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12"/>
  <workbookPr/>
  <mc:AlternateContent xmlns:mc="http://schemas.openxmlformats.org/markup-compatibility/2006">
    <mc:Choice Requires="x15">
      <x15ac:absPath xmlns:x15ac="http://schemas.microsoft.com/office/spreadsheetml/2010/11/ac" url="F:\00VideoClassStorage\00000AllExcelBook\MikeGirvinTheOnlyAppThatMattersFinalBookFirstEdit\TheOnlyAppThatMatter\Ch10\"/>
    </mc:Choice>
  </mc:AlternateContent>
  <xr:revisionPtr revIDLastSave="0" documentId="13_ncr:1_{C0349539-DBBF-4E26-B552-5CA8A6C7D97F}" xr6:coauthVersionLast="47" xr6:coauthVersionMax="47" xr10:uidLastSave="{00000000-0000-0000-0000-000000000000}"/>
  <bookViews>
    <workbookView xWindow="-120" yWindow="-120" windowWidth="29040" windowHeight="15840" xr2:uid="{00000000-000D-0000-FFFF-FFFF00000000}"/>
  </bookViews>
  <sheets>
    <sheet name="Ch10(1)" sheetId="1" r:id="rId1"/>
    <sheet name="10(2x)" sheetId="6" state="hidden" r:id="rId2"/>
    <sheet name="Ch10(2)" sheetId="11" r:id="rId3"/>
    <sheet name="Ch10(3)" sheetId="7" r:id="rId4"/>
    <sheet name="Ch10(4)" sheetId="9" r:id="rId5"/>
    <sheet name="Ch10(8)" sheetId="13" r:id="rId6"/>
    <sheet name="Ch10(9)" sheetId="14" r:id="rId7"/>
    <sheet name="Ch10(10)" sheetId="15" r:id="rId8"/>
    <sheet name="Ch10(4-16)" sheetId="12" r:id="rId9"/>
    <sheet name="Ch10(4-16an)" sheetId="18" r:id="rId10"/>
    <sheet name="Ch10(17-19)" sheetId="16" r:id="rId11"/>
    <sheet name="Ch10(17-19an)" sheetId="19" r:id="rId12"/>
    <sheet name="Ch10(20)" sheetId="20" r:id="rId13"/>
    <sheet name="Ch10(21-26)" sheetId="17" r:id="rId14"/>
    <sheet name="Ch10(21-26an)" sheetId="21" r:id="rId15"/>
    <sheet name="Ch10(27)" sheetId="22" r:id="rId16"/>
    <sheet name="Ch10(28-29)" sheetId="23" r:id="rId17"/>
    <sheet name="Ch10(28-29an)" sheetId="24" r:id="rId18"/>
    <sheet name="Practice Problems ==&gt;" sheetId="25" r:id="rId19"/>
    <sheet name="PPCh10(1)" sheetId="30" r:id="rId20"/>
    <sheet name="PPCh10(1an)" sheetId="31" r:id="rId21"/>
    <sheet name="PPCh10(2)" sheetId="28" r:id="rId22"/>
    <sheet name="PPCh10(2an)" sheetId="33" r:id="rId23"/>
    <sheet name="PPCh10(3)" sheetId="34" r:id="rId24"/>
    <sheet name="PPCh10(3an)" sheetId="35" r:id="rId25"/>
    <sheet name="PPCh10(4)" sheetId="29" r:id="rId26"/>
    <sheet name="PPCh10(4an)" sheetId="36" r:id="rId27"/>
    <sheet name="10(4x)" sheetId="8" state="hidden" r:id="rId28"/>
  </sheets>
  <definedNames>
    <definedName name="_xlnm.Print_Area" localSheetId="20">'PPCh10(1an)'!$B$10:$D$21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31" l="1"/>
  <c r="B5" i="31"/>
  <c r="B3" i="31"/>
  <c r="B6" i="30"/>
  <c r="B3" i="30"/>
  <c r="D9" i="35" l="1" a="1"/>
  <c r="D9" i="35" s="1"/>
  <c r="D8" i="33" a="1"/>
  <c r="D8" i="33" s="1"/>
  <c r="D14" i="33" s="1"/>
  <c r="F8" i="33"/>
  <c r="F9" i="35"/>
  <c r="F14" i="33"/>
  <c r="D21" i="31" l="1"/>
  <c r="D11" i="31" a="1"/>
  <c r="D11" i="31" s="1"/>
  <c r="B5" i="30"/>
  <c r="H11" i="31"/>
  <c r="H21" i="31"/>
  <c r="D12" i="24" l="1" a="1"/>
  <c r="D12" i="24" s="1"/>
  <c r="D16" i="24" s="1"/>
  <c r="F6" i="22" a="1"/>
  <c r="F6" i="22" s="1"/>
  <c r="G3" i="22" a="1"/>
  <c r="G3" i="22" s="1"/>
  <c r="F12" i="24"/>
  <c r="F16" i="24"/>
  <c r="E9" i="21" l="1" a="1"/>
  <c r="E9" i="21" s="1"/>
  <c r="E12" i="21" s="1"/>
  <c r="I10" i="20" a="1"/>
  <c r="I10" i="20" s="1"/>
  <c r="I9" i="20" a="1"/>
  <c r="I9" i="20"/>
  <c r="G9" i="20" a="1"/>
  <c r="G9" i="20" s="1"/>
  <c r="G14" i="20"/>
  <c r="G13" i="20"/>
  <c r="G12" i="20"/>
  <c r="G13" i="21"/>
  <c r="G14" i="21"/>
  <c r="G9" i="21"/>
  <c r="G12" i="21"/>
  <c r="E13" i="21" l="1"/>
  <c r="E14" i="21" s="1"/>
  <c r="D27" i="19"/>
  <c r="D8" i="19" a="1"/>
  <c r="D8" i="19" s="1"/>
  <c r="D13" i="19" s="1"/>
  <c r="D26" i="19" s="1"/>
  <c r="D27" i="18"/>
  <c r="D10" i="18" a="1"/>
  <c r="D10" i="18" s="1"/>
  <c r="D13" i="18" s="1"/>
  <c r="D26" i="18" s="1"/>
  <c r="F13" i="19"/>
  <c r="F10" i="18"/>
  <c r="F8" i="19"/>
  <c r="F13" i="18"/>
  <c r="D27" i="16" l="1"/>
  <c r="D26" i="16" l="1"/>
  <c r="I7" i="15"/>
  <c r="J7" i="15"/>
  <c r="K7" i="15"/>
  <c r="L7" i="15"/>
  <c r="M7" i="15"/>
  <c r="H7" i="15"/>
  <c r="E7" i="15"/>
  <c r="F7" i="15"/>
  <c r="H18" i="15"/>
  <c r="F19" i="15"/>
  <c r="H19" i="15" s="1"/>
  <c r="E5" i="15" a="1"/>
  <c r="E5" i="15" s="1"/>
  <c r="D27" i="14"/>
  <c r="D26" i="14"/>
  <c r="F12" i="14"/>
  <c r="F11" i="14"/>
  <c r="I10" i="14" a="1"/>
  <c r="I10" i="14" s="1"/>
  <c r="F10" i="14"/>
  <c r="D10" i="14" a="1"/>
  <c r="D10" i="14" s="1"/>
  <c r="D27" i="13"/>
  <c r="D26" i="13"/>
  <c r="F10" i="13" a="1"/>
  <c r="F10" i="13" s="1"/>
  <c r="D10" i="13" a="1"/>
  <c r="D10" i="13" s="1"/>
  <c r="F10" i="9" a="1"/>
  <c r="F10" i="9" s="1"/>
  <c r="F20" i="15" l="1"/>
  <c r="D27" i="12"/>
  <c r="D26" i="12"/>
  <c r="F13" i="9"/>
  <c r="G15" i="1"/>
  <c r="G12" i="1" a="1"/>
  <c r="G12" i="1" s="1"/>
  <c r="H20" i="15" l="1"/>
  <c r="F21" i="15"/>
  <c r="D29" i="11"/>
  <c r="D12" i="11" a="1"/>
  <c r="D12" i="11" s="1"/>
  <c r="D15" i="11" s="1"/>
  <c r="D28" i="11" s="1"/>
  <c r="E12" i="1" a="1"/>
  <c r="E12" i="1" s="1"/>
  <c r="E15" i="1" s="1"/>
  <c r="D12" i="1" a="1"/>
  <c r="D12" i="1" s="1"/>
  <c r="D15" i="1" s="1"/>
  <c r="D7" i="6"/>
  <c r="D8" i="6"/>
  <c r="D9" i="6"/>
  <c r="L10" i="6"/>
  <c r="L7" i="6" a="1"/>
  <c r="L7" i="6" s="1"/>
  <c r="F12" i="11"/>
  <c r="F15" i="11"/>
  <c r="F7" i="6" a="1"/>
  <c r="I12" i="1" a="1"/>
  <c r="J10" i="6"/>
  <c r="I15" i="1" a="1"/>
  <c r="J7" i="6"/>
  <c r="F22" i="15" l="1"/>
  <c r="H21" i="15"/>
  <c r="I15" i="1"/>
  <c r="I12" i="1"/>
  <c r="F7" i="6"/>
  <c r="F23" i="15" l="1"/>
  <c r="H22" i="15"/>
  <c r="D27" i="9"/>
  <c r="F24" i="15" l="1"/>
  <c r="H23" i="15"/>
  <c r="D26" i="9"/>
  <c r="H24" i="15" l="1"/>
  <c r="F25" i="15"/>
  <c r="D24" i="6"/>
  <c r="D10" i="6"/>
  <c r="D23" i="6" s="1"/>
  <c r="F26" i="15" l="1"/>
  <c r="H25" i="15"/>
  <c r="D28" i="1"/>
  <c r="D29" i="1"/>
  <c r="F27" i="15" l="1"/>
  <c r="H26" i="15"/>
  <c r="H27" i="15" l="1"/>
  <c r="F28" i="15"/>
  <c r="F29" i="15" l="1"/>
  <c r="H28" i="15"/>
  <c r="H29" i="15" l="1"/>
  <c r="F30" i="15"/>
  <c r="F31" i="15" l="1"/>
  <c r="H30" i="15"/>
  <c r="F32" i="15" l="1"/>
  <c r="H31" i="15"/>
  <c r="F33" i="15" l="1"/>
  <c r="H32" i="15"/>
  <c r="H33" i="15" l="1"/>
  <c r="F34" i="15"/>
  <c r="H34" i="15" l="1"/>
  <c r="F35" i="15"/>
  <c r="F36" i="15" l="1"/>
  <c r="H35" i="15"/>
  <c r="F37" i="15" l="1"/>
  <c r="H36" i="15"/>
  <c r="H37" i="15" l="1"/>
  <c r="F38" i="15"/>
  <c r="H38" i="15" l="1"/>
  <c r="F39" i="15"/>
  <c r="F40" i="15" l="1"/>
  <c r="H39" i="15"/>
  <c r="H40" i="15" l="1"/>
  <c r="F41" i="15"/>
  <c r="F42" i="15" l="1"/>
  <c r="H41" i="15"/>
  <c r="H42" i="15" l="1"/>
  <c r="F43" i="15"/>
  <c r="F44" i="15" l="1"/>
  <c r="H43" i="15"/>
  <c r="F45" i="15" l="1"/>
  <c r="H44" i="15"/>
  <c r="F46" i="15" l="1"/>
  <c r="H45" i="15"/>
  <c r="H46" i="15" l="1"/>
  <c r="F47" i="15"/>
  <c r="F48" i="15" l="1"/>
  <c r="H47" i="15"/>
  <c r="F49" i="15" l="1"/>
  <c r="H48" i="15"/>
  <c r="H49" i="15" l="1"/>
  <c r="F50" i="15"/>
  <c r="F51" i="15" l="1"/>
  <c r="H50" i="15"/>
  <c r="F52" i="15" l="1"/>
  <c r="H51" i="15"/>
  <c r="F53" i="15" l="1"/>
  <c r="H52" i="15"/>
  <c r="F54" i="15" l="1"/>
  <c r="H53" i="15"/>
  <c r="F55" i="15" l="1"/>
  <c r="H54" i="15"/>
  <c r="F56" i="15" l="1"/>
  <c r="H55" i="15"/>
  <c r="H56" i="15" l="1"/>
  <c r="F57" i="15"/>
  <c r="F58" i="15" l="1"/>
  <c r="H57" i="15"/>
  <c r="F59" i="15" l="1"/>
  <c r="H58" i="15"/>
  <c r="F60" i="15" l="1"/>
  <c r="H59" i="15"/>
  <c r="H60" i="15" l="1"/>
  <c r="F61" i="15"/>
  <c r="F62" i="15" l="1"/>
  <c r="H61" i="15"/>
  <c r="F63" i="15" l="1"/>
  <c r="H62" i="15"/>
  <c r="F64" i="15" l="1"/>
  <c r="H63" i="15"/>
  <c r="H64" i="15" l="1"/>
  <c r="F65" i="15"/>
  <c r="F66" i="15" l="1"/>
  <c r="H65" i="15"/>
  <c r="F67" i="15" l="1"/>
  <c r="H66" i="15"/>
  <c r="F68" i="15" l="1"/>
  <c r="H67" i="15"/>
  <c r="H68" i="15" l="1"/>
  <c r="F69" i="15"/>
  <c r="F70" i="15" l="1"/>
  <c r="H69" i="15"/>
  <c r="F71" i="15" l="1"/>
  <c r="H70" i="15"/>
  <c r="F72" i="15" l="1"/>
  <c r="H71" i="15"/>
  <c r="F73" i="15" l="1"/>
  <c r="H72" i="15"/>
  <c r="H73" i="15" l="1"/>
  <c r="F74" i="15"/>
  <c r="H74" i="15" l="1"/>
  <c r="F75" i="15"/>
  <c r="H75" i="15" l="1"/>
  <c r="F76" i="15"/>
  <c r="H76" i="15" l="1"/>
  <c r="F77" i="15"/>
  <c r="H77" i="15" l="1"/>
  <c r="F78" i="15"/>
  <c r="F79" i="15" l="1"/>
  <c r="H78" i="15"/>
  <c r="H79" i="15" l="1"/>
  <c r="F80" i="15"/>
  <c r="H80" i="15" l="1"/>
  <c r="F81" i="15"/>
  <c r="H81" i="15" l="1"/>
  <c r="F82" i="15"/>
  <c r="F83" i="15" l="1"/>
  <c r="H82" i="15"/>
  <c r="F84" i="15" l="1"/>
  <c r="H83" i="15"/>
  <c r="H84" i="15" l="1"/>
  <c r="F85" i="15"/>
  <c r="H85" i="15" l="1"/>
  <c r="F86" i="15"/>
  <c r="F87" i="15" l="1"/>
  <c r="H86" i="15"/>
  <c r="H87" i="15" l="1"/>
  <c r="F88" i="15"/>
  <c r="F89" i="15" l="1"/>
  <c r="H88" i="15"/>
  <c r="H89" i="15" l="1"/>
  <c r="F90" i="15"/>
  <c r="F91" i="15" l="1"/>
  <c r="H90" i="15"/>
  <c r="F92" i="15" l="1"/>
  <c r="H91" i="15"/>
  <c r="F93" i="15" l="1"/>
  <c r="H92" i="15"/>
  <c r="F94" i="15" l="1"/>
  <c r="H93" i="15"/>
  <c r="H94" i="15" l="1"/>
  <c r="F95" i="15"/>
  <c r="H95" i="15" l="1"/>
  <c r="F96" i="15"/>
  <c r="F97" i="15" l="1"/>
  <c r="H96" i="15"/>
  <c r="H97" i="15" l="1"/>
  <c r="F98" i="15"/>
  <c r="F99" i="15" l="1"/>
  <c r="H98" i="15"/>
  <c r="H99" i="15" l="1"/>
  <c r="F100" i="15"/>
  <c r="H100" i="15" l="1"/>
  <c r="F101" i="15"/>
  <c r="F102" i="15" l="1"/>
  <c r="H101" i="15"/>
  <c r="H102" i="15" l="1"/>
  <c r="F103" i="15"/>
  <c r="H103" i="15" l="1"/>
  <c r="F104" i="15"/>
  <c r="F105" i="15" l="1"/>
  <c r="H104" i="15"/>
  <c r="H105" i="15" l="1"/>
  <c r="F106" i="15"/>
  <c r="F107" i="15" l="1"/>
  <c r="H106" i="15"/>
  <c r="H107" i="15" l="1"/>
  <c r="F108" i="15"/>
  <c r="F109" i="15" l="1"/>
  <c r="H108" i="15"/>
  <c r="H109" i="15" l="1"/>
  <c r="F110" i="15"/>
  <c r="F111" i="15" l="1"/>
  <c r="H110" i="15"/>
  <c r="H111" i="15" l="1"/>
  <c r="F112" i="15"/>
  <c r="F113" i="15" l="1"/>
  <c r="H112" i="15"/>
  <c r="H113" i="15" l="1"/>
  <c r="F114" i="15"/>
  <c r="F115" i="15" l="1"/>
  <c r="H114" i="15"/>
  <c r="H115" i="15" l="1"/>
  <c r="F116" i="15"/>
  <c r="F117" i="15" l="1"/>
  <c r="H116" i="15"/>
  <c r="H117" i="15" l="1"/>
  <c r="F118" i="15"/>
  <c r="F119" i="15" l="1"/>
  <c r="H118" i="15"/>
  <c r="H119" i="15" l="1"/>
  <c r="F120" i="15"/>
  <c r="H120" i="15" l="1"/>
  <c r="F121" i="15"/>
  <c r="H121" i="15" l="1"/>
  <c r="F122" i="15"/>
  <c r="F123" i="15" l="1"/>
  <c r="H122" i="15"/>
  <c r="F124" i="15" l="1"/>
  <c r="H123" i="15"/>
  <c r="H124" i="15" l="1"/>
  <c r="F125" i="15"/>
  <c r="H125" i="15" l="1"/>
  <c r="F126" i="15"/>
  <c r="F127" i="15" l="1"/>
  <c r="H126" i="15"/>
  <c r="F128" i="15" l="1"/>
  <c r="H127" i="15"/>
  <c r="F129" i="15" l="1"/>
  <c r="H128" i="15"/>
  <c r="F130" i="15" l="1"/>
  <c r="H129" i="15"/>
  <c r="F131" i="15" l="1"/>
  <c r="H130" i="15"/>
  <c r="F132" i="15" l="1"/>
  <c r="H131" i="15"/>
  <c r="F133" i="15" l="1"/>
  <c r="H132" i="15"/>
  <c r="H133" i="15" l="1"/>
  <c r="F134" i="15"/>
  <c r="F135" i="15" l="1"/>
  <c r="H134" i="15"/>
  <c r="F136" i="15" l="1"/>
  <c r="H135" i="15"/>
  <c r="F137" i="15" l="1"/>
  <c r="H136" i="15"/>
  <c r="F138" i="15" l="1"/>
  <c r="H137" i="15"/>
  <c r="F139" i="15" l="1"/>
  <c r="H138" i="15"/>
  <c r="H139" i="15" l="1"/>
  <c r="F140" i="15"/>
  <c r="F141" i="15" l="1"/>
  <c r="H140" i="15"/>
  <c r="H141" i="15" l="1"/>
  <c r="F142" i="15"/>
  <c r="F143" i="15" l="1"/>
  <c r="H142" i="15"/>
  <c r="H143" i="15" l="1"/>
  <c r="F144" i="15"/>
  <c r="H144" i="15" l="1"/>
  <c r="F145" i="15"/>
  <c r="H145" i="15" l="1"/>
  <c r="F146" i="15"/>
  <c r="H146" i="15" l="1"/>
  <c r="F147" i="15"/>
  <c r="H147" i="15" l="1"/>
  <c r="F148" i="15"/>
  <c r="F149" i="15" l="1"/>
  <c r="H148" i="15"/>
  <c r="H149" i="15" l="1"/>
  <c r="F150" i="15"/>
  <c r="F151" i="15" l="1"/>
  <c r="H150" i="15"/>
  <c r="F152" i="15" l="1"/>
  <c r="H151" i="15"/>
  <c r="F153" i="15" l="1"/>
  <c r="H152" i="15"/>
  <c r="F154" i="15" l="1"/>
  <c r="H153" i="15"/>
  <c r="F155" i="15" l="1"/>
  <c r="H155" i="15" s="1"/>
  <c r="H154"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<sst xmlns="http://schemas.openxmlformats.org/spreadsheetml/2006/main" count="394" uniqueCount="140">
  <si>
    <t>Employee</t>
  </si>
  <si>
    <t>Gross Pay</t>
  </si>
  <si>
    <t>Lillian  Holt</t>
  </si>
  <si>
    <t>Jasmine  Phelps</t>
  </si>
  <si>
    <t>Sadie  Hudson</t>
  </si>
  <si>
    <t>Total</t>
  </si>
  <si>
    <t>Tax Rate</t>
  </si>
  <si>
    <t>Did NOT use ROUND</t>
  </si>
  <si>
    <t>Used ROUND function</t>
  </si>
  <si>
    <t>Tax Deduction No ROUND</t>
  </si>
  <si>
    <t>Formula without ROUND:</t>
  </si>
  <si>
    <t>Formula with ROUND:</t>
  </si>
  <si>
    <t>4 or less     ==&gt;&gt;  remove unwanted digits</t>
  </si>
  <si>
    <t>Round to penny (hundredths position) use 2</t>
  </si>
  <si>
    <t>Round to dollar (ones position) use 0</t>
  </si>
  <si>
    <t>Round to thousands (thousands position) use -3</t>
  </si>
  <si>
    <r>
      <rPr>
        <b/>
        <u/>
        <sz val="11"/>
        <color rgb="FF0000FF"/>
        <rFont val="Calibri"/>
        <family val="2"/>
        <scheme val="minor"/>
      </rPr>
      <t>Step 1</t>
    </r>
    <r>
      <rPr>
        <sz val="11"/>
        <color theme="1"/>
        <rFont val="Calibri"/>
        <family val="2"/>
        <scheme val="minor"/>
      </rPr>
      <t>: Pick digit you want to round to.</t>
    </r>
  </si>
  <si>
    <r>
      <rPr>
        <b/>
        <u/>
        <sz val="11"/>
        <color rgb="FF0000FF"/>
        <rFont val="Calibri"/>
        <family val="2"/>
        <scheme val="minor"/>
      </rPr>
      <t>General guidelines</t>
    </r>
    <r>
      <rPr>
        <sz val="11"/>
        <color theme="1"/>
        <rFont val="Calibri"/>
        <family val="2"/>
        <scheme val="minor"/>
      </rPr>
      <t>:</t>
    </r>
  </si>
  <si>
    <t>5 or bigger ==&gt;&gt;  + 1 to position you are rounding to and remove unwanted digits</t>
  </si>
  <si>
    <t>and ask:</t>
  </si>
  <si>
    <r>
      <rPr>
        <b/>
        <u/>
        <sz val="11"/>
        <color rgb="FFFF0000"/>
        <rFont val="Calibri"/>
        <family val="2"/>
        <scheme val="minor"/>
      </rPr>
      <t>Step 2</t>
    </r>
    <r>
      <rPr>
        <sz val="11"/>
        <color theme="1"/>
        <rFont val="Calibri"/>
        <family val="2"/>
        <scheme val="minor"/>
      </rPr>
      <t>: Look at digit to right of position you want to round to…</t>
    </r>
  </si>
  <si>
    <r>
      <t xml:space="preserve">Here is your rounded number:    </t>
    </r>
    <r>
      <rPr>
        <b/>
        <sz val="11"/>
        <color theme="1"/>
        <rFont val="Calibri"/>
        <family val="2"/>
        <scheme val="minor"/>
      </rPr>
      <t>52.73</t>
    </r>
  </si>
  <si>
    <r>
      <t xml:space="preserve">Here is your number to round:    </t>
    </r>
    <r>
      <rPr>
        <b/>
        <sz val="11"/>
        <color theme="1"/>
        <rFont val="Calibri"/>
        <family val="2"/>
        <scheme val="minor"/>
      </rPr>
      <t>52.724584</t>
    </r>
  </si>
  <si>
    <r>
      <t>52.7</t>
    </r>
    <r>
      <rPr>
        <b/>
        <sz val="16"/>
        <color rgb="FF0000FF"/>
        <rFont val="Calibri"/>
        <family val="2"/>
        <scheme val="minor"/>
      </rPr>
      <t>2</t>
    </r>
    <r>
      <rPr>
        <sz val="11"/>
        <color theme="1"/>
        <rFont val="Calibri"/>
        <family val="2"/>
        <scheme val="minor"/>
      </rPr>
      <t>4584</t>
    </r>
  </si>
  <si>
    <r>
      <t>52.72</t>
    </r>
    <r>
      <rPr>
        <b/>
        <sz val="16"/>
        <color rgb="FFFF0000"/>
        <rFont val="Calibri"/>
        <family val="2"/>
        <scheme val="minor"/>
      </rPr>
      <t>4</t>
    </r>
    <r>
      <rPr>
        <sz val="11"/>
        <color theme="1"/>
        <rFont val="Calibri"/>
        <family val="2"/>
        <scheme val="minor"/>
      </rPr>
      <t>584</t>
    </r>
  </si>
  <si>
    <r>
      <t>52.7</t>
    </r>
    <r>
      <rPr>
        <b/>
        <sz val="16"/>
        <color rgb="FFFF0000"/>
        <rFont val="Calibri"/>
        <family val="2"/>
        <scheme val="minor"/>
      </rPr>
      <t>(2+0)</t>
    </r>
    <r>
      <rPr>
        <strike/>
        <sz val="11"/>
        <color theme="1"/>
        <rFont val="Calibri"/>
        <family val="2"/>
        <scheme val="minor"/>
      </rPr>
      <t>4584</t>
    </r>
  </si>
  <si>
    <r>
      <t xml:space="preserve">Here is your rounded number:    </t>
    </r>
    <r>
      <rPr>
        <b/>
        <sz val="11"/>
        <color theme="1"/>
        <rFont val="Calibri"/>
        <family val="2"/>
        <scheme val="minor"/>
      </rPr>
      <t>52.72</t>
    </r>
  </si>
  <si>
    <r>
      <t xml:space="preserve">Here is your number to round example 1:    </t>
    </r>
    <r>
      <rPr>
        <b/>
        <sz val="11"/>
        <color theme="1"/>
        <rFont val="Calibri"/>
        <family val="2"/>
        <scheme val="minor"/>
      </rPr>
      <t>52.727625</t>
    </r>
  </si>
  <si>
    <t>Goals:</t>
  </si>
  <si>
    <t>1) Calculate the tax deduction for each employee.</t>
  </si>
  <si>
    <t>2) Add tax deductions to get the total deductions.</t>
  </si>
  <si>
    <t>Or</t>
  </si>
  <si>
    <t>Tax Deduction</t>
  </si>
  <si>
    <t>3) Not going to add more employees, so we do not need to use an Excel Table.</t>
  </si>
  <si>
    <t>Formulas in Column:</t>
  </si>
  <si>
    <t>Number</t>
  </si>
  <si>
    <t>Position of the number you want to round to for num_digit argument</t>
  </si>
  <si>
    <t>Decimal</t>
  </si>
  <si>
    <t>Dollar</t>
  </si>
  <si>
    <t>Position</t>
  </si>
  <si>
    <t>Penny</t>
  </si>
  <si>
    <t>Lillian Holt</t>
  </si>
  <si>
    <t>Jasmine Phelps</t>
  </si>
  <si>
    <t>Sadie Hudson</t>
  </si>
  <si>
    <t>num_digits:</t>
  </si>
  <si>
    <t>1) Round the federal income tax expense amounts to the dollar.</t>
  </si>
  <si>
    <t>Auto</t>
  </si>
  <si>
    <t>Rent</t>
  </si>
  <si>
    <t>Office</t>
  </si>
  <si>
    <t>Shipping</t>
  </si>
  <si>
    <t>COGS</t>
  </si>
  <si>
    <t>Expenses</t>
  </si>
  <si>
    <t>Amounts</t>
  </si>
  <si>
    <t>For Tax Form</t>
  </si>
  <si>
    <t>2) Add to get the total expenses.</t>
  </si>
  <si>
    <t>Item</t>
  </si>
  <si>
    <t>Price ($)</t>
  </si>
  <si>
    <t>Units</t>
  </si>
  <si>
    <t>1'' screws</t>
  </si>
  <si>
    <t>2'' screws</t>
  </si>
  <si>
    <t>6" lock pads</t>
  </si>
  <si>
    <t>Tax</t>
  </si>
  <si>
    <t>Thanks for your Order!</t>
  </si>
  <si>
    <t>Formulas Used:</t>
  </si>
  <si>
    <t>#1025</t>
  </si>
  <si>
    <t>Sales Invoice Number:</t>
  </si>
  <si>
    <t>Line Sales ($)</t>
  </si>
  <si>
    <t>Sales Subtotal</t>
  </si>
  <si>
    <t>Invoice Total</t>
  </si>
  <si>
    <t>Formulas Needed:</t>
  </si>
  <si>
    <t>2) Add to get the sales subtotal and invoice total.</t>
  </si>
  <si>
    <t>1) Round line item sales and tax amount.</t>
  </si>
  <si>
    <t>3) This is not a proper data set and so you can't use Excel Table feature.</t>
  </si>
  <si>
    <r>
      <rPr>
        <b/>
        <u/>
        <sz val="11"/>
        <color theme="1"/>
        <rFont val="Calibri"/>
        <family val="2"/>
        <scheme val="minor"/>
      </rPr>
      <t>Step 1</t>
    </r>
    <r>
      <rPr>
        <sz val="11"/>
        <color theme="1"/>
        <rFont val="Calibri"/>
        <family val="2"/>
        <scheme val="minor"/>
      </rPr>
      <t>: Pick digit you want to round to.</t>
    </r>
  </si>
  <si>
    <r>
      <t>52.7</t>
    </r>
    <r>
      <rPr>
        <b/>
        <sz val="16"/>
        <color theme="1"/>
        <rFont val="Calibri"/>
        <family val="2"/>
        <scheme val="minor"/>
      </rPr>
      <t>2</t>
    </r>
    <r>
      <rPr>
        <sz val="11"/>
        <color theme="1"/>
        <rFont val="Calibri"/>
        <family val="2"/>
        <scheme val="minor"/>
      </rPr>
      <t>7625</t>
    </r>
  </si>
  <si>
    <r>
      <rPr>
        <b/>
        <u/>
        <sz val="11"/>
        <color theme="1"/>
        <rFont val="Calibri"/>
        <family val="2"/>
        <scheme val="minor"/>
      </rPr>
      <t>Step 2</t>
    </r>
    <r>
      <rPr>
        <sz val="11"/>
        <color theme="1"/>
        <rFont val="Calibri"/>
        <family val="2"/>
        <scheme val="minor"/>
      </rPr>
      <t>: Look at digit to right of position you want to round to…</t>
    </r>
  </si>
  <si>
    <r>
      <t>52.72</t>
    </r>
    <r>
      <rPr>
        <b/>
        <sz val="16"/>
        <color theme="1"/>
        <rFont val="Calibri"/>
        <family val="2"/>
        <scheme val="minor"/>
      </rPr>
      <t>7</t>
    </r>
    <r>
      <rPr>
        <sz val="11"/>
        <color theme="1"/>
        <rFont val="Calibri"/>
        <family val="2"/>
        <scheme val="minor"/>
      </rPr>
      <t>625</t>
    </r>
  </si>
  <si>
    <r>
      <t>52.7</t>
    </r>
    <r>
      <rPr>
        <b/>
        <sz val="16"/>
        <color theme="1"/>
        <rFont val="Calibri"/>
        <family val="2"/>
        <scheme val="minor"/>
      </rPr>
      <t>(2+1)</t>
    </r>
    <r>
      <rPr>
        <strike/>
        <sz val="11"/>
        <color theme="1"/>
        <rFont val="Calibri"/>
        <family val="2"/>
        <scheme val="minor"/>
      </rPr>
      <t>7625</t>
    </r>
  </si>
  <si>
    <r>
      <t xml:space="preserve">Example 2:    </t>
    </r>
    <r>
      <rPr>
        <b/>
        <sz val="11"/>
        <color theme="1"/>
        <rFont val="Calibri"/>
        <family val="2"/>
        <scheme val="minor"/>
      </rPr>
      <t>52.724584</t>
    </r>
    <r>
      <rPr>
        <sz val="11"/>
        <color theme="1"/>
        <rFont val="Calibri"/>
        <family val="2"/>
        <scheme val="minor"/>
      </rPr>
      <t xml:space="preserve">  </t>
    </r>
    <r>
      <rPr>
        <sz val="11"/>
        <color theme="1"/>
        <rFont val="Wingdings"/>
        <charset val="2"/>
      </rPr>
      <t xml:space="preserve">è </t>
    </r>
    <r>
      <rPr>
        <sz val="11"/>
        <color theme="1"/>
        <rFont val="Calibri"/>
        <family val="2"/>
        <scheme val="minor"/>
      </rPr>
      <t>52.7</t>
    </r>
    <r>
      <rPr>
        <b/>
        <sz val="16"/>
        <color theme="1"/>
        <rFont val="Calibri"/>
        <family val="2"/>
        <scheme val="minor"/>
      </rPr>
      <t>2</t>
    </r>
    <r>
      <rPr>
        <sz val="11"/>
        <color theme="1"/>
        <rFont val="Calibri"/>
        <family val="2"/>
        <scheme val="minor"/>
      </rPr>
      <t xml:space="preserve">4584  </t>
    </r>
    <r>
      <rPr>
        <sz val="11"/>
        <color theme="1"/>
        <rFont val="Wingdings"/>
        <charset val="2"/>
      </rPr>
      <t>è</t>
    </r>
    <r>
      <rPr>
        <sz val="11"/>
        <color theme="1"/>
        <rFont val="Calibri"/>
        <family val="2"/>
        <scheme val="minor"/>
      </rPr>
      <t xml:space="preserve">  52.72</t>
    </r>
    <r>
      <rPr>
        <b/>
        <sz val="16"/>
        <color theme="1"/>
        <rFont val="Calibri"/>
        <family val="2"/>
        <scheme val="minor"/>
      </rPr>
      <t>4</t>
    </r>
    <r>
      <rPr>
        <sz val="11"/>
        <color theme="1"/>
        <rFont val="Calibri"/>
        <family val="2"/>
        <scheme val="minor"/>
      </rPr>
      <t xml:space="preserve">584  </t>
    </r>
    <r>
      <rPr>
        <sz val="11"/>
        <color theme="1"/>
        <rFont val="Wingdings"/>
        <charset val="2"/>
      </rPr>
      <t>è</t>
    </r>
    <r>
      <rPr>
        <sz val="11"/>
        <color theme="1"/>
        <rFont val="Calibri"/>
        <family val="2"/>
        <scheme val="minor"/>
      </rPr>
      <t xml:space="preserve">  52.7</t>
    </r>
    <r>
      <rPr>
        <b/>
        <sz val="16"/>
        <color theme="1"/>
        <rFont val="Calibri"/>
        <family val="2"/>
        <scheme val="minor"/>
      </rPr>
      <t>(2+0)</t>
    </r>
    <r>
      <rPr>
        <strike/>
        <sz val="11"/>
        <color theme="1"/>
        <rFont val="Calibri"/>
        <family val="2"/>
        <scheme val="minor"/>
      </rPr>
      <t>4584</t>
    </r>
    <r>
      <rPr>
        <sz val="11"/>
        <color theme="1"/>
        <rFont val="Calibri"/>
        <family val="2"/>
        <scheme val="minor"/>
      </rPr>
      <t xml:space="preserve">  </t>
    </r>
    <r>
      <rPr>
        <sz val="11"/>
        <color theme="1"/>
        <rFont val="Wingdings"/>
        <charset val="2"/>
      </rPr>
      <t>è</t>
    </r>
    <r>
      <rPr>
        <sz val="11"/>
        <color theme="1"/>
        <rFont val="Calibri"/>
        <family val="2"/>
        <scheme val="minor"/>
      </rPr>
      <t xml:space="preserve">  52.72</t>
    </r>
  </si>
  <si>
    <t>Formulas in Column D:</t>
  </si>
  <si>
    <t>Student</t>
  </si>
  <si>
    <t>Total Scores</t>
  </si>
  <si>
    <t>% Grade</t>
  </si>
  <si>
    <t>Sioux Coolinator</t>
  </si>
  <si>
    <t>Chantel Williams</t>
  </si>
  <si>
    <t>Miki Yu</t>
  </si>
  <si>
    <t>Tyrone Zion</t>
  </si>
  <si>
    <t>Total Points Possible:</t>
  </si>
  <si>
    <t>Overall Class Average % Grade:</t>
  </si>
  <si>
    <t>3) Calculate the overall class average for % grade.</t>
  </si>
  <si>
    <t>1) Calculate % Grade.</t>
  </si>
  <si>
    <t>Percentage</t>
  </si>
  <si>
    <t>tenth</t>
  </si>
  <si>
    <t>hudredth</t>
  </si>
  <si>
    <t>thousandths</t>
  </si>
  <si>
    <t>ten-thousandsths</t>
  </si>
  <si>
    <t>hundred-thousandsths</t>
  </si>
  <si>
    <t>85.274%</t>
  </si>
  <si>
    <t>Ones</t>
  </si>
  <si>
    <t>Tens</t>
  </si>
  <si>
    <t>2) Syllabus defines final grade as a percent, rounded to the tenth of a percent</t>
  </si>
  <si>
    <t>(or thousandths position for the decimal).</t>
  </si>
  <si>
    <t>4) We will not add new records.</t>
  </si>
  <si>
    <t>Total Tax Deduction</t>
  </si>
  <si>
    <t>Terrilyn Ashmore</t>
  </si>
  <si>
    <t>Tawana Hwang</t>
  </si>
  <si>
    <t>Salley Janssen</t>
  </si>
  <si>
    <t>Lavette Fournier</t>
  </si>
  <si>
    <t>Diamond Quinones</t>
  </si>
  <si>
    <t>Sioux Radcoolinator</t>
  </si>
  <si>
    <t>Abdi Ali</t>
  </si>
  <si>
    <t>3689..69</t>
  </si>
  <si>
    <t>$$3304.15</t>
  </si>
  <si>
    <t>3,,876.72</t>
  </si>
  <si>
    <t>Formulas in Tax Deduction Column:</t>
  </si>
  <si>
    <t>We will not add more records later.</t>
  </si>
  <si>
    <t>Add page setup so range just the employee table prints out.</t>
  </si>
  <si>
    <t>Cost of Goods Sold</t>
  </si>
  <si>
    <t>Research Development</t>
  </si>
  <si>
    <t>Selling, Marketing and Administrative</t>
  </si>
  <si>
    <t>Interest Expense</t>
  </si>
  <si>
    <t>Income Tax Expense</t>
  </si>
  <si>
    <t>Other Expense</t>
  </si>
  <si>
    <t>3) You do not need to use an Excel Table.</t>
  </si>
  <si>
    <t>3) Not going to add more expenses, so you do not need to use an Excel Table.</t>
  </si>
  <si>
    <t>1) Round the the percentages in the column to the hundredth of a percent.</t>
  </si>
  <si>
    <t>2) Although we are not using them in a subsequent formula right now,</t>
  </si>
  <si>
    <t xml:space="preserve">  these are the type of percentages that could be used in a budget later.</t>
  </si>
  <si>
    <t>Expenses As % of Revenue</t>
  </si>
  <si>
    <t>% Used in Later Budgetting Process</t>
  </si>
  <si>
    <t>2.       When can you use number formatting to display numbers with a certain number of digits and leave some unwanted digits hidden by the number formatting?</t>
  </si>
  <si>
    <t>3.       When you are multiplying money amounts with decimals and you will use the formula result in subsequent formulas, is it a good idea to use ROUND? Explain your answer.</t>
  </si>
  <si>
    <t>1) You are required to round, 2) you run the risk of extraneous digits to the right of the position that you want to round to, 3) you will use the formula results in subsequent formulas.</t>
  </si>
  <si>
    <t>If you are not going to use the formula results in subsequent formulas, then you can use number formatting to display the number the way you want. Then you can look at number and enter it into forms or use it in discussions.</t>
  </si>
  <si>
    <t>Because decimals times decimals run the risk of containing digits to the right of the penny position. If we want our subsequent formulas, like getting totals, to be correct, me must round to get the individual amounts that we can later use in other formulas.</t>
  </si>
  <si>
    <t>Because General number format removes all number formatting so we see the actual number that sits in the cell. With all the digits and decimals visible, it is easier to remember to round. It is like a visual cue to help us see the real numbers and remember to round if we need to.</t>
  </si>
  <si>
    <t>In the Gross Pay column, fix any numbers that are not numbers.</t>
  </si>
  <si>
    <t>1.       When must you use the ROUND function?</t>
  </si>
  <si>
    <t>4.       Why is it helpful to start with General number formatting on the cells with formula inputs and cells with formulas?</t>
  </si>
  <si>
    <t>4.     Why is it helpful to start with General number formatting on the cells with formula inputs and cells with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</si>
</sst>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164" formatCode="&quot;$&quot;#,##0.00"/>
    <numFmt numFmtId="165" formatCode="0.000000"/>
    <numFmt numFmtId="166" formatCode="&quot;$&quot;#,##0"/>
    <numFmt numFmtId="167" formatCode="0.0000%"/>
    <numFmt numFmtId="168" formatCode="0.00000"/>
    <numFmt numFmtId="169" formatCode="0.0%"/>
    <numFmt numFmtId="170" formatCode="0.0000000%"/>
  </numFmts>
  <fonts count="15"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rgb="FF0000FF"/>
      <name val="Calibri"/>
      <family val="2"/>
      <scheme val="minor"/>
    </font>
    <font>
      <b/>
      <u/>
      <sz val="11"/>
      <color theme="1"/>
      <name val="Calibri"/>
      <family val="2"/>
      <scheme val="minor"/>
    </font>
    <font>
      <b/>
      <sz val="16"/>
      <color rgb="FFFF0000"/>
      <name val="Calibri"/>
      <family val="2"/>
      <scheme val="minor"/>
    </font>
    <font>
      <b/>
      <u/>
      <sz val="11"/>
      <color rgb="FF0000FF"/>
      <name val="Calibri"/>
      <family val="2"/>
      <scheme val="minor"/>
    </font>
    <font>
      <strike/>
      <sz val="11"/>
      <color theme="1"/>
      <name val="Calibri"/>
      <family val="2"/>
      <scheme val="minor"/>
    </font>
    <font>
      <b/>
      <u/>
      <sz val="11"/>
      <color rgb="FFFF0000"/>
      <name val="Calibri"/>
      <family val="2"/>
      <scheme val="minor"/>
    </font>
    <font>
      <sz val="11"/>
      <color theme="1"/>
      <name val="Wingdings"/>
      <charset val="2"/>
    </font>
    <font>
      <i/>
      <sz val="11"/>
      <color theme="1"/>
      <name val="Calibri"/>
      <family val="2"/>
      <scheme val="minor"/>
    </font>
    <font>
      <b/>
      <sz val="11"/>
      <color theme="0"/>
      <name val="Calibri"/>
      <family val="2"/>
      <scheme val="minor"/>
    </font>
    <font>
      <b/>
      <sz val="16"/>
      <color theme="1"/>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0000"/>
        <bgColor indexed="64"/>
      </patternFill>
    </fill>
    <fill>
      <patternFill patternType="solid">
        <fgColor rgb="FFFFFF00"/>
        <bgColor indexed="64"/>
      </patternFill>
    </fill>
    <fill>
      <patternFill patternType="solid">
        <fgColor rgb="FF0070C0"/>
        <bgColor indexed="64"/>
      </patternFill>
    </fill>
    <fill>
      <patternFill patternType="solid">
        <fgColor theme="9"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s>
  <cellStyleXfs count="2">
    <xf numFmtId="0" fontId="0" fillId="0" borderId="0"/>
    <xf numFmtId="44" fontId="1" fillId="0" borderId="0" applyFont="0" applyFill="0" applyBorder="0" applyAlignment="0" applyProtection="0"/>
  </cellStyleXfs>
  <cellXfs count="101">
    <xf numFmtId="0" fontId="0" fillId="0" borderId="0" xfId="0"/>
    <xf numFmtId="0" fontId="4" fillId="2" borderId="1" xfId="0" applyFont="1" applyFill="1" applyBorder="1"/>
    <xf numFmtId="0" fontId="0" fillId="0" borderId="1" xfId="0" applyBorder="1"/>
    <xf numFmtId="164" fontId="0" fillId="0" borderId="1" xfId="0" applyNumberFormat="1" applyBorder="1"/>
    <xf numFmtId="0" fontId="4" fillId="4" borderId="1" xfId="0" applyFont="1" applyFill="1" applyBorder="1"/>
    <xf numFmtId="164" fontId="0" fillId="3" borderId="1" xfId="0" applyNumberFormat="1" applyFill="1" applyBorder="1"/>
    <xf numFmtId="164" fontId="0" fillId="0" borderId="3" xfId="0" applyNumberFormat="1" applyBorder="1"/>
    <xf numFmtId="164" fontId="0" fillId="3" borderId="3" xfId="0" applyNumberFormat="1" applyFill="1" applyBorder="1"/>
    <xf numFmtId="0" fontId="0" fillId="0" borderId="2" xfId="0" applyBorder="1"/>
    <xf numFmtId="0" fontId="0" fillId="0" borderId="0" xfId="0" applyBorder="1"/>
    <xf numFmtId="0" fontId="0" fillId="5" borderId="1" xfId="0" applyFill="1" applyBorder="1"/>
    <xf numFmtId="0" fontId="0" fillId="3" borderId="1" xfId="0" applyNumberFormat="1" applyFill="1" applyBorder="1"/>
    <xf numFmtId="0" fontId="0" fillId="3" borderId="3" xfId="0" applyNumberFormat="1" applyFill="1" applyBorder="1"/>
    <xf numFmtId="0" fontId="0" fillId="3" borderId="2" xfId="0" applyNumberFormat="1" applyFill="1" applyBorder="1"/>
    <xf numFmtId="0" fontId="3" fillId="0" borderId="0" xfId="0" applyFont="1"/>
    <xf numFmtId="0" fontId="6" fillId="0" borderId="0" xfId="0" applyFont="1" applyBorder="1"/>
    <xf numFmtId="0" fontId="0" fillId="0" borderId="0" xfId="0" quotePrefix="1" applyBorder="1" applyAlignment="1">
      <alignment horizontal="right"/>
    </xf>
    <xf numFmtId="0" fontId="2" fillId="0" borderId="0" xfId="0" applyFont="1" applyBorder="1"/>
    <xf numFmtId="0" fontId="0" fillId="0" borderId="0" xfId="0" applyBorder="1" applyAlignment="1">
      <alignment horizontal="right"/>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0" fontId="0" fillId="0" borderId="1" xfId="0" applyNumberFormat="1" applyBorder="1"/>
    <xf numFmtId="0" fontId="3" fillId="0" borderId="2" xfId="0" applyFont="1" applyBorder="1"/>
    <xf numFmtId="164" fontId="3" fillId="3" borderId="2" xfId="0" applyNumberFormat="1" applyFont="1" applyFill="1" applyBorder="1"/>
    <xf numFmtId="0" fontId="0" fillId="0" borderId="1" xfId="0" applyNumberFormat="1" applyBorder="1"/>
    <xf numFmtId="0" fontId="0" fillId="3" borderId="1" xfId="0" applyNumberFormat="1" applyFont="1" applyFill="1" applyBorder="1"/>
    <xf numFmtId="0" fontId="0" fillId="0" borderId="3" xfId="0" applyNumberFormat="1" applyBorder="1"/>
    <xf numFmtId="165" fontId="0" fillId="0" borderId="0" xfId="0" applyNumberFormat="1"/>
    <xf numFmtId="0" fontId="0" fillId="0" borderId="0" xfId="0" applyAlignment="1">
      <alignment horizontal="center" vertical="top" wrapText="1"/>
    </xf>
    <xf numFmtId="0" fontId="0" fillId="0" borderId="1" xfId="0" applyBorder="1" applyAlignment="1">
      <alignment horizontal="center"/>
    </xf>
    <xf numFmtId="0" fontId="3" fillId="5" borderId="1" xfId="0" applyFont="1" applyFill="1" applyBorder="1"/>
    <xf numFmtId="0" fontId="3" fillId="5" borderId="12" xfId="0" applyFont="1" applyFill="1" applyBorder="1"/>
    <xf numFmtId="0" fontId="3" fillId="5" borderId="13" xfId="0" applyFont="1" applyFill="1" applyBorder="1"/>
    <xf numFmtId="0" fontId="3" fillId="5" borderId="14" xfId="0" applyFont="1" applyFill="1" applyBorder="1"/>
    <xf numFmtId="165" fontId="0" fillId="0" borderId="3" xfId="0" applyNumberFormat="1" applyBorder="1"/>
    <xf numFmtId="0" fontId="0" fillId="0" borderId="3" xfId="0" applyBorder="1" applyAlignment="1">
      <alignment horizontal="center"/>
    </xf>
    <xf numFmtId="0" fontId="0" fillId="0" borderId="15" xfId="0" applyBorder="1" applyAlignment="1">
      <alignment horizontal="center"/>
    </xf>
    <xf numFmtId="0" fontId="3" fillId="5" borderId="16" xfId="0" applyFont="1" applyFill="1" applyBorder="1"/>
    <xf numFmtId="0" fontId="0" fillId="0" borderId="3" xfId="0" applyBorder="1"/>
    <xf numFmtId="0" fontId="0" fillId="0" borderId="17" xfId="0" applyBorder="1" applyAlignment="1">
      <alignment horizontal="center" vertical="top" wrapText="1"/>
    </xf>
    <xf numFmtId="0" fontId="0" fillId="0" borderId="17" xfId="0" applyBorder="1"/>
    <xf numFmtId="0" fontId="3" fillId="0" borderId="17" xfId="0" applyFont="1" applyBorder="1" applyAlignment="1">
      <alignment horizontal="center" vertical="center"/>
    </xf>
    <xf numFmtId="0" fontId="12" fillId="0" borderId="0" xfId="0" applyFont="1" applyBorder="1"/>
    <xf numFmtId="164" fontId="0" fillId="3" borderId="1" xfId="0" applyNumberFormat="1" applyFont="1" applyFill="1" applyBorder="1"/>
    <xf numFmtId="164" fontId="0" fillId="3" borderId="2" xfId="0" applyNumberFormat="1" applyFill="1" applyBorder="1"/>
    <xf numFmtId="0" fontId="0" fillId="0" borderId="0" xfId="0" applyNumberFormat="1"/>
    <xf numFmtId="0" fontId="0" fillId="0" borderId="2" xfId="0" applyNumberFormat="1" applyBorder="1"/>
    <xf numFmtId="166" fontId="0" fillId="3" borderId="1" xfId="0" applyNumberFormat="1" applyFont="1" applyFill="1" applyBorder="1"/>
    <xf numFmtId="166" fontId="0" fillId="3" borderId="2" xfId="0" applyNumberFormat="1" applyFill="1" applyBorder="1"/>
    <xf numFmtId="0" fontId="3" fillId="0" borderId="18" xfId="0" applyFont="1" applyBorder="1"/>
    <xf numFmtId="0" fontId="3" fillId="0" borderId="19" xfId="0" applyFont="1" applyBorder="1"/>
    <xf numFmtId="0" fontId="3" fillId="0" borderId="20" xfId="0" applyFont="1" applyBorder="1"/>
    <xf numFmtId="0" fontId="13" fillId="6" borderId="1" xfId="0" applyFont="1"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3" fillId="0" borderId="1" xfId="0" applyFont="1" applyBorder="1" applyAlignment="1">
      <alignment horizontal="centerContinuous"/>
    </xf>
    <xf numFmtId="0" fontId="3" fillId="0" borderId="1" xfId="0" applyNumberFormat="1" applyFont="1" applyBorder="1" applyAlignment="1">
      <alignment horizontal="centerContinuous"/>
    </xf>
    <xf numFmtId="0" fontId="4" fillId="4" borderId="1" xfId="0" applyNumberFormat="1" applyFont="1" applyFill="1" applyBorder="1"/>
    <xf numFmtId="2" fontId="0" fillId="3" borderId="1" xfId="0" applyNumberFormat="1" applyFill="1" applyBorder="1"/>
    <xf numFmtId="2" fontId="0" fillId="7" borderId="1" xfId="0" applyNumberFormat="1" applyFill="1" applyBorder="1"/>
    <xf numFmtId="0" fontId="0" fillId="7" borderId="1" xfId="0" applyNumberFormat="1" applyFill="1" applyBorder="1"/>
    <xf numFmtId="0" fontId="3" fillId="0" borderId="17" xfId="0" applyFont="1" applyBorder="1" applyAlignment="1">
      <alignment horizontal="centerContinuous"/>
    </xf>
    <xf numFmtId="0" fontId="3" fillId="0" borderId="17" xfId="0" applyNumberFormat="1" applyFont="1" applyBorder="1" applyAlignment="1">
      <alignment horizontal="centerContinuous"/>
    </xf>
    <xf numFmtId="0" fontId="0" fillId="0" borderId="0" xfId="0" applyFont="1" applyBorder="1"/>
    <xf numFmtId="0" fontId="0" fillId="0" borderId="10" xfId="0" applyFont="1" applyBorder="1"/>
    <xf numFmtId="0" fontId="0" fillId="0" borderId="5" xfId="0" applyFont="1" applyBorder="1"/>
    <xf numFmtId="0" fontId="0" fillId="0" borderId="0" xfId="0" applyFont="1"/>
    <xf numFmtId="0" fontId="0" fillId="0" borderId="0" xfId="0" quotePrefix="1" applyFont="1" applyBorder="1" applyAlignment="1">
      <alignment horizontal="right"/>
    </xf>
    <xf numFmtId="0" fontId="0" fillId="0" borderId="0" xfId="0" applyFont="1" applyBorder="1" applyAlignment="1">
      <alignment horizontal="right"/>
    </xf>
    <xf numFmtId="0" fontId="13" fillId="2" borderId="1" xfId="0" applyFont="1" applyFill="1" applyBorder="1"/>
    <xf numFmtId="0" fontId="0" fillId="0" borderId="1" xfId="0" applyFill="1" applyBorder="1"/>
    <xf numFmtId="0" fontId="3" fillId="0" borderId="12" xfId="0" applyFont="1" applyBorder="1"/>
    <xf numFmtId="0" fontId="3" fillId="0" borderId="14" xfId="0" applyFont="1" applyBorder="1"/>
    <xf numFmtId="0" fontId="0" fillId="0" borderId="1" xfId="0" applyBorder="1" applyAlignment="1">
      <alignment horizontal="center" vertical="center"/>
    </xf>
    <xf numFmtId="167" fontId="0" fillId="0" borderId="1" xfId="0" quotePrefix="1" applyNumberFormat="1" applyBorder="1" applyAlignment="1">
      <alignment horizontal="right"/>
    </xf>
    <xf numFmtId="168" fontId="0" fillId="0" borderId="1" xfId="0" applyNumberFormat="1" applyBorder="1"/>
    <xf numFmtId="0" fontId="0" fillId="5" borderId="1" xfId="0" applyFill="1" applyBorder="1" applyAlignment="1">
      <alignment horizontal="center" textRotation="90"/>
    </xf>
    <xf numFmtId="0" fontId="3" fillId="5" borderId="1" xfId="0" applyFont="1" applyFill="1" applyBorder="1" applyAlignment="1">
      <alignment horizontal="center"/>
    </xf>
    <xf numFmtId="169" fontId="0" fillId="3" borderId="1" xfId="0" applyNumberFormat="1" applyFill="1" applyBorder="1"/>
    <xf numFmtId="169" fontId="0" fillId="7" borderId="1" xfId="0" applyNumberFormat="1" applyFill="1" applyBorder="1"/>
    <xf numFmtId="0" fontId="0" fillId="3" borderId="1" xfId="0" applyFill="1" applyBorder="1"/>
    <xf numFmtId="9" fontId="0" fillId="0" borderId="1" xfId="0" applyNumberFormat="1" applyBorder="1"/>
    <xf numFmtId="0" fontId="3" fillId="0" borderId="30" xfId="0" applyFont="1" applyBorder="1"/>
    <xf numFmtId="0" fontId="3" fillId="7" borderId="30" xfId="0" applyFont="1" applyFill="1" applyBorder="1"/>
    <xf numFmtId="0" fontId="0" fillId="0" borderId="0" xfId="0" applyAlignment="1">
      <alignment horizontal="left" indent="1"/>
    </xf>
    <xf numFmtId="0" fontId="4" fillId="2" borderId="1" xfId="0" applyFont="1" applyFill="1" applyBorder="1" applyAlignment="1">
      <alignment wrapText="1"/>
    </xf>
    <xf numFmtId="170" fontId="0" fillId="0" borderId="1" xfId="0" applyNumberFormat="1" applyBorder="1"/>
    <xf numFmtId="10" fontId="0" fillId="3" borderId="1" xfId="0" applyNumberFormat="1" applyFont="1" applyFill="1" applyBorder="1"/>
    <xf numFmtId="0" fontId="0" fillId="0" borderId="28" xfId="0" applyBorder="1" applyAlignment="1">
      <alignment wrapText="1"/>
    </xf>
    <xf numFmtId="0" fontId="0" fillId="0" borderId="27" xfId="0" applyBorder="1" applyAlignment="1">
      <alignment wrapText="1"/>
    </xf>
    <xf numFmtId="0" fontId="0" fillId="0" borderId="29" xfId="0" applyBorder="1" applyAlignment="1">
      <alignment wrapText="1"/>
    </xf>
  </cellXfs>
  <cellStyles count="2">
    <cellStyle name="Currency 2" xfId="1" xr:uid="{81335713-886B-4585-AEAF-66DD9CDDA440}"/>
    <cellStyle name="Normal" xfId="0" builtinId="0"/>
  </cellStyles>
  <dxfs count="0"/>
  <tableStyles count="0" defaultTableStyle="TableStyleMedium2" defaultPivotStyle="PivotStyleLight16"/>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2</xdr:col>
      <xdr:colOff>1746333</xdr:colOff>
      <xdr:row>8</xdr:row>
      <xdr:rowOff>231375</xdr:rowOff>
    </xdr:from>
    <xdr:to>
      <xdr:col>2</xdr:col>
      <xdr:colOff>1751521</xdr:colOff>
      <xdr:row>10</xdr:row>
      <xdr:rowOff>128347</xdr:rowOff>
    </xdr:to>
    <xdr:cxnSp macro="">
      <xdr:nvCxnSpPr>
        <xdr:cNvPr id="3" name="Straight Arrow Connector 2">
          <a:extLst>
            <a:ext uri="{FF2B5EF4-FFF2-40B4-BE49-F238E27FC236}">
              <a16:creationId xmlns:a16="http://schemas.microsoft.com/office/drawing/2014/main" id="{F0213563-6D0F-4256-8CA8-7208AEA2D6BC}"/>
            </a:ext>
          </a:extLst>
        </xdr:cNvPr>
        <xdr:cNvCxnSpPr/>
      </xdr:nvCxnSpPr>
      <xdr:spPr>
        <a:xfrm flipV="1">
          <a:off x="2354468" y="1564875"/>
          <a:ext cx="5188" cy="351241"/>
        </a:xfrm>
        <a:prstGeom prst="straightConnector1">
          <a:avLst/>
        </a:prstGeom>
        <a:ln w="254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1812024</xdr:colOff>
      <xdr:row>14</xdr:row>
      <xdr:rowOff>241535</xdr:rowOff>
    </xdr:from>
    <xdr:to>
      <xdr:col>2</xdr:col>
      <xdr:colOff>1817212</xdr:colOff>
      <xdr:row>16</xdr:row>
      <xdr:rowOff>138508</xdr:rowOff>
    </xdr:to>
    <xdr:cxnSp macro="">
      <xdr:nvCxnSpPr>
        <xdr:cNvPr id="11" name="Straight Arrow Connector 10">
          <a:extLst>
            <a:ext uri="{FF2B5EF4-FFF2-40B4-BE49-F238E27FC236}">
              <a16:creationId xmlns:a16="http://schemas.microsoft.com/office/drawing/2014/main" id="{FBB65E84-5B19-4634-A068-0C680DA25D8C}"/>
            </a:ext>
          </a:extLst>
        </xdr:cNvPr>
        <xdr:cNvCxnSpPr/>
      </xdr:nvCxnSpPr>
      <xdr:spPr>
        <a:xfrm flipV="1">
          <a:off x="2420159" y="2600804"/>
          <a:ext cx="5188" cy="351242"/>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1998370</xdr:colOff>
      <xdr:row>26</xdr:row>
      <xdr:rowOff>240632</xdr:rowOff>
    </xdr:from>
    <xdr:to>
      <xdr:col>2</xdr:col>
      <xdr:colOff>1998545</xdr:colOff>
      <xdr:row>27</xdr:row>
      <xdr:rowOff>160421</xdr:rowOff>
    </xdr:to>
    <xdr:cxnSp macro="">
      <xdr:nvCxnSpPr>
        <xdr:cNvPr id="12" name="Straight Arrow Connector 11">
          <a:extLst>
            <a:ext uri="{FF2B5EF4-FFF2-40B4-BE49-F238E27FC236}">
              <a16:creationId xmlns:a16="http://schemas.microsoft.com/office/drawing/2014/main" id="{30178E2B-244C-46C0-B4A9-4D939C9F4DCF}"/>
            </a:ext>
          </a:extLst>
        </xdr:cNvPr>
        <xdr:cNvCxnSpPr/>
      </xdr:nvCxnSpPr>
      <xdr:spPr>
        <a:xfrm flipV="1">
          <a:off x="2688933" y="4485210"/>
          <a:ext cx="175" cy="187680"/>
        </a:xfrm>
        <a:prstGeom prst="straightConnector1">
          <a:avLst/>
        </a:prstGeom>
        <a:ln w="254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660716</xdr:colOff>
      <xdr:row>26</xdr:row>
      <xdr:rowOff>254646</xdr:rowOff>
    </xdr:from>
    <xdr:to>
      <xdr:col>4</xdr:col>
      <xdr:colOff>661737</xdr:colOff>
      <xdr:row>27</xdr:row>
      <xdr:rowOff>170448</xdr:rowOff>
    </xdr:to>
    <xdr:cxnSp macro="">
      <xdr:nvCxnSpPr>
        <xdr:cNvPr id="13" name="Straight Arrow Connector 12">
          <a:extLst>
            <a:ext uri="{FF2B5EF4-FFF2-40B4-BE49-F238E27FC236}">
              <a16:creationId xmlns:a16="http://schemas.microsoft.com/office/drawing/2014/main" id="{CBF16B8F-24ED-426F-9279-242A9099933E}"/>
            </a:ext>
          </a:extLst>
        </xdr:cNvPr>
        <xdr:cNvCxnSpPr/>
      </xdr:nvCxnSpPr>
      <xdr:spPr>
        <a:xfrm flipH="1" flipV="1">
          <a:off x="3683650" y="4505804"/>
          <a:ext cx="1021" cy="181499"/>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1250157</xdr:colOff>
      <xdr:row>27</xdr:row>
      <xdr:rowOff>142873</xdr:rowOff>
    </xdr:from>
    <xdr:to>
      <xdr:col>3</xdr:col>
      <xdr:colOff>95252</xdr:colOff>
      <xdr:row>27</xdr:row>
      <xdr:rowOff>386952</xdr:rowOff>
    </xdr:to>
    <xdr:sp macro="" textlink="">
      <xdr:nvSpPr>
        <xdr:cNvPr id="16" name="Rectangle 15">
          <a:extLst>
            <a:ext uri="{FF2B5EF4-FFF2-40B4-BE49-F238E27FC236}">
              <a16:creationId xmlns:a16="http://schemas.microsoft.com/office/drawing/2014/main" id="{3DE0C471-8FC4-45A4-B995-31259EA75742}"/>
            </a:ext>
          </a:extLst>
        </xdr:cNvPr>
        <xdr:cNvSpPr/>
      </xdr:nvSpPr>
      <xdr:spPr>
        <a:xfrm>
          <a:off x="1940720" y="4655342"/>
          <a:ext cx="958454" cy="244079"/>
        </a:xfrm>
        <a:prstGeom prst="rect">
          <a:avLst/>
        </a:prstGeom>
        <a:solidFill>
          <a:schemeClr val="bg1"/>
        </a:solidFill>
        <a:ln w="19050">
          <a:solidFill>
            <a:srgbClr val="00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Pick Position.</a:t>
          </a:r>
        </a:p>
      </xdr:txBody>
    </xdr:sp>
    <xdr:clientData/>
  </xdr:twoCellAnchor>
  <xdr:twoCellAnchor>
    <xdr:from>
      <xdr:col>3</xdr:col>
      <xdr:colOff>202405</xdr:colOff>
      <xdr:row>27</xdr:row>
      <xdr:rowOff>140492</xdr:rowOff>
    </xdr:from>
    <xdr:to>
      <xdr:col>4</xdr:col>
      <xdr:colOff>932259</xdr:colOff>
      <xdr:row>27</xdr:row>
      <xdr:rowOff>384571</xdr:rowOff>
    </xdr:to>
    <xdr:sp macro="" textlink="">
      <xdr:nvSpPr>
        <xdr:cNvPr id="17" name="Rectangle 16">
          <a:extLst>
            <a:ext uri="{FF2B5EF4-FFF2-40B4-BE49-F238E27FC236}">
              <a16:creationId xmlns:a16="http://schemas.microsoft.com/office/drawing/2014/main" id="{2560818F-FEE9-4211-B5A7-4EE0656D3006}"/>
            </a:ext>
          </a:extLst>
        </xdr:cNvPr>
        <xdr:cNvSpPr/>
      </xdr:nvSpPr>
      <xdr:spPr>
        <a:xfrm>
          <a:off x="3006327" y="4652961"/>
          <a:ext cx="938213" cy="244079"/>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Look to right.</a:t>
          </a:r>
        </a:p>
      </xdr:txBody>
    </xdr:sp>
    <xdr:clientData/>
  </xdr:twoCellAnchor>
  <xdr:twoCellAnchor>
    <xdr:from>
      <xdr:col>4</xdr:col>
      <xdr:colOff>1750135</xdr:colOff>
      <xdr:row>26</xdr:row>
      <xdr:rowOff>255273</xdr:rowOff>
    </xdr:from>
    <xdr:to>
      <xdr:col>4</xdr:col>
      <xdr:colOff>1751156</xdr:colOff>
      <xdr:row>27</xdr:row>
      <xdr:rowOff>171075</xdr:rowOff>
    </xdr:to>
    <xdr:cxnSp macro="">
      <xdr:nvCxnSpPr>
        <xdr:cNvPr id="18" name="Straight Arrow Connector 17">
          <a:extLst>
            <a:ext uri="{FF2B5EF4-FFF2-40B4-BE49-F238E27FC236}">
              <a16:creationId xmlns:a16="http://schemas.microsoft.com/office/drawing/2014/main" id="{516BA08E-7AB5-4AD2-B245-2974EE0880B7}"/>
            </a:ext>
          </a:extLst>
        </xdr:cNvPr>
        <xdr:cNvCxnSpPr/>
      </xdr:nvCxnSpPr>
      <xdr:spPr>
        <a:xfrm flipH="1" flipV="1">
          <a:off x="4762416" y="4499851"/>
          <a:ext cx="1021" cy="183693"/>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1285875</xdr:colOff>
      <xdr:row>27</xdr:row>
      <xdr:rowOff>141119</xdr:rowOff>
    </xdr:from>
    <xdr:to>
      <xdr:col>4</xdr:col>
      <xdr:colOff>2021678</xdr:colOff>
      <xdr:row>27</xdr:row>
      <xdr:rowOff>385198</xdr:rowOff>
    </xdr:to>
    <xdr:sp macro="" textlink="">
      <xdr:nvSpPr>
        <xdr:cNvPr id="19" name="Rectangle 18">
          <a:extLst>
            <a:ext uri="{FF2B5EF4-FFF2-40B4-BE49-F238E27FC236}">
              <a16:creationId xmlns:a16="http://schemas.microsoft.com/office/drawing/2014/main" id="{FB75FF63-5B24-4672-8F82-2FEF8260AE6D}"/>
            </a:ext>
          </a:extLst>
        </xdr:cNvPr>
        <xdr:cNvSpPr/>
      </xdr:nvSpPr>
      <xdr:spPr>
        <a:xfrm>
          <a:off x="4298156" y="4653588"/>
          <a:ext cx="735803" cy="244079"/>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Add zero.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1751346</xdr:colOff>
      <xdr:row>8</xdr:row>
      <xdr:rowOff>231375</xdr:rowOff>
    </xdr:from>
    <xdr:to>
      <xdr:col>2</xdr:col>
      <xdr:colOff>1756534</xdr:colOff>
      <xdr:row>10</xdr:row>
      <xdr:rowOff>128347</xdr:rowOff>
    </xdr:to>
    <xdr:cxnSp macro="">
      <xdr:nvCxnSpPr>
        <xdr:cNvPr id="2" name="Straight Arrow Connector 1">
          <a:extLst>
            <a:ext uri="{FF2B5EF4-FFF2-40B4-BE49-F238E27FC236}">
              <a16:creationId xmlns:a16="http://schemas.microsoft.com/office/drawing/2014/main" id="{610C8858-0C25-4F20-BB85-55CEF9CA5A6C}"/>
            </a:ext>
          </a:extLst>
        </xdr:cNvPr>
        <xdr:cNvCxnSpPr/>
      </xdr:nvCxnSpPr>
      <xdr:spPr>
        <a:xfrm flipV="1">
          <a:off x="2448175" y="1449572"/>
          <a:ext cx="5188" cy="353170"/>
        </a:xfrm>
        <a:prstGeom prst="straightConnector1">
          <a:avLst/>
        </a:prstGeom>
        <a:ln w="25400">
          <a:solidFill>
            <a:srgbClr val="0000FF"/>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1827063</xdr:colOff>
      <xdr:row>14</xdr:row>
      <xdr:rowOff>241535</xdr:rowOff>
    </xdr:from>
    <xdr:to>
      <xdr:col>2</xdr:col>
      <xdr:colOff>1832251</xdr:colOff>
      <xdr:row>16</xdr:row>
      <xdr:rowOff>138508</xdr:rowOff>
    </xdr:to>
    <xdr:cxnSp macro="">
      <xdr:nvCxnSpPr>
        <xdr:cNvPr id="3" name="Straight Arrow Connector 2">
          <a:extLst>
            <a:ext uri="{FF2B5EF4-FFF2-40B4-BE49-F238E27FC236}">
              <a16:creationId xmlns:a16="http://schemas.microsoft.com/office/drawing/2014/main" id="{C6CBB613-9353-48B3-8725-C543BD4AAF5E}"/>
            </a:ext>
          </a:extLst>
        </xdr:cNvPr>
        <xdr:cNvCxnSpPr/>
      </xdr:nvCxnSpPr>
      <xdr:spPr>
        <a:xfrm flipV="1">
          <a:off x="2523892" y="2467377"/>
          <a:ext cx="5188" cy="35317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B2:J29"/>
  <sheetViews>
    <sheetView tabSelected="1" zoomScale="175" zoomScaleNormal="175" workbookViewId="0"/>
  </sheetViews>
  <sheetFormatPr defaultColWidth="8.85546875" defaultRowHeight="15" x14ac:dyDescent="0.25"/>
  <cols>
    <col min="1" max="1" width="2.140625" customWidth="1"/>
    <col min="2" max="2" width="15.140625" bestFit="1" customWidth="1"/>
    <col min="3" max="3" width="9.42578125" bestFit="1" customWidth="1"/>
    <col min="4" max="5" width="19.85546875" customWidth="1"/>
    <col min="6" max="6" width="2.140625" customWidth="1"/>
    <col min="7" max="7" width="20.28515625" customWidth="1"/>
    <col min="8" max="8" width="2.140625" customWidth="1"/>
    <col min="9" max="9" width="24.140625" customWidth="1"/>
    <col min="10" max="10" width="21.7109375" customWidth="1"/>
  </cols>
  <sheetData>
    <row r="2" spans="2:10" x14ac:dyDescent="0.25">
      <c r="B2" s="14" t="s">
        <v>28</v>
      </c>
    </row>
    <row r="3" spans="2:10" x14ac:dyDescent="0.25">
      <c r="B3" t="s">
        <v>29</v>
      </c>
    </row>
    <row r="4" spans="2:10" x14ac:dyDescent="0.25">
      <c r="B4" t="s">
        <v>30</v>
      </c>
    </row>
    <row r="5" spans="2:10" x14ac:dyDescent="0.25">
      <c r="B5" t="s">
        <v>33</v>
      </c>
    </row>
    <row r="7" spans="2:10" x14ac:dyDescent="0.25">
      <c r="C7" s="4" t="s">
        <v>6</v>
      </c>
      <c r="D7" s="27">
        <v>7.6499999999999999E-2</v>
      </c>
    </row>
    <row r="9" spans="2:10" x14ac:dyDescent="0.25">
      <c r="D9" s="10" t="s">
        <v>7</v>
      </c>
      <c r="E9" s="10" t="s">
        <v>8</v>
      </c>
    </row>
    <row r="11" spans="2:10" x14ac:dyDescent="0.25">
      <c r="B11" s="1" t="s">
        <v>0</v>
      </c>
      <c r="C11" s="1" t="s">
        <v>1</v>
      </c>
      <c r="D11" s="1" t="s">
        <v>32</v>
      </c>
      <c r="E11" s="1" t="s">
        <v>32</v>
      </c>
      <c r="I11" s="14" t="s">
        <v>10</v>
      </c>
      <c r="J11" s="14" t="s">
        <v>11</v>
      </c>
    </row>
    <row r="12" spans="2:10" x14ac:dyDescent="0.25">
      <c r="B12" s="2" t="s">
        <v>41</v>
      </c>
      <c r="C12" s="3">
        <v>689.25</v>
      </c>
      <c r="D12" s="5" cm="1">
        <f t="array" ref="D12:D14">C12:C14*D7</f>
        <v>52.727624999999996</v>
      </c>
      <c r="E12" s="5" cm="1">
        <f t="array" ref="E12:E14">ROUND(C12:C14*D7,2)</f>
        <v>52.73</v>
      </c>
      <c r="G12" t="str" cm="1">
        <f t="array" ref="G12:G14">_xlfn.UNICHAR(9668)&amp;" "&amp;DOLLAR(C12:C14)&amp;" * "&amp;TEXT(D7,"0.00%")</f>
        <v>◄ $689.25 * 7.65%</v>
      </c>
      <c r="I12" t="str" cm="1">
        <f t="array" aca="1" ref="I12:J12" ca="1">_xlfn.FORMULATEXT(D12:E12)</f>
        <v>=C12:C14*D7</v>
      </c>
      <c r="J12" t="str">
        <f ca="1"/>
        <v>=ROUND(C12:C14*D7,2)</v>
      </c>
    </row>
    <row r="13" spans="2:10" x14ac:dyDescent="0.25">
      <c r="B13" s="2" t="s">
        <v>42</v>
      </c>
      <c r="C13" s="3">
        <v>765.71</v>
      </c>
      <c r="D13" s="5">
        <v>58.576815000000003</v>
      </c>
      <c r="E13" s="5">
        <v>58.58</v>
      </c>
      <c r="G13" t="str">
        <v>◄ $765.71 * 7.65%</v>
      </c>
    </row>
    <row r="14" spans="2:10" ht="15.75" thickBot="1" x14ac:dyDescent="0.3">
      <c r="B14" s="2" t="s">
        <v>43</v>
      </c>
      <c r="C14" s="6">
        <v>687.43</v>
      </c>
      <c r="D14" s="7">
        <v>52.588394999999998</v>
      </c>
      <c r="E14" s="7">
        <v>52.59</v>
      </c>
      <c r="G14" t="str">
        <v>◄ $687.43 * 7.65%</v>
      </c>
    </row>
    <row r="15" spans="2:10" ht="15.75" thickBot="1" x14ac:dyDescent="0.3">
      <c r="C15" s="28" t="s">
        <v>5</v>
      </c>
      <c r="D15" s="29">
        <f>SUM(_xlfn.ANCHORARRAY(D12))</f>
        <v>163.89283499999999</v>
      </c>
      <c r="E15" s="29">
        <f>SUM(_xlfn.ANCHORARRAY(E12))</f>
        <v>163.9</v>
      </c>
      <c r="G15" t="str">
        <f>_xlfn.UNICHAR(9668)&amp;" Add 3 calculations"</f>
        <v>◄ Add 3 calculations</v>
      </c>
      <c r="I15" t="str" cm="1">
        <f t="array" aca="1" ref="I15:J15" ca="1">_xlfn.FORMULATEXT(D15:E15)</f>
        <v>=SUM(D12#)</v>
      </c>
      <c r="J15" t="str">
        <f ca="1"/>
        <v>=SUM(E12#)</v>
      </c>
    </row>
    <row r="16" spans="2:10" ht="15.75" thickTop="1" x14ac:dyDescent="0.25"/>
    <row r="28" spans="4:4" x14ac:dyDescent="0.25">
      <c r="D28" t="str">
        <f>_xlfn.TEXTJOIN(" + ",,$E$12:$E$14)&amp;" = "&amp;ROUND(D15,2)</f>
        <v>52.73 + 58.58 + 52.59 = 163.89</v>
      </c>
    </row>
    <row r="29" spans="4:4" x14ac:dyDescent="0.25">
      <c r="D29" t="str">
        <f>_xlfn.TEXTJOIN(" + ",,$E$12:$E$14)&amp;" = "&amp;ROUND(E15,2)</f>
        <v>52.73 + 58.58 + 52.59 = 163.9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476D2-195B-43F7-B244-E4FB7128935A}">
  <sheetPr>
    <tabColor rgb="FF0000FF"/>
  </sheetPr>
  <dimension ref="B2:L24"/>
  <sheetViews>
    <sheetView zoomScale="190" zoomScaleNormal="190" workbookViewId="0">
      <selection activeCell="J10" sqref="J10"/>
    </sheetView>
  </sheetViews>
  <sheetFormatPr defaultColWidth="8.85546875" defaultRowHeight="15" x14ac:dyDescent="0.25"/>
  <cols>
    <col min="1" max="1" width="1.42578125" customWidth="1"/>
    <col min="2" max="2" width="15.140625" bestFit="1" customWidth="1"/>
    <col min="3" max="3" width="9.42578125" bestFit="1" customWidth="1"/>
    <col min="4" max="4" width="24.28515625" customWidth="1"/>
    <col min="5" max="5" width="1.42578125" customWidth="1"/>
    <col min="6" max="6" width="23.140625" bestFit="1" customWidth="1"/>
    <col min="7" max="7" width="1.42578125" customWidth="1"/>
    <col min="8" max="8" width="3.140625" bestFit="1" customWidth="1"/>
    <col min="9" max="9" width="1.42578125" customWidth="1"/>
    <col min="10" max="10" width="23.85546875" bestFit="1" customWidth="1"/>
    <col min="12" max="12" width="24" bestFit="1" customWidth="1"/>
  </cols>
  <sheetData>
    <row r="2" spans="2:12" x14ac:dyDescent="0.25">
      <c r="C2" s="4" t="s">
        <v>6</v>
      </c>
      <c r="D2" s="2">
        <v>7.6499999999999999E-2</v>
      </c>
    </row>
    <row r="4" spans="2:12" x14ac:dyDescent="0.25">
      <c r="D4" s="10" t="s">
        <v>7</v>
      </c>
    </row>
    <row r="6" spans="2:12" x14ac:dyDescent="0.25">
      <c r="B6" s="1" t="s">
        <v>0</v>
      </c>
      <c r="C6" s="1" t="s">
        <v>1</v>
      </c>
      <c r="D6" s="1" t="s">
        <v>9</v>
      </c>
      <c r="F6" s="14" t="s">
        <v>10</v>
      </c>
      <c r="J6" s="14" t="s">
        <v>10</v>
      </c>
      <c r="L6" s="1" t="s">
        <v>9</v>
      </c>
    </row>
    <row r="7" spans="2:12" x14ac:dyDescent="0.25">
      <c r="B7" s="2" t="s">
        <v>2</v>
      </c>
      <c r="C7" s="3">
        <v>689.25</v>
      </c>
      <c r="D7" s="11">
        <f t="shared" ref="D7:D9" si="0">C7*$D$2</f>
        <v>52.727624999999996</v>
      </c>
      <c r="F7" t="str" cm="1">
        <f t="array" aca="1" ref="F7:F10" ca="1">_xlfn.FORMULATEXT(D7:D10)</f>
        <v>=C7*$D$2</v>
      </c>
      <c r="H7" t="s">
        <v>31</v>
      </c>
      <c r="J7" t="str">
        <f ca="1">_xlfn.FORMULATEXT(L7)</f>
        <v>=C7:C9*D2</v>
      </c>
      <c r="L7" s="11" cm="1">
        <f t="array" ref="L7:L9">C7:C9*D2</f>
        <v>52.727624999999996</v>
      </c>
    </row>
    <row r="8" spans="2:12" x14ac:dyDescent="0.25">
      <c r="B8" s="2" t="s">
        <v>3</v>
      </c>
      <c r="C8" s="3">
        <v>765.71</v>
      </c>
      <c r="D8" s="11">
        <f t="shared" si="0"/>
        <v>58.576815000000003</v>
      </c>
      <c r="F8" t="str">
        <f ca="1"/>
        <v>=C8*$D$2</v>
      </c>
      <c r="L8" s="11">
        <v>58.576815000000003</v>
      </c>
    </row>
    <row r="9" spans="2:12" ht="15.75" thickBot="1" x14ac:dyDescent="0.3">
      <c r="B9" s="2" t="s">
        <v>4</v>
      </c>
      <c r="C9" s="6">
        <v>687.43</v>
      </c>
      <c r="D9" s="12">
        <f t="shared" si="0"/>
        <v>52.588394999999998</v>
      </c>
      <c r="F9" t="str">
        <f ca="1"/>
        <v>=C9*$D$2</v>
      </c>
      <c r="L9" s="12">
        <v>52.588394999999998</v>
      </c>
    </row>
    <row r="10" spans="2:12" ht="15.75" thickBot="1" x14ac:dyDescent="0.3">
      <c r="C10" s="8" t="s">
        <v>5</v>
      </c>
      <c r="D10" s="13">
        <f t="shared" ref="D10" si="1">SUM(D7:D9)</f>
        <v>163.89283499999999</v>
      </c>
      <c r="F10" t="str">
        <f ca="1"/>
        <v>=SUM(D7:D9)</v>
      </c>
      <c r="J10" t="str">
        <f ca="1">_xlfn.FORMULATEXT(L10)</f>
        <v>=SUM(L7#)</v>
      </c>
      <c r="L10" s="13">
        <f>SUM(_xlfn.ANCHORARRAY(L7))</f>
        <v>163.89283499999999</v>
      </c>
    </row>
    <row r="11" spans="2:12" ht="15.75" thickTop="1" x14ac:dyDescent="0.25"/>
    <row r="23" spans="4:4" x14ac:dyDescent="0.25">
      <c r="D23" t="e">
        <f>_xlfn.TEXTJOIN(" + ",,#REF!)&amp;" = "&amp;ROUND(D10,2)</f>
        <v>#REF!</v>
      </c>
    </row>
    <row r="24" spans="4:4" x14ac:dyDescent="0.25">
      <c r="D24" t="e">
        <f>_xlfn.TEXTJOIN(" + ",,#REF!)&amp;" = "&amp;ROUND(#REF!,2)</f>
        <v>#REF!</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C65E-0079-48D2-BBF1-4B7C95960959}">
  <sheetPr>
    <tabColor rgb="FF0000FF"/>
  </sheetPr>
  <dimension ref="B2:F29"/>
  <sheetViews>
    <sheetView zoomScale="190" zoomScaleNormal="190" workbookViewId="0"/>
  </sheetViews>
  <sheetFormatPr defaultColWidth="8.85546875" defaultRowHeight="15" x14ac:dyDescent="0.25"/>
  <cols>
    <col min="1" max="1" width="2.42578125" customWidth="1"/>
    <col min="2" max="2" width="15.140625" bestFit="1" customWidth="1"/>
    <col min="3" max="3" width="9.42578125" bestFit="1" customWidth="1"/>
    <col min="4" max="4" width="19.85546875" customWidth="1"/>
    <col min="5" max="5" width="1.85546875" customWidth="1"/>
    <col min="6" max="6" width="24.140625" customWidth="1"/>
  </cols>
  <sheetData>
    <row r="2" spans="2:6" x14ac:dyDescent="0.25">
      <c r="B2" s="14" t="s">
        <v>28</v>
      </c>
    </row>
    <row r="3" spans="2:6" x14ac:dyDescent="0.25">
      <c r="B3" t="s">
        <v>29</v>
      </c>
    </row>
    <row r="4" spans="2:6" x14ac:dyDescent="0.25">
      <c r="B4" t="s">
        <v>30</v>
      </c>
    </row>
    <row r="5" spans="2:6" x14ac:dyDescent="0.25">
      <c r="B5" t="s">
        <v>33</v>
      </c>
    </row>
    <row r="7" spans="2:6" x14ac:dyDescent="0.25">
      <c r="C7" s="4" t="s">
        <v>6</v>
      </c>
      <c r="D7" s="27">
        <v>7.6499999999999999E-2</v>
      </c>
    </row>
    <row r="9" spans="2:6" x14ac:dyDescent="0.25">
      <c r="D9" s="10" t="s">
        <v>7</v>
      </c>
    </row>
    <row r="11" spans="2:6" x14ac:dyDescent="0.25">
      <c r="B11" s="1" t="s">
        <v>0</v>
      </c>
      <c r="C11" s="1" t="s">
        <v>1</v>
      </c>
      <c r="D11" s="1" t="s">
        <v>32</v>
      </c>
      <c r="F11" s="14" t="s">
        <v>10</v>
      </c>
    </row>
    <row r="12" spans="2:6" x14ac:dyDescent="0.25">
      <c r="B12" s="2" t="s">
        <v>41</v>
      </c>
      <c r="C12" s="3">
        <v>689.25</v>
      </c>
      <c r="D12" s="11" cm="1">
        <f t="array" ref="D12:D14">C12:C14*D7</f>
        <v>52.727624999999996</v>
      </c>
      <c r="F12" t="str">
        <f ca="1">_xlfn.FORMULATEXT(D12)</f>
        <v>=C12:C14*D7</v>
      </c>
    </row>
    <row r="13" spans="2:6" x14ac:dyDescent="0.25">
      <c r="B13" s="2" t="s">
        <v>42</v>
      </c>
      <c r="C13" s="3">
        <v>765.71</v>
      </c>
      <c r="D13" s="11">
        <v>58.576815000000003</v>
      </c>
    </row>
    <row r="14" spans="2:6" ht="15.75" thickBot="1" x14ac:dyDescent="0.3">
      <c r="B14" s="2" t="s">
        <v>43</v>
      </c>
      <c r="C14" s="6">
        <v>687.43</v>
      </c>
      <c r="D14" s="12">
        <v>52.588394999999998</v>
      </c>
    </row>
    <row r="15" spans="2:6" ht="15.75" thickBot="1" x14ac:dyDescent="0.3">
      <c r="C15" s="8" t="s">
        <v>5</v>
      </c>
      <c r="D15" s="13">
        <f>SUM(_xlfn.ANCHORARRAY(D12))</f>
        <v>163.89283499999999</v>
      </c>
      <c r="F15" t="str">
        <f ca="1">_xlfn.FORMULATEXT(D15)</f>
        <v>=SUM(D12#)</v>
      </c>
    </row>
    <row r="16" spans="2:6" ht="15.75" thickTop="1" x14ac:dyDescent="0.25"/>
    <row r="28" spans="4:4" x14ac:dyDescent="0.25">
      <c r="D28" t="e">
        <f>_xlfn.TEXTJOIN(" + ",,#REF!)&amp;" = "&amp;ROUND(D15,2)</f>
        <v>#REF!</v>
      </c>
    </row>
    <row r="29" spans="4:4" x14ac:dyDescent="0.25">
      <c r="D29" t="e">
        <f>_xlfn.TEXTJOIN(" + ",,#REF!)&amp;" = "&amp;ROUND(#REF!,2)</f>
        <v>#REF!</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42A1-D03D-4FBB-AA03-A25306B3A486}">
  <sheetPr>
    <tabColor rgb="FF0000FF"/>
  </sheetPr>
  <dimension ref="B3:I28"/>
  <sheetViews>
    <sheetView showGridLines="0" zoomScale="130" zoomScaleNormal="130" workbookViewId="0"/>
  </sheetViews>
  <sheetFormatPr defaultColWidth="8.85546875" defaultRowHeight="15" x14ac:dyDescent="0.25"/>
  <cols>
    <col min="1" max="1" width="2.28515625" customWidth="1"/>
    <col min="2" max="2" width="1.28515625" customWidth="1"/>
    <col min="3" max="3" width="31.7109375" customWidth="1"/>
    <col min="4" max="4" width="3.140625" customWidth="1"/>
    <col min="5" max="5" width="43.28515625" customWidth="1"/>
    <col min="6" max="6" width="1.28515625" customWidth="1"/>
  </cols>
  <sheetData>
    <row r="3" spans="2:9" ht="15.75" thickBot="1" x14ac:dyDescent="0.3"/>
    <row r="4" spans="2:9" ht="6.75" customHeight="1" x14ac:dyDescent="0.25">
      <c r="B4" s="19"/>
      <c r="C4" s="20"/>
      <c r="D4" s="20"/>
      <c r="E4" s="20"/>
      <c r="F4" s="21"/>
    </row>
    <row r="5" spans="2:9" x14ac:dyDescent="0.25">
      <c r="B5" s="22"/>
      <c r="C5" s="73" t="s">
        <v>27</v>
      </c>
      <c r="D5" s="73"/>
      <c r="E5" s="73"/>
      <c r="F5" s="23"/>
    </row>
    <row r="6" spans="2:9" ht="6.75" customHeight="1" thickBot="1" x14ac:dyDescent="0.3">
      <c r="B6" s="24"/>
      <c r="C6" s="74"/>
      <c r="D6" s="74"/>
      <c r="E6" s="74"/>
      <c r="F6" s="26"/>
    </row>
    <row r="7" spans="2:9" ht="6.75" customHeight="1" x14ac:dyDescent="0.25">
      <c r="B7" s="19"/>
      <c r="C7" s="75"/>
      <c r="D7" s="75"/>
      <c r="E7" s="75"/>
      <c r="F7" s="21"/>
    </row>
    <row r="8" spans="2:9" x14ac:dyDescent="0.25">
      <c r="B8" s="22"/>
      <c r="C8" s="73" t="s">
        <v>73</v>
      </c>
      <c r="D8" s="73"/>
      <c r="E8" s="76"/>
      <c r="F8" s="23"/>
      <c r="I8" s="15" t="s">
        <v>17</v>
      </c>
    </row>
    <row r="9" spans="2:9" ht="21" x14ac:dyDescent="0.35">
      <c r="B9" s="22"/>
      <c r="C9" s="77" t="s">
        <v>74</v>
      </c>
      <c r="D9" s="73"/>
      <c r="E9" s="76"/>
      <c r="F9" s="23"/>
      <c r="I9" s="9" t="s">
        <v>13</v>
      </c>
    </row>
    <row r="10" spans="2:9" x14ac:dyDescent="0.25">
      <c r="B10" s="22"/>
      <c r="C10" s="73"/>
      <c r="D10" s="73"/>
      <c r="E10" s="76"/>
      <c r="F10" s="23"/>
      <c r="I10" s="9" t="s">
        <v>14</v>
      </c>
    </row>
    <row r="11" spans="2:9" x14ac:dyDescent="0.25">
      <c r="B11" s="22"/>
      <c r="C11" s="73"/>
      <c r="D11" s="73"/>
      <c r="E11" s="76"/>
      <c r="F11" s="23"/>
      <c r="I11" s="9" t="s">
        <v>15</v>
      </c>
    </row>
    <row r="12" spans="2:9" ht="6.75" customHeight="1" thickBot="1" x14ac:dyDescent="0.3">
      <c r="B12" s="24"/>
      <c r="C12" s="74"/>
      <c r="D12" s="74"/>
      <c r="E12" s="74"/>
      <c r="F12" s="26"/>
    </row>
    <row r="13" spans="2:9" ht="6.75" customHeight="1" x14ac:dyDescent="0.25">
      <c r="B13" s="19"/>
      <c r="C13" s="75"/>
      <c r="D13" s="75"/>
      <c r="E13" s="75"/>
      <c r="F13" s="21"/>
    </row>
    <row r="14" spans="2:9" x14ac:dyDescent="0.25">
      <c r="B14" s="22"/>
      <c r="C14" s="73" t="s">
        <v>75</v>
      </c>
      <c r="D14" s="73"/>
      <c r="E14" s="73"/>
      <c r="F14" s="23"/>
    </row>
    <row r="15" spans="2:9" ht="21" x14ac:dyDescent="0.35">
      <c r="B15" s="22"/>
      <c r="C15" s="77" t="s">
        <v>76</v>
      </c>
      <c r="D15" s="73"/>
      <c r="E15" s="73"/>
      <c r="F15" s="23"/>
    </row>
    <row r="16" spans="2:9" x14ac:dyDescent="0.25">
      <c r="B16" s="22"/>
      <c r="C16" s="73"/>
      <c r="D16" s="73"/>
      <c r="E16" s="73"/>
      <c r="F16" s="23"/>
    </row>
    <row r="17" spans="2:6" x14ac:dyDescent="0.25">
      <c r="B17" s="22"/>
      <c r="C17" s="73" t="s">
        <v>19</v>
      </c>
      <c r="D17" s="73"/>
      <c r="E17" s="73"/>
      <c r="F17" s="23"/>
    </row>
    <row r="18" spans="2:6" x14ac:dyDescent="0.25">
      <c r="B18" s="22"/>
      <c r="C18" s="73" t="s">
        <v>18</v>
      </c>
      <c r="D18" s="73"/>
      <c r="E18" s="73"/>
      <c r="F18" s="23"/>
    </row>
    <row r="19" spans="2:6" x14ac:dyDescent="0.25">
      <c r="B19" s="22"/>
      <c r="C19" s="73" t="s">
        <v>12</v>
      </c>
      <c r="D19" s="73"/>
      <c r="E19" s="73"/>
      <c r="F19" s="23"/>
    </row>
    <row r="20" spans="2:6" ht="21" x14ac:dyDescent="0.35">
      <c r="B20" s="22"/>
      <c r="C20" s="78" t="s">
        <v>77</v>
      </c>
      <c r="D20" s="73"/>
      <c r="E20" s="73"/>
      <c r="F20" s="23"/>
    </row>
    <row r="21" spans="2:6" ht="6.75" customHeight="1" thickBot="1" x14ac:dyDescent="0.3">
      <c r="B21" s="24"/>
      <c r="C21" s="74"/>
      <c r="D21" s="74"/>
      <c r="E21" s="74"/>
      <c r="F21" s="26"/>
    </row>
    <row r="22" spans="2:6" ht="6.75" customHeight="1" x14ac:dyDescent="0.25">
      <c r="B22" s="19"/>
      <c r="C22" s="75"/>
      <c r="D22" s="75"/>
      <c r="E22" s="75"/>
      <c r="F22" s="21"/>
    </row>
    <row r="23" spans="2:6" x14ac:dyDescent="0.25">
      <c r="B23" s="22"/>
      <c r="C23" s="73" t="s">
        <v>21</v>
      </c>
      <c r="D23" s="73"/>
      <c r="E23" s="73"/>
      <c r="F23" s="23"/>
    </row>
    <row r="24" spans="2:6" ht="6.75" customHeight="1" thickBot="1" x14ac:dyDescent="0.3">
      <c r="B24" s="24"/>
      <c r="C24" s="74"/>
      <c r="D24" s="74"/>
      <c r="E24" s="74"/>
      <c r="F24" s="26"/>
    </row>
    <row r="25" spans="2:6" ht="15.75" thickBot="1" x14ac:dyDescent="0.3">
      <c r="C25" s="76"/>
      <c r="D25" s="76"/>
      <c r="E25" s="76"/>
    </row>
    <row r="26" spans="2:6" ht="6.75" customHeight="1" x14ac:dyDescent="0.25">
      <c r="B26" s="19"/>
      <c r="C26" s="75"/>
      <c r="D26" s="75"/>
      <c r="E26" s="75"/>
      <c r="F26" s="21"/>
    </row>
    <row r="27" spans="2:6" ht="21" x14ac:dyDescent="0.35">
      <c r="B27" s="22"/>
      <c r="C27" s="73" t="s">
        <v>78</v>
      </c>
      <c r="D27" s="73"/>
      <c r="E27" s="73"/>
      <c r="F27" s="23"/>
    </row>
    <row r="28" spans="2:6" ht="36" customHeight="1" thickBot="1" x14ac:dyDescent="0.3">
      <c r="B28" s="24"/>
      <c r="C28" s="74"/>
      <c r="D28" s="74"/>
      <c r="E28" s="74"/>
      <c r="F28" s="2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4B76-08A8-4E9E-ABE1-0264AED50541}">
  <sheetPr>
    <tabColor rgb="FF0000FF"/>
  </sheetPr>
  <dimension ref="B2:F27"/>
  <sheetViews>
    <sheetView zoomScale="190" zoomScaleNormal="190" workbookViewId="0"/>
  </sheetViews>
  <sheetFormatPr defaultColWidth="8.85546875" defaultRowHeight="15" x14ac:dyDescent="0.25"/>
  <cols>
    <col min="1" max="1" width="2.42578125" customWidth="1"/>
    <col min="2" max="2" width="15.140625" bestFit="1" customWidth="1"/>
    <col min="3" max="3" width="9.42578125" bestFit="1" customWidth="1"/>
    <col min="4" max="4" width="15.7109375" customWidth="1"/>
    <col min="5" max="5" width="1.85546875" customWidth="1"/>
    <col min="6" max="6" width="25.42578125" customWidth="1"/>
    <col min="9" max="9" width="21.42578125" customWidth="1"/>
  </cols>
  <sheetData>
    <row r="2" spans="2:6" x14ac:dyDescent="0.25">
      <c r="B2" s="14" t="s">
        <v>28</v>
      </c>
    </row>
    <row r="3" spans="2:6" x14ac:dyDescent="0.25">
      <c r="B3" t="s">
        <v>29</v>
      </c>
    </row>
    <row r="4" spans="2:6" x14ac:dyDescent="0.25">
      <c r="B4" t="s">
        <v>30</v>
      </c>
    </row>
    <row r="5" spans="2:6" x14ac:dyDescent="0.25">
      <c r="B5" t="s">
        <v>33</v>
      </c>
    </row>
    <row r="7" spans="2:6" x14ac:dyDescent="0.25">
      <c r="C7" s="4" t="s">
        <v>6</v>
      </c>
      <c r="D7" s="30">
        <v>7.6499999999999999E-2</v>
      </c>
    </row>
    <row r="9" spans="2:6" x14ac:dyDescent="0.25">
      <c r="B9" s="1" t="s">
        <v>0</v>
      </c>
      <c r="C9" s="1" t="s">
        <v>1</v>
      </c>
      <c r="D9" s="1" t="s">
        <v>32</v>
      </c>
      <c r="F9" s="14"/>
    </row>
    <row r="10" spans="2:6" x14ac:dyDescent="0.25">
      <c r="B10" s="2" t="s">
        <v>41</v>
      </c>
      <c r="C10" s="30">
        <v>689.25</v>
      </c>
      <c r="D10" s="31"/>
      <c r="F10" t="str" cm="1">
        <f t="array" ref="F10:F12">_xlfn.UNICHAR(9668)&amp;" "&amp;DOLLAR(C10:C12)&amp;" * "&amp;TEXT(D7,"0.00%")</f>
        <v>◄ $689.25 * 7.65%</v>
      </c>
    </row>
    <row r="11" spans="2:6" x14ac:dyDescent="0.25">
      <c r="B11" s="2" t="s">
        <v>42</v>
      </c>
      <c r="C11" s="30">
        <v>765.71</v>
      </c>
      <c r="D11" s="31"/>
      <c r="F11" t="str">
        <v>◄ $765.71 * 7.65%</v>
      </c>
    </row>
    <row r="12" spans="2:6" ht="15.75" thickBot="1" x14ac:dyDescent="0.3">
      <c r="B12" s="2" t="s">
        <v>43</v>
      </c>
      <c r="C12" s="32">
        <v>687.43</v>
      </c>
      <c r="D12" s="31"/>
      <c r="F12" t="str">
        <v>◄ $687.43 * 7.65%</v>
      </c>
    </row>
    <row r="13" spans="2:6" ht="15.75" thickBot="1" x14ac:dyDescent="0.3">
      <c r="C13" s="8" t="s">
        <v>5</v>
      </c>
      <c r="D13" s="13"/>
      <c r="F13" t="str">
        <f>_xlfn.UNICHAR(9668)&amp;" Add 3 calculations"</f>
        <v>◄ Add 3 calculations</v>
      </c>
    </row>
    <row r="14" spans="2:6" ht="15.75" thickTop="1" x14ac:dyDescent="0.25"/>
    <row r="15" spans="2:6" x14ac:dyDescent="0.25">
      <c r="C15" s="14"/>
    </row>
    <row r="16" spans="2:6" x14ac:dyDescent="0.25">
      <c r="C16" s="14"/>
    </row>
    <row r="26" spans="4:4" x14ac:dyDescent="0.25">
      <c r="D26" t="e">
        <f>_xlfn.TEXTJOIN(" + ",,#REF!)&amp;" = "&amp;ROUND(D13,2)</f>
        <v>#REF!</v>
      </c>
    </row>
    <row r="27" spans="4:4" x14ac:dyDescent="0.25">
      <c r="D27" t="e">
        <f>_xlfn.TEXTJOIN(" + ",,#REF!)&amp;" = "&amp;ROUND(#REF!,2)</f>
        <v>#REF!</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BC84C-9F43-4AB7-A606-BE9BC30C0B45}">
  <sheetPr>
    <tabColor rgb="FF0000FF"/>
  </sheetPr>
  <dimension ref="B2:J27"/>
  <sheetViews>
    <sheetView zoomScale="190" zoomScaleNormal="190" workbookViewId="0"/>
  </sheetViews>
  <sheetFormatPr defaultColWidth="8.85546875" defaultRowHeight="15" x14ac:dyDescent="0.25"/>
  <cols>
    <col min="1" max="1" width="2.42578125" customWidth="1"/>
    <col min="2" max="2" width="15.140625" bestFit="1" customWidth="1"/>
    <col min="3" max="3" width="9.42578125" bestFit="1" customWidth="1"/>
    <col min="4" max="4" width="15.7109375" customWidth="1"/>
    <col min="5" max="5" width="1.85546875" customWidth="1"/>
    <col min="6" max="6" width="25.42578125" customWidth="1"/>
    <col min="9" max="9" width="21.42578125" customWidth="1"/>
  </cols>
  <sheetData>
    <row r="2" spans="2:10" x14ac:dyDescent="0.25">
      <c r="B2" s="14" t="s">
        <v>28</v>
      </c>
    </row>
    <row r="3" spans="2:10" x14ac:dyDescent="0.25">
      <c r="B3" t="s">
        <v>29</v>
      </c>
    </row>
    <row r="4" spans="2:10" x14ac:dyDescent="0.25">
      <c r="B4" t="s">
        <v>30</v>
      </c>
    </row>
    <row r="5" spans="2:10" x14ac:dyDescent="0.25">
      <c r="B5" t="s">
        <v>33</v>
      </c>
    </row>
    <row r="7" spans="2:10" x14ac:dyDescent="0.25">
      <c r="C7" s="4" t="s">
        <v>6</v>
      </c>
      <c r="D7" s="30">
        <v>7.6499999999999999E-2</v>
      </c>
    </row>
    <row r="9" spans="2:10" x14ac:dyDescent="0.25">
      <c r="B9" s="1" t="s">
        <v>0</v>
      </c>
      <c r="C9" s="1" t="s">
        <v>1</v>
      </c>
      <c r="D9" s="1" t="s">
        <v>32</v>
      </c>
      <c r="J9" s="14" t="s">
        <v>34</v>
      </c>
    </row>
    <row r="10" spans="2:10" x14ac:dyDescent="0.25">
      <c r="B10" s="2" t="s">
        <v>41</v>
      </c>
      <c r="C10" s="30">
        <v>689.25</v>
      </c>
      <c r="D10" s="31" cm="1">
        <f t="array" ref="D10:D12">C10:C12*D7</f>
        <v>52.727624999999996</v>
      </c>
      <c r="F10" t="str" cm="1">
        <f t="array" ref="F10:F12">_xlfn.UNICHAR(9668)&amp;" "&amp;C10:C12&amp;"*"&amp;D7</f>
        <v>◄ 689.25*0.0765</v>
      </c>
    </row>
    <row r="11" spans="2:10" x14ac:dyDescent="0.25">
      <c r="B11" s="2" t="s">
        <v>42</v>
      </c>
      <c r="C11" s="30">
        <v>765.71</v>
      </c>
      <c r="D11" s="31">
        <v>58.576815000000003</v>
      </c>
      <c r="F11" t="str">
        <v>◄ 765.71*0.0765</v>
      </c>
    </row>
    <row r="12" spans="2:10" ht="15.75" thickBot="1" x14ac:dyDescent="0.3">
      <c r="B12" s="2" t="s">
        <v>43</v>
      </c>
      <c r="C12" s="32">
        <v>687.43</v>
      </c>
      <c r="D12" s="31">
        <v>52.588394999999998</v>
      </c>
      <c r="F12" t="str">
        <v>◄ 687.43*0.0765</v>
      </c>
    </row>
    <row r="13" spans="2:10" ht="15.75" thickBot="1" x14ac:dyDescent="0.3">
      <c r="C13" s="8" t="s">
        <v>5</v>
      </c>
      <c r="D13" s="13"/>
    </row>
    <row r="14" spans="2:10" ht="15.75" thickTop="1" x14ac:dyDescent="0.25"/>
    <row r="15" spans="2:10" x14ac:dyDescent="0.25">
      <c r="C15" s="14"/>
    </row>
    <row r="16" spans="2:10" x14ac:dyDescent="0.25">
      <c r="C16" s="14"/>
    </row>
    <row r="26" spans="4:4" x14ac:dyDescent="0.25">
      <c r="D26" t="e">
        <f>_xlfn.TEXTJOIN(" + ",,#REF!)&amp;" = "&amp;ROUND(D13,2)</f>
        <v>#REF!</v>
      </c>
    </row>
    <row r="27" spans="4:4" x14ac:dyDescent="0.25">
      <c r="D27" t="e">
        <f>_xlfn.TEXTJOIN(" + ",,#REF!)&amp;" = "&amp;ROUND(#REF!,2)</f>
        <v>#REF!</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77CB3-C49B-489A-B29A-B7CA7F023F03}">
  <sheetPr>
    <tabColor rgb="FF0000FF"/>
  </sheetPr>
  <dimension ref="B2:J27"/>
  <sheetViews>
    <sheetView zoomScale="190" zoomScaleNormal="190" workbookViewId="0"/>
  </sheetViews>
  <sheetFormatPr defaultColWidth="8.85546875" defaultRowHeight="15" x14ac:dyDescent="0.25"/>
  <cols>
    <col min="1" max="1" width="2.42578125" customWidth="1"/>
    <col min="2" max="2" width="15.140625" bestFit="1" customWidth="1"/>
    <col min="3" max="3" width="9.42578125" bestFit="1" customWidth="1"/>
    <col min="4" max="4" width="15.7109375" customWidth="1"/>
    <col min="5" max="5" width="1.85546875" customWidth="1"/>
    <col min="6" max="6" width="25.42578125" customWidth="1"/>
    <col min="9" max="9" width="21.42578125" customWidth="1"/>
  </cols>
  <sheetData>
    <row r="2" spans="2:10" x14ac:dyDescent="0.25">
      <c r="B2" s="14" t="s">
        <v>28</v>
      </c>
    </row>
    <row r="3" spans="2:10" x14ac:dyDescent="0.25">
      <c r="B3" t="s">
        <v>29</v>
      </c>
    </row>
    <row r="4" spans="2:10" x14ac:dyDescent="0.25">
      <c r="B4" t="s">
        <v>30</v>
      </c>
    </row>
    <row r="5" spans="2:10" x14ac:dyDescent="0.25">
      <c r="B5" t="s">
        <v>33</v>
      </c>
    </row>
    <row r="7" spans="2:10" x14ac:dyDescent="0.25">
      <c r="C7" s="4" t="s">
        <v>6</v>
      </c>
      <c r="D7" s="30">
        <v>7.6499999999999999E-2</v>
      </c>
    </row>
    <row r="9" spans="2:10" x14ac:dyDescent="0.25">
      <c r="B9" s="1" t="s">
        <v>0</v>
      </c>
      <c r="C9" s="1" t="s">
        <v>1</v>
      </c>
      <c r="D9" s="1" t="s">
        <v>32</v>
      </c>
      <c r="J9" s="14" t="s">
        <v>34</v>
      </c>
    </row>
    <row r="10" spans="2:10" x14ac:dyDescent="0.25">
      <c r="B10" s="2" t="s">
        <v>41</v>
      </c>
      <c r="C10" s="30">
        <v>689.25</v>
      </c>
      <c r="D10" s="31" cm="1">
        <f t="array" ref="D10:D12">C10:C12*D7</f>
        <v>52.727624999999996</v>
      </c>
      <c r="F10" t="str">
        <f>_xlfn.UNICHAR(9668)&amp;" Formula lives here"</f>
        <v>◄ Formula lives here</v>
      </c>
      <c r="I10" t="str" cm="1">
        <f t="array" ref="I10:I12">_xlfn.UNICHAR(9668)&amp;" "&amp;C10:C12&amp;"*"&amp;D7</f>
        <v>◄ 689.25*0.0765</v>
      </c>
    </row>
    <row r="11" spans="2:10" x14ac:dyDescent="0.25">
      <c r="B11" s="2" t="s">
        <v>42</v>
      </c>
      <c r="C11" s="30">
        <v>765.71</v>
      </c>
      <c r="D11" s="31">
        <v>58.576815000000003</v>
      </c>
      <c r="F11" t="str">
        <f>_xlfn.UNICHAR(9668)&amp;" Formula spills here"</f>
        <v>◄ Formula spills here</v>
      </c>
      <c r="I11" t="str">
        <v>◄ 765.71*0.0765</v>
      </c>
    </row>
    <row r="12" spans="2:10" ht="15.75" thickBot="1" x14ac:dyDescent="0.3">
      <c r="B12" s="2" t="s">
        <v>43</v>
      </c>
      <c r="C12" s="32">
        <v>687.43</v>
      </c>
      <c r="D12" s="31">
        <v>52.588394999999998</v>
      </c>
      <c r="F12" t="str">
        <f>_xlfn.UNICHAR(9668)&amp;" Formula spills here"</f>
        <v>◄ Formula spills here</v>
      </c>
      <c r="I12" t="str">
        <v>◄ 687.43*0.0765</v>
      </c>
    </row>
    <row r="13" spans="2:10" ht="15.75" thickBot="1" x14ac:dyDescent="0.3">
      <c r="C13" s="8" t="s">
        <v>5</v>
      </c>
      <c r="D13" s="13"/>
    </row>
    <row r="14" spans="2:10" ht="15.75" thickTop="1" x14ac:dyDescent="0.25"/>
    <row r="15" spans="2:10" x14ac:dyDescent="0.25">
      <c r="C15" s="14"/>
    </row>
    <row r="16" spans="2:10" x14ac:dyDescent="0.25">
      <c r="C16" s="14"/>
    </row>
    <row r="26" spans="4:4" x14ac:dyDescent="0.25">
      <c r="D26" t="e">
        <f>_xlfn.TEXTJOIN(" + ",,#REF!)&amp;" = "&amp;ROUND(D13,2)</f>
        <v>#REF!</v>
      </c>
    </row>
    <row r="27" spans="4:4" x14ac:dyDescent="0.25">
      <c r="D27" t="e">
        <f>_xlfn.TEXTJOIN(" + ",,#REF!)&amp;" = "&amp;ROUND(#REF!,2)</f>
        <v>#REF!</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DD83D-2570-4746-92CF-47B896F33A5A}">
  <sheetPr>
    <tabColor rgb="FF0000FF"/>
  </sheetPr>
  <dimension ref="C3:N155"/>
  <sheetViews>
    <sheetView showGridLines="0" zoomScale="190" zoomScaleNormal="190" workbookViewId="0"/>
  </sheetViews>
  <sheetFormatPr defaultColWidth="8.85546875" defaultRowHeight="15" x14ac:dyDescent="0.25"/>
  <cols>
    <col min="2" max="2" width="1.7109375" customWidth="1"/>
    <col min="3" max="3" width="12" bestFit="1" customWidth="1"/>
    <col min="4" max="4" width="2.140625" customWidth="1"/>
    <col min="5" max="13" width="7.42578125" customWidth="1"/>
    <col min="14" max="14" width="1.7109375" customWidth="1"/>
  </cols>
  <sheetData>
    <row r="3" spans="3:14" ht="8.25" customHeight="1" x14ac:dyDescent="0.25"/>
    <row r="4" spans="3:14" x14ac:dyDescent="0.25">
      <c r="C4" s="36" t="s">
        <v>35</v>
      </c>
      <c r="E4" s="37" t="s">
        <v>36</v>
      </c>
      <c r="F4" s="38"/>
      <c r="G4" s="43"/>
      <c r="H4" s="38"/>
      <c r="I4" s="38"/>
      <c r="J4" s="38"/>
      <c r="K4" s="38"/>
      <c r="L4" s="43"/>
      <c r="M4" s="39"/>
    </row>
    <row r="5" spans="3:14" x14ac:dyDescent="0.25">
      <c r="C5" s="40">
        <v>52.727625000000003</v>
      </c>
      <c r="D5" s="33"/>
      <c r="E5" s="41" t="str" cm="1">
        <f t="array" ref="E5:M5">MID(C5,_xlfn.SEQUENCE(,LEN(C5)),1)</f>
        <v>5</v>
      </c>
      <c r="F5" s="41" t="str">
        <v>2</v>
      </c>
      <c r="G5" s="35" t="str">
        <v>.</v>
      </c>
      <c r="H5" s="41" t="str">
        <v>7</v>
      </c>
      <c r="I5" s="41" t="str">
        <v>2</v>
      </c>
      <c r="J5" s="41" t="str">
        <v>7</v>
      </c>
      <c r="K5" s="41" t="str">
        <v>6</v>
      </c>
      <c r="L5" s="35" t="str">
        <v>2</v>
      </c>
      <c r="M5" s="42" t="str">
        <v>5</v>
      </c>
    </row>
    <row r="6" spans="3:14" x14ac:dyDescent="0.25">
      <c r="C6" s="44"/>
      <c r="D6" s="9"/>
      <c r="E6" s="44"/>
      <c r="F6" s="44"/>
      <c r="G6" s="44" t="s">
        <v>37</v>
      </c>
      <c r="H6" s="44"/>
      <c r="I6" s="44"/>
      <c r="J6" s="44"/>
      <c r="K6" s="44"/>
      <c r="L6" s="44"/>
      <c r="M6" s="44"/>
    </row>
    <row r="7" spans="3:14" ht="44.25" customHeight="1" x14ac:dyDescent="0.25">
      <c r="C7" s="47" t="s">
        <v>44</v>
      </c>
      <c r="D7" s="9"/>
      <c r="E7" s="45" t="str">
        <f>_xlfn.UNICHAR(9650)&amp;CHAR(10)&amp;-(COLUMNS(E7:$F7)-1)</f>
        <v>▲
-1</v>
      </c>
      <c r="F7" s="45" t="str">
        <f>_xlfn.UNICHAR(9650)&amp;CHAR(10)&amp;-(COLUMNS($F7:F7)-1)</f>
        <v>▲
0</v>
      </c>
      <c r="G7" s="46"/>
      <c r="H7" s="45" t="str">
        <f>_xlfn.UNICHAR(9650)&amp;CHAR(10)&amp;COLUMNS($H7:H7)</f>
        <v>▲
1</v>
      </c>
      <c r="I7" s="45" t="str">
        <f>_xlfn.UNICHAR(9650)&amp;CHAR(10)&amp;COLUMNS($H7:I7)</f>
        <v>▲
2</v>
      </c>
      <c r="J7" s="45" t="str">
        <f>_xlfn.UNICHAR(9650)&amp;CHAR(10)&amp;COLUMNS($H7:J7)</f>
        <v>▲
3</v>
      </c>
      <c r="K7" s="45" t="str">
        <f>_xlfn.UNICHAR(9650)&amp;CHAR(10)&amp;COLUMNS($H7:K7)</f>
        <v>▲
4</v>
      </c>
      <c r="L7" s="45" t="str">
        <f>_xlfn.UNICHAR(9650)&amp;CHAR(10)&amp;COLUMNS($H7:L7)</f>
        <v>▲
5</v>
      </c>
      <c r="M7" s="45" t="str">
        <f>_xlfn.UNICHAR(9650)&amp;CHAR(10)&amp;COLUMNS($H7:M7)</f>
        <v>▲
6</v>
      </c>
      <c r="N7" s="34"/>
    </row>
    <row r="8" spans="3:14" x14ac:dyDescent="0.25">
      <c r="F8" s="48" t="s">
        <v>38</v>
      </c>
      <c r="I8" s="48" t="s">
        <v>40</v>
      </c>
    </row>
    <row r="9" spans="3:14" x14ac:dyDescent="0.25">
      <c r="F9" s="48" t="s">
        <v>39</v>
      </c>
      <c r="I9" s="48" t="s">
        <v>39</v>
      </c>
    </row>
    <row r="18" spans="6:8" x14ac:dyDescent="0.25">
      <c r="F18">
        <v>9600</v>
      </c>
      <c r="H18" t="str">
        <f>_xlfn.UNICHAR(F18)</f>
        <v>▀</v>
      </c>
    </row>
    <row r="19" spans="6:8" x14ac:dyDescent="0.25">
      <c r="F19">
        <f>F18+1</f>
        <v>9601</v>
      </c>
      <c r="H19" t="str">
        <f t="shared" ref="H19" si="0">_xlfn.UNICHAR(F19)</f>
        <v>▁</v>
      </c>
    </row>
    <row r="20" spans="6:8" x14ac:dyDescent="0.25">
      <c r="F20">
        <f t="shared" ref="F20:F77" si="1">F19+1</f>
        <v>9602</v>
      </c>
      <c r="H20" t="str">
        <f t="shared" ref="H20:H78" si="2">_xlfn.UNICHAR(F20)</f>
        <v>▂</v>
      </c>
    </row>
    <row r="21" spans="6:8" x14ac:dyDescent="0.25">
      <c r="F21">
        <f t="shared" si="1"/>
        <v>9603</v>
      </c>
      <c r="H21" t="str">
        <f t="shared" si="2"/>
        <v>▃</v>
      </c>
    </row>
    <row r="22" spans="6:8" x14ac:dyDescent="0.25">
      <c r="F22">
        <f t="shared" si="1"/>
        <v>9604</v>
      </c>
      <c r="H22" t="str">
        <f t="shared" si="2"/>
        <v>▄</v>
      </c>
    </row>
    <row r="23" spans="6:8" x14ac:dyDescent="0.25">
      <c r="F23">
        <f t="shared" si="1"/>
        <v>9605</v>
      </c>
      <c r="H23" t="str">
        <f t="shared" si="2"/>
        <v>▅</v>
      </c>
    </row>
    <row r="24" spans="6:8" x14ac:dyDescent="0.25">
      <c r="F24">
        <f t="shared" si="1"/>
        <v>9606</v>
      </c>
      <c r="H24" t="str">
        <f t="shared" si="2"/>
        <v>▆</v>
      </c>
    </row>
    <row r="25" spans="6:8" x14ac:dyDescent="0.25">
      <c r="F25">
        <f t="shared" si="1"/>
        <v>9607</v>
      </c>
      <c r="H25" t="str">
        <f t="shared" si="2"/>
        <v>▇</v>
      </c>
    </row>
    <row r="26" spans="6:8" x14ac:dyDescent="0.25">
      <c r="F26">
        <f t="shared" si="1"/>
        <v>9608</v>
      </c>
      <c r="H26" t="str">
        <f t="shared" si="2"/>
        <v>█</v>
      </c>
    </row>
    <row r="27" spans="6:8" x14ac:dyDescent="0.25">
      <c r="F27">
        <f t="shared" si="1"/>
        <v>9609</v>
      </c>
      <c r="H27" t="str">
        <f t="shared" si="2"/>
        <v>▉</v>
      </c>
    </row>
    <row r="28" spans="6:8" x14ac:dyDescent="0.25">
      <c r="F28">
        <f t="shared" si="1"/>
        <v>9610</v>
      </c>
      <c r="H28" t="str">
        <f t="shared" si="2"/>
        <v>▊</v>
      </c>
    </row>
    <row r="29" spans="6:8" x14ac:dyDescent="0.25">
      <c r="F29">
        <f t="shared" si="1"/>
        <v>9611</v>
      </c>
      <c r="H29" t="str">
        <f t="shared" si="2"/>
        <v>▋</v>
      </c>
    </row>
    <row r="30" spans="6:8" x14ac:dyDescent="0.25">
      <c r="F30">
        <f t="shared" si="1"/>
        <v>9612</v>
      </c>
      <c r="H30" t="str">
        <f t="shared" si="2"/>
        <v>▌</v>
      </c>
    </row>
    <row r="31" spans="6:8" x14ac:dyDescent="0.25">
      <c r="F31">
        <f t="shared" si="1"/>
        <v>9613</v>
      </c>
      <c r="H31" t="str">
        <f t="shared" si="2"/>
        <v>▍</v>
      </c>
    </row>
    <row r="32" spans="6:8" x14ac:dyDescent="0.25">
      <c r="F32">
        <f t="shared" si="1"/>
        <v>9614</v>
      </c>
      <c r="H32" t="str">
        <f t="shared" si="2"/>
        <v>▎</v>
      </c>
    </row>
    <row r="33" spans="6:8" x14ac:dyDescent="0.25">
      <c r="F33">
        <f t="shared" si="1"/>
        <v>9615</v>
      </c>
      <c r="H33" t="str">
        <f t="shared" si="2"/>
        <v>▏</v>
      </c>
    </row>
    <row r="34" spans="6:8" x14ac:dyDescent="0.25">
      <c r="F34">
        <f t="shared" si="1"/>
        <v>9616</v>
      </c>
      <c r="H34" t="str">
        <f t="shared" si="2"/>
        <v>▐</v>
      </c>
    </row>
    <row r="35" spans="6:8" x14ac:dyDescent="0.25">
      <c r="F35">
        <f t="shared" si="1"/>
        <v>9617</v>
      </c>
      <c r="H35" t="str">
        <f t="shared" si="2"/>
        <v>░</v>
      </c>
    </row>
    <row r="36" spans="6:8" x14ac:dyDescent="0.25">
      <c r="F36">
        <f t="shared" si="1"/>
        <v>9618</v>
      </c>
      <c r="H36" t="str">
        <f t="shared" si="2"/>
        <v>▒</v>
      </c>
    </row>
    <row r="37" spans="6:8" x14ac:dyDescent="0.25">
      <c r="F37">
        <f t="shared" si="1"/>
        <v>9619</v>
      </c>
      <c r="H37" t="str">
        <f t="shared" si="2"/>
        <v>▓</v>
      </c>
    </row>
    <row r="38" spans="6:8" x14ac:dyDescent="0.25">
      <c r="F38">
        <f t="shared" si="1"/>
        <v>9620</v>
      </c>
      <c r="H38" t="str">
        <f t="shared" si="2"/>
        <v>▔</v>
      </c>
    </row>
    <row r="39" spans="6:8" x14ac:dyDescent="0.25">
      <c r="F39">
        <f t="shared" si="1"/>
        <v>9621</v>
      </c>
      <c r="H39" t="str">
        <f t="shared" si="2"/>
        <v>▕</v>
      </c>
    </row>
    <row r="40" spans="6:8" x14ac:dyDescent="0.25">
      <c r="F40">
        <f t="shared" si="1"/>
        <v>9622</v>
      </c>
      <c r="H40" t="str">
        <f t="shared" si="2"/>
        <v>▖</v>
      </c>
    </row>
    <row r="41" spans="6:8" x14ac:dyDescent="0.25">
      <c r="F41">
        <f t="shared" si="1"/>
        <v>9623</v>
      </c>
      <c r="H41" t="str">
        <f t="shared" si="2"/>
        <v>▗</v>
      </c>
    </row>
    <row r="42" spans="6:8" x14ac:dyDescent="0.25">
      <c r="F42">
        <f t="shared" si="1"/>
        <v>9624</v>
      </c>
      <c r="H42" t="str">
        <f t="shared" si="2"/>
        <v>▘</v>
      </c>
    </row>
    <row r="43" spans="6:8" x14ac:dyDescent="0.25">
      <c r="F43">
        <f t="shared" si="1"/>
        <v>9625</v>
      </c>
      <c r="H43" t="str">
        <f t="shared" si="2"/>
        <v>▙</v>
      </c>
    </row>
    <row r="44" spans="6:8" x14ac:dyDescent="0.25">
      <c r="F44">
        <f t="shared" si="1"/>
        <v>9626</v>
      </c>
      <c r="H44" t="str">
        <f t="shared" si="2"/>
        <v>▚</v>
      </c>
    </row>
    <row r="45" spans="6:8" x14ac:dyDescent="0.25">
      <c r="F45">
        <f t="shared" si="1"/>
        <v>9627</v>
      </c>
      <c r="H45" t="str">
        <f t="shared" si="2"/>
        <v>▛</v>
      </c>
    </row>
    <row r="46" spans="6:8" x14ac:dyDescent="0.25">
      <c r="F46">
        <f t="shared" si="1"/>
        <v>9628</v>
      </c>
      <c r="H46" t="str">
        <f t="shared" si="2"/>
        <v>▜</v>
      </c>
    </row>
    <row r="47" spans="6:8" x14ac:dyDescent="0.25">
      <c r="F47">
        <f t="shared" si="1"/>
        <v>9629</v>
      </c>
      <c r="H47" t="str">
        <f t="shared" si="2"/>
        <v>▝</v>
      </c>
    </row>
    <row r="48" spans="6:8" x14ac:dyDescent="0.25">
      <c r="F48">
        <f t="shared" si="1"/>
        <v>9630</v>
      </c>
      <c r="H48" t="str">
        <f t="shared" si="2"/>
        <v>▞</v>
      </c>
    </row>
    <row r="49" spans="6:8" x14ac:dyDescent="0.25">
      <c r="F49">
        <f t="shared" si="1"/>
        <v>9631</v>
      </c>
      <c r="H49" t="str">
        <f t="shared" si="2"/>
        <v>▟</v>
      </c>
    </row>
    <row r="50" spans="6:8" x14ac:dyDescent="0.25">
      <c r="F50">
        <f t="shared" si="1"/>
        <v>9632</v>
      </c>
      <c r="H50" t="str">
        <f t="shared" si="2"/>
        <v>■</v>
      </c>
    </row>
    <row r="51" spans="6:8" x14ac:dyDescent="0.25">
      <c r="F51">
        <f t="shared" si="1"/>
        <v>9633</v>
      </c>
      <c r="H51" t="str">
        <f t="shared" si="2"/>
        <v>□</v>
      </c>
    </row>
    <row r="52" spans="6:8" x14ac:dyDescent="0.25">
      <c r="F52">
        <f t="shared" si="1"/>
        <v>9634</v>
      </c>
      <c r="H52" t="str">
        <f t="shared" si="2"/>
        <v>▢</v>
      </c>
    </row>
    <row r="53" spans="6:8" x14ac:dyDescent="0.25">
      <c r="F53">
        <f t="shared" si="1"/>
        <v>9635</v>
      </c>
      <c r="H53" t="str">
        <f t="shared" si="2"/>
        <v>▣</v>
      </c>
    </row>
    <row r="54" spans="6:8" x14ac:dyDescent="0.25">
      <c r="F54">
        <f t="shared" si="1"/>
        <v>9636</v>
      </c>
      <c r="H54" t="str">
        <f t="shared" si="2"/>
        <v>▤</v>
      </c>
    </row>
    <row r="55" spans="6:8" x14ac:dyDescent="0.25">
      <c r="F55">
        <f t="shared" si="1"/>
        <v>9637</v>
      </c>
      <c r="H55" t="str">
        <f t="shared" si="2"/>
        <v>▥</v>
      </c>
    </row>
    <row r="56" spans="6:8" x14ac:dyDescent="0.25">
      <c r="F56">
        <f t="shared" si="1"/>
        <v>9638</v>
      </c>
      <c r="H56" t="str">
        <f t="shared" si="2"/>
        <v>▦</v>
      </c>
    </row>
    <row r="57" spans="6:8" x14ac:dyDescent="0.25">
      <c r="F57">
        <f t="shared" si="1"/>
        <v>9639</v>
      </c>
      <c r="H57" t="str">
        <f t="shared" si="2"/>
        <v>▧</v>
      </c>
    </row>
    <row r="58" spans="6:8" x14ac:dyDescent="0.25">
      <c r="F58">
        <f t="shared" si="1"/>
        <v>9640</v>
      </c>
      <c r="H58" t="str">
        <f t="shared" si="2"/>
        <v>▨</v>
      </c>
    </row>
    <row r="59" spans="6:8" x14ac:dyDescent="0.25">
      <c r="F59">
        <f t="shared" si="1"/>
        <v>9641</v>
      </c>
      <c r="H59" t="str">
        <f t="shared" si="2"/>
        <v>▩</v>
      </c>
    </row>
    <row r="60" spans="6:8" x14ac:dyDescent="0.25">
      <c r="F60">
        <f t="shared" si="1"/>
        <v>9642</v>
      </c>
      <c r="H60" t="str">
        <f t="shared" si="2"/>
        <v>▪</v>
      </c>
    </row>
    <row r="61" spans="6:8" x14ac:dyDescent="0.25">
      <c r="F61">
        <f t="shared" si="1"/>
        <v>9643</v>
      </c>
      <c r="H61" t="str">
        <f t="shared" si="2"/>
        <v>▫</v>
      </c>
    </row>
    <row r="62" spans="6:8" x14ac:dyDescent="0.25">
      <c r="F62">
        <f t="shared" si="1"/>
        <v>9644</v>
      </c>
      <c r="H62" t="str">
        <f t="shared" si="2"/>
        <v>▬</v>
      </c>
    </row>
    <row r="63" spans="6:8" x14ac:dyDescent="0.25">
      <c r="F63">
        <f t="shared" si="1"/>
        <v>9645</v>
      </c>
      <c r="H63" t="str">
        <f t="shared" si="2"/>
        <v>▭</v>
      </c>
    </row>
    <row r="64" spans="6:8" x14ac:dyDescent="0.25">
      <c r="F64">
        <f t="shared" si="1"/>
        <v>9646</v>
      </c>
      <c r="H64" t="str">
        <f t="shared" si="2"/>
        <v>▮</v>
      </c>
    </row>
    <row r="65" spans="6:8" x14ac:dyDescent="0.25">
      <c r="F65">
        <f t="shared" si="1"/>
        <v>9647</v>
      </c>
      <c r="H65" t="str">
        <f t="shared" si="2"/>
        <v>▯</v>
      </c>
    </row>
    <row r="66" spans="6:8" x14ac:dyDescent="0.25">
      <c r="F66">
        <f t="shared" si="1"/>
        <v>9648</v>
      </c>
      <c r="H66" t="str">
        <f t="shared" si="2"/>
        <v>▰</v>
      </c>
    </row>
    <row r="67" spans="6:8" x14ac:dyDescent="0.25">
      <c r="F67">
        <f t="shared" si="1"/>
        <v>9649</v>
      </c>
      <c r="H67" t="str">
        <f t="shared" si="2"/>
        <v>▱</v>
      </c>
    </row>
    <row r="68" spans="6:8" x14ac:dyDescent="0.25">
      <c r="F68">
        <f t="shared" si="1"/>
        <v>9650</v>
      </c>
      <c r="H68" t="str">
        <f t="shared" si="2"/>
        <v>▲</v>
      </c>
    </row>
    <row r="69" spans="6:8" x14ac:dyDescent="0.25">
      <c r="F69">
        <f t="shared" si="1"/>
        <v>9651</v>
      </c>
      <c r="H69" t="str">
        <f t="shared" si="2"/>
        <v>△</v>
      </c>
    </row>
    <row r="70" spans="6:8" x14ac:dyDescent="0.25">
      <c r="F70">
        <f t="shared" si="1"/>
        <v>9652</v>
      </c>
      <c r="H70" t="str">
        <f t="shared" si="2"/>
        <v>▴</v>
      </c>
    </row>
    <row r="71" spans="6:8" x14ac:dyDescent="0.25">
      <c r="F71">
        <f t="shared" si="1"/>
        <v>9653</v>
      </c>
      <c r="H71" t="str">
        <f t="shared" si="2"/>
        <v>▵</v>
      </c>
    </row>
    <row r="72" spans="6:8" x14ac:dyDescent="0.25">
      <c r="F72">
        <f t="shared" si="1"/>
        <v>9654</v>
      </c>
      <c r="H72" t="str">
        <f t="shared" si="2"/>
        <v>▶</v>
      </c>
    </row>
    <row r="73" spans="6:8" x14ac:dyDescent="0.25">
      <c r="F73">
        <f t="shared" si="1"/>
        <v>9655</v>
      </c>
      <c r="H73" t="str">
        <f t="shared" si="2"/>
        <v>▷</v>
      </c>
    </row>
    <row r="74" spans="6:8" x14ac:dyDescent="0.25">
      <c r="F74">
        <f t="shared" si="1"/>
        <v>9656</v>
      </c>
      <c r="H74" t="str">
        <f t="shared" si="2"/>
        <v>▸</v>
      </c>
    </row>
    <row r="75" spans="6:8" x14ac:dyDescent="0.25">
      <c r="F75">
        <f t="shared" si="1"/>
        <v>9657</v>
      </c>
      <c r="H75" t="str">
        <f t="shared" si="2"/>
        <v>▹</v>
      </c>
    </row>
    <row r="76" spans="6:8" x14ac:dyDescent="0.25">
      <c r="F76">
        <f t="shared" si="1"/>
        <v>9658</v>
      </c>
      <c r="H76" t="str">
        <f t="shared" si="2"/>
        <v>►</v>
      </c>
    </row>
    <row r="77" spans="6:8" x14ac:dyDescent="0.25">
      <c r="F77">
        <f t="shared" si="1"/>
        <v>9659</v>
      </c>
      <c r="H77" t="str">
        <f t="shared" si="2"/>
        <v>▻</v>
      </c>
    </row>
    <row r="78" spans="6:8" x14ac:dyDescent="0.25">
      <c r="F78">
        <f>F77+1</f>
        <v>9660</v>
      </c>
      <c r="H78" t="str">
        <f t="shared" si="2"/>
        <v>▼</v>
      </c>
    </row>
    <row r="79" spans="6:8" x14ac:dyDescent="0.25">
      <c r="F79">
        <f t="shared" ref="F79:F120" si="3">F78+1</f>
        <v>9661</v>
      </c>
      <c r="H79" t="str">
        <f t="shared" ref="H79:H120" si="4">_xlfn.UNICHAR(F79)</f>
        <v>▽</v>
      </c>
    </row>
    <row r="80" spans="6:8" x14ac:dyDescent="0.25">
      <c r="F80">
        <f t="shared" si="3"/>
        <v>9662</v>
      </c>
      <c r="H80" t="str">
        <f t="shared" si="4"/>
        <v>▾</v>
      </c>
    </row>
    <row r="81" spans="6:8" x14ac:dyDescent="0.25">
      <c r="F81">
        <f t="shared" si="3"/>
        <v>9663</v>
      </c>
      <c r="H81" t="str">
        <f t="shared" si="4"/>
        <v>▿</v>
      </c>
    </row>
    <row r="82" spans="6:8" x14ac:dyDescent="0.25">
      <c r="F82">
        <f t="shared" si="3"/>
        <v>9664</v>
      </c>
      <c r="H82" t="str">
        <f t="shared" si="4"/>
        <v>◀</v>
      </c>
    </row>
    <row r="83" spans="6:8" x14ac:dyDescent="0.25">
      <c r="F83">
        <f t="shared" si="3"/>
        <v>9665</v>
      </c>
      <c r="H83" t="str">
        <f t="shared" si="4"/>
        <v>◁</v>
      </c>
    </row>
    <row r="84" spans="6:8" x14ac:dyDescent="0.25">
      <c r="F84">
        <f t="shared" si="3"/>
        <v>9666</v>
      </c>
      <c r="H84" t="str">
        <f t="shared" si="4"/>
        <v>◂</v>
      </c>
    </row>
    <row r="85" spans="6:8" x14ac:dyDescent="0.25">
      <c r="F85">
        <f t="shared" si="3"/>
        <v>9667</v>
      </c>
      <c r="H85" t="str">
        <f t="shared" si="4"/>
        <v>◃</v>
      </c>
    </row>
    <row r="86" spans="6:8" x14ac:dyDescent="0.25">
      <c r="F86">
        <f t="shared" si="3"/>
        <v>9668</v>
      </c>
      <c r="H86" t="str">
        <f t="shared" si="4"/>
        <v>◄</v>
      </c>
    </row>
    <row r="87" spans="6:8" x14ac:dyDescent="0.25">
      <c r="F87">
        <f t="shared" si="3"/>
        <v>9669</v>
      </c>
      <c r="H87" t="str">
        <f t="shared" si="4"/>
        <v>◅</v>
      </c>
    </row>
    <row r="88" spans="6:8" x14ac:dyDescent="0.25">
      <c r="F88">
        <f t="shared" si="3"/>
        <v>9670</v>
      </c>
      <c r="H88" t="str">
        <f t="shared" si="4"/>
        <v>◆</v>
      </c>
    </row>
    <row r="89" spans="6:8" x14ac:dyDescent="0.25">
      <c r="F89">
        <f t="shared" si="3"/>
        <v>9671</v>
      </c>
      <c r="H89" t="str">
        <f t="shared" si="4"/>
        <v>◇</v>
      </c>
    </row>
    <row r="90" spans="6:8" x14ac:dyDescent="0.25">
      <c r="F90">
        <f t="shared" si="3"/>
        <v>9672</v>
      </c>
      <c r="H90" t="str">
        <f t="shared" si="4"/>
        <v>◈</v>
      </c>
    </row>
    <row r="91" spans="6:8" x14ac:dyDescent="0.25">
      <c r="F91">
        <f t="shared" si="3"/>
        <v>9673</v>
      </c>
      <c r="H91" t="str">
        <f t="shared" si="4"/>
        <v>◉</v>
      </c>
    </row>
    <row r="92" spans="6:8" x14ac:dyDescent="0.25">
      <c r="F92">
        <f t="shared" si="3"/>
        <v>9674</v>
      </c>
      <c r="H92" t="str">
        <f t="shared" si="4"/>
        <v>◊</v>
      </c>
    </row>
    <row r="93" spans="6:8" x14ac:dyDescent="0.25">
      <c r="F93">
        <f t="shared" si="3"/>
        <v>9675</v>
      </c>
      <c r="H93" t="str">
        <f t="shared" si="4"/>
        <v>○</v>
      </c>
    </row>
    <row r="94" spans="6:8" x14ac:dyDescent="0.25">
      <c r="F94">
        <f t="shared" si="3"/>
        <v>9676</v>
      </c>
      <c r="H94" t="str">
        <f t="shared" si="4"/>
        <v>◌</v>
      </c>
    </row>
    <row r="95" spans="6:8" x14ac:dyDescent="0.25">
      <c r="F95">
        <f t="shared" si="3"/>
        <v>9677</v>
      </c>
      <c r="H95" t="str">
        <f t="shared" si="4"/>
        <v>◍</v>
      </c>
    </row>
    <row r="96" spans="6:8" x14ac:dyDescent="0.25">
      <c r="F96">
        <f t="shared" si="3"/>
        <v>9678</v>
      </c>
      <c r="H96" t="str">
        <f t="shared" si="4"/>
        <v>◎</v>
      </c>
    </row>
    <row r="97" spans="6:8" x14ac:dyDescent="0.25">
      <c r="F97">
        <f t="shared" si="3"/>
        <v>9679</v>
      </c>
      <c r="H97" t="str">
        <f t="shared" si="4"/>
        <v>●</v>
      </c>
    </row>
    <row r="98" spans="6:8" x14ac:dyDescent="0.25">
      <c r="F98">
        <f t="shared" si="3"/>
        <v>9680</v>
      </c>
      <c r="H98" t="str">
        <f t="shared" si="4"/>
        <v>◐</v>
      </c>
    </row>
    <row r="99" spans="6:8" x14ac:dyDescent="0.25">
      <c r="F99">
        <f t="shared" si="3"/>
        <v>9681</v>
      </c>
      <c r="H99" t="str">
        <f t="shared" si="4"/>
        <v>◑</v>
      </c>
    </row>
    <row r="100" spans="6:8" x14ac:dyDescent="0.25">
      <c r="F100">
        <f t="shared" si="3"/>
        <v>9682</v>
      </c>
      <c r="H100" t="str">
        <f t="shared" si="4"/>
        <v>◒</v>
      </c>
    </row>
    <row r="101" spans="6:8" x14ac:dyDescent="0.25">
      <c r="F101">
        <f t="shared" si="3"/>
        <v>9683</v>
      </c>
      <c r="H101" t="str">
        <f t="shared" si="4"/>
        <v>◓</v>
      </c>
    </row>
    <row r="102" spans="6:8" x14ac:dyDescent="0.25">
      <c r="F102">
        <f t="shared" si="3"/>
        <v>9684</v>
      </c>
      <c r="H102" t="str">
        <f t="shared" si="4"/>
        <v>◔</v>
      </c>
    </row>
    <row r="103" spans="6:8" x14ac:dyDescent="0.25">
      <c r="F103">
        <f t="shared" si="3"/>
        <v>9685</v>
      </c>
      <c r="H103" t="str">
        <f t="shared" si="4"/>
        <v>◕</v>
      </c>
    </row>
    <row r="104" spans="6:8" x14ac:dyDescent="0.25">
      <c r="F104">
        <f t="shared" si="3"/>
        <v>9686</v>
      </c>
      <c r="H104" t="str">
        <f t="shared" si="4"/>
        <v>◖</v>
      </c>
    </row>
    <row r="105" spans="6:8" x14ac:dyDescent="0.25">
      <c r="F105">
        <f t="shared" si="3"/>
        <v>9687</v>
      </c>
      <c r="H105" t="str">
        <f t="shared" si="4"/>
        <v>◗</v>
      </c>
    </row>
    <row r="106" spans="6:8" x14ac:dyDescent="0.25">
      <c r="F106">
        <f t="shared" si="3"/>
        <v>9688</v>
      </c>
      <c r="H106" t="str">
        <f t="shared" si="4"/>
        <v>◘</v>
      </c>
    </row>
    <row r="107" spans="6:8" x14ac:dyDescent="0.25">
      <c r="F107">
        <f t="shared" si="3"/>
        <v>9689</v>
      </c>
      <c r="H107" t="str">
        <f t="shared" si="4"/>
        <v>◙</v>
      </c>
    </row>
    <row r="108" spans="6:8" x14ac:dyDescent="0.25">
      <c r="F108">
        <f t="shared" si="3"/>
        <v>9690</v>
      </c>
      <c r="H108" t="str">
        <f t="shared" si="4"/>
        <v>◚</v>
      </c>
    </row>
    <row r="109" spans="6:8" x14ac:dyDescent="0.25">
      <c r="F109">
        <f t="shared" si="3"/>
        <v>9691</v>
      </c>
      <c r="H109" t="str">
        <f t="shared" si="4"/>
        <v>◛</v>
      </c>
    </row>
    <row r="110" spans="6:8" x14ac:dyDescent="0.25">
      <c r="F110">
        <f t="shared" si="3"/>
        <v>9692</v>
      </c>
      <c r="H110" t="str">
        <f t="shared" si="4"/>
        <v>◜</v>
      </c>
    </row>
    <row r="111" spans="6:8" x14ac:dyDescent="0.25">
      <c r="F111">
        <f t="shared" si="3"/>
        <v>9693</v>
      </c>
      <c r="H111" t="str">
        <f t="shared" si="4"/>
        <v>◝</v>
      </c>
    </row>
    <row r="112" spans="6:8" x14ac:dyDescent="0.25">
      <c r="F112">
        <f t="shared" si="3"/>
        <v>9694</v>
      </c>
      <c r="H112" t="str">
        <f t="shared" si="4"/>
        <v>◞</v>
      </c>
    </row>
    <row r="113" spans="6:8" x14ac:dyDescent="0.25">
      <c r="F113">
        <f t="shared" si="3"/>
        <v>9695</v>
      </c>
      <c r="H113" t="str">
        <f t="shared" si="4"/>
        <v>◟</v>
      </c>
    </row>
    <row r="114" spans="6:8" x14ac:dyDescent="0.25">
      <c r="F114">
        <f t="shared" si="3"/>
        <v>9696</v>
      </c>
      <c r="H114" t="str">
        <f t="shared" si="4"/>
        <v>◠</v>
      </c>
    </row>
    <row r="115" spans="6:8" x14ac:dyDescent="0.25">
      <c r="F115">
        <f t="shared" si="3"/>
        <v>9697</v>
      </c>
      <c r="H115" t="str">
        <f t="shared" si="4"/>
        <v>◡</v>
      </c>
    </row>
    <row r="116" spans="6:8" x14ac:dyDescent="0.25">
      <c r="F116">
        <f t="shared" si="3"/>
        <v>9698</v>
      </c>
      <c r="H116" t="str">
        <f t="shared" si="4"/>
        <v>◢</v>
      </c>
    </row>
    <row r="117" spans="6:8" x14ac:dyDescent="0.25">
      <c r="F117">
        <f t="shared" si="3"/>
        <v>9699</v>
      </c>
      <c r="H117" t="str">
        <f t="shared" si="4"/>
        <v>◣</v>
      </c>
    </row>
    <row r="118" spans="6:8" x14ac:dyDescent="0.25">
      <c r="F118">
        <f t="shared" si="3"/>
        <v>9700</v>
      </c>
      <c r="H118" t="str">
        <f t="shared" si="4"/>
        <v>◤</v>
      </c>
    </row>
    <row r="119" spans="6:8" x14ac:dyDescent="0.25">
      <c r="F119">
        <f t="shared" si="3"/>
        <v>9701</v>
      </c>
      <c r="H119" t="str">
        <f t="shared" si="4"/>
        <v>◥</v>
      </c>
    </row>
    <row r="120" spans="6:8" x14ac:dyDescent="0.25">
      <c r="F120">
        <f t="shared" si="3"/>
        <v>9702</v>
      </c>
      <c r="H120" t="str">
        <f t="shared" si="4"/>
        <v>◦</v>
      </c>
    </row>
    <row r="121" spans="6:8" x14ac:dyDescent="0.25">
      <c r="F121">
        <f t="shared" ref="F121:F155" si="5">F120+1</f>
        <v>9703</v>
      </c>
      <c r="H121" t="str">
        <f t="shared" ref="H121:H155" si="6">_xlfn.UNICHAR(F121)</f>
        <v>◧</v>
      </c>
    </row>
    <row r="122" spans="6:8" x14ac:dyDescent="0.25">
      <c r="F122">
        <f t="shared" si="5"/>
        <v>9704</v>
      </c>
      <c r="H122" t="str">
        <f t="shared" si="6"/>
        <v>◨</v>
      </c>
    </row>
    <row r="123" spans="6:8" x14ac:dyDescent="0.25">
      <c r="F123">
        <f t="shared" si="5"/>
        <v>9705</v>
      </c>
      <c r="H123" t="str">
        <f t="shared" si="6"/>
        <v>◩</v>
      </c>
    </row>
    <row r="124" spans="6:8" x14ac:dyDescent="0.25">
      <c r="F124">
        <f t="shared" si="5"/>
        <v>9706</v>
      </c>
      <c r="H124" t="str">
        <f t="shared" si="6"/>
        <v>◪</v>
      </c>
    </row>
    <row r="125" spans="6:8" x14ac:dyDescent="0.25">
      <c r="F125">
        <f t="shared" si="5"/>
        <v>9707</v>
      </c>
      <c r="H125" t="str">
        <f t="shared" si="6"/>
        <v>◫</v>
      </c>
    </row>
    <row r="126" spans="6:8" x14ac:dyDescent="0.25">
      <c r="F126">
        <f t="shared" si="5"/>
        <v>9708</v>
      </c>
      <c r="H126" t="str">
        <f t="shared" si="6"/>
        <v>◬</v>
      </c>
    </row>
    <row r="127" spans="6:8" x14ac:dyDescent="0.25">
      <c r="F127">
        <f t="shared" si="5"/>
        <v>9709</v>
      </c>
      <c r="H127" t="str">
        <f t="shared" si="6"/>
        <v>◭</v>
      </c>
    </row>
    <row r="128" spans="6:8" x14ac:dyDescent="0.25">
      <c r="F128">
        <f t="shared" si="5"/>
        <v>9710</v>
      </c>
      <c r="H128" t="str">
        <f t="shared" si="6"/>
        <v>◮</v>
      </c>
    </row>
    <row r="129" spans="6:8" x14ac:dyDescent="0.25">
      <c r="F129">
        <f t="shared" si="5"/>
        <v>9711</v>
      </c>
      <c r="H129" t="str">
        <f t="shared" si="6"/>
        <v>◯</v>
      </c>
    </row>
    <row r="130" spans="6:8" x14ac:dyDescent="0.25">
      <c r="F130">
        <f t="shared" si="5"/>
        <v>9712</v>
      </c>
      <c r="H130" t="str">
        <f t="shared" si="6"/>
        <v>◰</v>
      </c>
    </row>
    <row r="131" spans="6:8" x14ac:dyDescent="0.25">
      <c r="F131">
        <f t="shared" si="5"/>
        <v>9713</v>
      </c>
      <c r="H131" t="str">
        <f t="shared" si="6"/>
        <v>◱</v>
      </c>
    </row>
    <row r="132" spans="6:8" x14ac:dyDescent="0.25">
      <c r="F132">
        <f t="shared" si="5"/>
        <v>9714</v>
      </c>
      <c r="H132" t="str">
        <f t="shared" si="6"/>
        <v>◲</v>
      </c>
    </row>
    <row r="133" spans="6:8" x14ac:dyDescent="0.25">
      <c r="F133">
        <f t="shared" si="5"/>
        <v>9715</v>
      </c>
      <c r="H133" t="str">
        <f t="shared" si="6"/>
        <v>◳</v>
      </c>
    </row>
    <row r="134" spans="6:8" x14ac:dyDescent="0.25">
      <c r="F134">
        <f t="shared" si="5"/>
        <v>9716</v>
      </c>
      <c r="H134" t="str">
        <f t="shared" si="6"/>
        <v>◴</v>
      </c>
    </row>
    <row r="135" spans="6:8" x14ac:dyDescent="0.25">
      <c r="F135">
        <f t="shared" si="5"/>
        <v>9717</v>
      </c>
      <c r="H135" t="str">
        <f t="shared" si="6"/>
        <v>◵</v>
      </c>
    </row>
    <row r="136" spans="6:8" x14ac:dyDescent="0.25">
      <c r="F136">
        <f t="shared" si="5"/>
        <v>9718</v>
      </c>
      <c r="H136" t="str">
        <f t="shared" si="6"/>
        <v>◶</v>
      </c>
    </row>
    <row r="137" spans="6:8" x14ac:dyDescent="0.25">
      <c r="F137">
        <f t="shared" si="5"/>
        <v>9719</v>
      </c>
      <c r="H137" t="str">
        <f t="shared" si="6"/>
        <v>◷</v>
      </c>
    </row>
    <row r="138" spans="6:8" x14ac:dyDescent="0.25">
      <c r="F138">
        <f t="shared" si="5"/>
        <v>9720</v>
      </c>
      <c r="H138" t="str">
        <f t="shared" si="6"/>
        <v>◸</v>
      </c>
    </row>
    <row r="139" spans="6:8" x14ac:dyDescent="0.25">
      <c r="F139">
        <f t="shared" si="5"/>
        <v>9721</v>
      </c>
      <c r="H139" t="str">
        <f t="shared" si="6"/>
        <v>◹</v>
      </c>
    </row>
    <row r="140" spans="6:8" x14ac:dyDescent="0.25">
      <c r="F140">
        <f t="shared" si="5"/>
        <v>9722</v>
      </c>
      <c r="H140" t="str">
        <f t="shared" si="6"/>
        <v>◺</v>
      </c>
    </row>
    <row r="141" spans="6:8" x14ac:dyDescent="0.25">
      <c r="F141">
        <f t="shared" si="5"/>
        <v>9723</v>
      </c>
      <c r="H141" t="str">
        <f t="shared" si="6"/>
        <v>◻</v>
      </c>
    </row>
    <row r="142" spans="6:8" x14ac:dyDescent="0.25">
      <c r="F142">
        <f t="shared" si="5"/>
        <v>9724</v>
      </c>
      <c r="H142" t="str">
        <f t="shared" si="6"/>
        <v>◼</v>
      </c>
    </row>
    <row r="143" spans="6:8" x14ac:dyDescent="0.25">
      <c r="F143">
        <f t="shared" si="5"/>
        <v>9725</v>
      </c>
      <c r="H143" t="str">
        <f t="shared" si="6"/>
        <v>◽</v>
      </c>
    </row>
    <row r="144" spans="6:8" x14ac:dyDescent="0.25">
      <c r="F144">
        <f t="shared" si="5"/>
        <v>9726</v>
      </c>
      <c r="H144" t="str">
        <f t="shared" si="6"/>
        <v>◾</v>
      </c>
    </row>
    <row r="145" spans="6:8" x14ac:dyDescent="0.25">
      <c r="F145">
        <f t="shared" si="5"/>
        <v>9727</v>
      </c>
      <c r="H145" t="str">
        <f t="shared" si="6"/>
        <v>◿</v>
      </c>
    </row>
    <row r="146" spans="6:8" x14ac:dyDescent="0.25">
      <c r="F146">
        <f t="shared" si="5"/>
        <v>9728</v>
      </c>
      <c r="H146" t="str">
        <f t="shared" si="6"/>
        <v>☀</v>
      </c>
    </row>
    <row r="147" spans="6:8" x14ac:dyDescent="0.25">
      <c r="F147">
        <f t="shared" si="5"/>
        <v>9729</v>
      </c>
      <c r="H147" t="str">
        <f t="shared" si="6"/>
        <v>☁</v>
      </c>
    </row>
    <row r="148" spans="6:8" x14ac:dyDescent="0.25">
      <c r="F148">
        <f t="shared" si="5"/>
        <v>9730</v>
      </c>
      <c r="H148" t="str">
        <f t="shared" si="6"/>
        <v>☂</v>
      </c>
    </row>
    <row r="149" spans="6:8" x14ac:dyDescent="0.25">
      <c r="F149">
        <f t="shared" si="5"/>
        <v>9731</v>
      </c>
      <c r="H149" t="str">
        <f t="shared" si="6"/>
        <v>☃</v>
      </c>
    </row>
    <row r="150" spans="6:8" x14ac:dyDescent="0.25">
      <c r="F150">
        <f t="shared" si="5"/>
        <v>9732</v>
      </c>
      <c r="H150" t="str">
        <f t="shared" si="6"/>
        <v>☄</v>
      </c>
    </row>
    <row r="151" spans="6:8" x14ac:dyDescent="0.25">
      <c r="F151">
        <f t="shared" si="5"/>
        <v>9733</v>
      </c>
      <c r="H151" t="str">
        <f t="shared" si="6"/>
        <v>★</v>
      </c>
    </row>
    <row r="152" spans="6:8" x14ac:dyDescent="0.25">
      <c r="F152">
        <f t="shared" si="5"/>
        <v>9734</v>
      </c>
      <c r="H152" t="str">
        <f t="shared" si="6"/>
        <v>☆</v>
      </c>
    </row>
    <row r="153" spans="6:8" x14ac:dyDescent="0.25">
      <c r="F153">
        <f t="shared" si="5"/>
        <v>9735</v>
      </c>
      <c r="H153" t="str">
        <f t="shared" si="6"/>
        <v>☇</v>
      </c>
    </row>
    <row r="154" spans="6:8" x14ac:dyDescent="0.25">
      <c r="F154">
        <f t="shared" si="5"/>
        <v>9736</v>
      </c>
      <c r="H154" t="str">
        <f t="shared" si="6"/>
        <v>☈</v>
      </c>
    </row>
    <row r="155" spans="6:8" x14ac:dyDescent="0.25">
      <c r="F155">
        <f t="shared" si="5"/>
        <v>9737</v>
      </c>
      <c r="H155" t="str">
        <f t="shared" si="6"/>
        <v>☉</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B2E6-609D-483A-849D-BA9ACD8BF1FC}">
  <sheetPr>
    <tabColor rgb="FF0000FF"/>
  </sheetPr>
  <dimension ref="B2:F27"/>
  <sheetViews>
    <sheetView zoomScale="190" zoomScaleNormal="190" workbookViewId="0"/>
  </sheetViews>
  <sheetFormatPr defaultColWidth="8.85546875" defaultRowHeight="15" x14ac:dyDescent="0.25"/>
  <cols>
    <col min="1" max="1" width="2.42578125" customWidth="1"/>
    <col min="2" max="2" width="15.140625" bestFit="1" customWidth="1"/>
    <col min="3" max="3" width="9.42578125" bestFit="1" customWidth="1"/>
    <col min="4" max="4" width="15.7109375" customWidth="1"/>
    <col min="5" max="5" width="1.85546875" customWidth="1"/>
    <col min="6" max="6" width="25.42578125" customWidth="1"/>
    <col min="9" max="9" width="21.42578125" customWidth="1"/>
  </cols>
  <sheetData>
    <row r="2" spans="2:6" x14ac:dyDescent="0.25">
      <c r="B2" s="14" t="s">
        <v>28</v>
      </c>
    </row>
    <row r="3" spans="2:6" x14ac:dyDescent="0.25">
      <c r="B3" t="s">
        <v>29</v>
      </c>
    </row>
    <row r="4" spans="2:6" x14ac:dyDescent="0.25">
      <c r="B4" t="s">
        <v>30</v>
      </c>
    </row>
    <row r="5" spans="2:6" x14ac:dyDescent="0.25">
      <c r="B5" t="s">
        <v>33</v>
      </c>
    </row>
    <row r="7" spans="2:6" x14ac:dyDescent="0.25">
      <c r="C7" s="4" t="s">
        <v>6</v>
      </c>
      <c r="D7" s="30">
        <v>7.6499999999999999E-2</v>
      </c>
    </row>
    <row r="9" spans="2:6" x14ac:dyDescent="0.25">
      <c r="B9" s="1" t="s">
        <v>0</v>
      </c>
      <c r="C9" s="1" t="s">
        <v>1</v>
      </c>
      <c r="D9" s="1" t="s">
        <v>32</v>
      </c>
      <c r="F9" s="14" t="s">
        <v>79</v>
      </c>
    </row>
    <row r="10" spans="2:6" x14ac:dyDescent="0.25">
      <c r="B10" s="2" t="s">
        <v>41</v>
      </c>
      <c r="C10" s="30">
        <v>689.25</v>
      </c>
      <c r="D10" s="31"/>
    </row>
    <row r="11" spans="2:6" x14ac:dyDescent="0.25">
      <c r="B11" s="2" t="s">
        <v>42</v>
      </c>
      <c r="C11" s="30">
        <v>765.71</v>
      </c>
      <c r="D11" s="31"/>
    </row>
    <row r="12" spans="2:6" ht="15.75" thickBot="1" x14ac:dyDescent="0.3">
      <c r="B12" s="2" t="s">
        <v>43</v>
      </c>
      <c r="C12" s="32">
        <v>687.43</v>
      </c>
      <c r="D12" s="31"/>
    </row>
    <row r="13" spans="2:6" ht="15.75" thickBot="1" x14ac:dyDescent="0.3">
      <c r="C13" s="8" t="s">
        <v>5</v>
      </c>
      <c r="D13" s="13"/>
    </row>
    <row r="14" spans="2:6" ht="15.75" thickTop="1" x14ac:dyDescent="0.25"/>
    <row r="15" spans="2:6" x14ac:dyDescent="0.25">
      <c r="C15" s="14"/>
    </row>
    <row r="16" spans="2:6" x14ac:dyDescent="0.25">
      <c r="C16" s="14"/>
    </row>
    <row r="26" spans="4:4" x14ac:dyDescent="0.25">
      <c r="D26" t="e">
        <f>_xlfn.TEXTJOIN(" + ",,#REF!)&amp;" = "&amp;ROUND(D13,2)</f>
        <v>#REF!</v>
      </c>
    </row>
    <row r="27" spans="4:4" x14ac:dyDescent="0.25">
      <c r="D27" t="e">
        <f>_xlfn.TEXTJOIN(" + ",,#REF!)&amp;" = "&amp;ROUND(#REF!,2)</f>
        <v>#REF!</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9EACD-9DA7-4C78-9C4F-57392A6DC1A2}">
  <sheetPr>
    <tabColor rgb="FFFF0000"/>
  </sheetPr>
  <dimension ref="B2:F27"/>
  <sheetViews>
    <sheetView zoomScale="190" zoomScaleNormal="190" workbookViewId="0"/>
  </sheetViews>
  <sheetFormatPr defaultColWidth="8.85546875" defaultRowHeight="15" x14ac:dyDescent="0.25"/>
  <cols>
    <col min="1" max="1" width="2.42578125" customWidth="1"/>
    <col min="2" max="2" width="15.140625" bestFit="1" customWidth="1"/>
    <col min="3" max="3" width="9.42578125" bestFit="1" customWidth="1"/>
    <col min="4" max="4" width="15.7109375" customWidth="1"/>
    <col min="5" max="5" width="1.85546875" customWidth="1"/>
    <col min="6" max="6" width="25.42578125" customWidth="1"/>
    <col min="9" max="9" width="21.42578125" customWidth="1"/>
  </cols>
  <sheetData>
    <row r="2" spans="2:6" x14ac:dyDescent="0.25">
      <c r="B2" s="14" t="s">
        <v>28</v>
      </c>
    </row>
    <row r="3" spans="2:6" x14ac:dyDescent="0.25">
      <c r="B3" t="s">
        <v>29</v>
      </c>
    </row>
    <row r="4" spans="2:6" x14ac:dyDescent="0.25">
      <c r="B4" t="s">
        <v>30</v>
      </c>
    </row>
    <row r="5" spans="2:6" x14ac:dyDescent="0.25">
      <c r="B5" t="s">
        <v>33</v>
      </c>
    </row>
    <row r="7" spans="2:6" x14ac:dyDescent="0.25">
      <c r="C7" s="4" t="s">
        <v>6</v>
      </c>
      <c r="D7" s="27">
        <v>7.6499999999999999E-2</v>
      </c>
    </row>
    <row r="9" spans="2:6" x14ac:dyDescent="0.25">
      <c r="B9" s="1" t="s">
        <v>0</v>
      </c>
      <c r="C9" s="1" t="s">
        <v>1</v>
      </c>
      <c r="D9" s="1" t="s">
        <v>32</v>
      </c>
      <c r="F9" s="14" t="s">
        <v>79</v>
      </c>
    </row>
    <row r="10" spans="2:6" x14ac:dyDescent="0.25">
      <c r="B10" s="2" t="s">
        <v>41</v>
      </c>
      <c r="C10" s="3">
        <v>689.25</v>
      </c>
      <c r="D10" s="49" cm="1">
        <f t="array" ref="D10:D12">ROUND(C10:C12*D7,2)</f>
        <v>52.73</v>
      </c>
      <c r="F10" t="str">
        <f ca="1">_xlfn.FORMULATEXT(D10)</f>
        <v>=ROUND(C10:C12*D7,2)</v>
      </c>
    </row>
    <row r="11" spans="2:6" x14ac:dyDescent="0.25">
      <c r="B11" s="2" t="s">
        <v>42</v>
      </c>
      <c r="C11" s="3">
        <v>765.71</v>
      </c>
      <c r="D11" s="49">
        <v>58.58</v>
      </c>
    </row>
    <row r="12" spans="2:6" ht="15.75" thickBot="1" x14ac:dyDescent="0.3">
      <c r="B12" s="2" t="s">
        <v>43</v>
      </c>
      <c r="C12" s="6">
        <v>687.43</v>
      </c>
      <c r="D12" s="49">
        <v>52.59</v>
      </c>
    </row>
    <row r="13" spans="2:6" ht="15.75" thickBot="1" x14ac:dyDescent="0.3">
      <c r="C13" s="8" t="s">
        <v>5</v>
      </c>
      <c r="D13" s="50">
        <f>SUM(_xlfn.ANCHORARRAY(D10))</f>
        <v>163.9</v>
      </c>
      <c r="F13" t="str">
        <f ca="1">_xlfn.FORMULATEXT(D13)</f>
        <v>=SUM(D10#)</v>
      </c>
    </row>
    <row r="14" spans="2:6" ht="15.75" thickTop="1" x14ac:dyDescent="0.25"/>
    <row r="15" spans="2:6" x14ac:dyDescent="0.25">
      <c r="C15" s="14"/>
    </row>
    <row r="16" spans="2:6" x14ac:dyDescent="0.25">
      <c r="C16" s="14"/>
    </row>
    <row r="26" spans="4:4" x14ac:dyDescent="0.25">
      <c r="D26" t="e">
        <f>_xlfn.TEXTJOIN(" + ",,#REF!)&amp;" = "&amp;ROUND(D13,2)</f>
        <v>#REF!</v>
      </c>
    </row>
    <row r="27" spans="4:4" x14ac:dyDescent="0.25">
      <c r="D27" t="e">
        <f>_xlfn.TEXTJOIN(" + ",,#REF!)&amp;" = "&amp;ROUND(#REF!,2)</f>
        <v>#REF!</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A87A8-9BE3-4A63-8FEC-EBFDA2F0053E}">
  <sheetPr>
    <tabColor rgb="FF0000FF"/>
  </sheetPr>
  <dimension ref="B2:F27"/>
  <sheetViews>
    <sheetView zoomScale="190" zoomScaleNormal="190" workbookViewId="0"/>
  </sheetViews>
  <sheetFormatPr defaultColWidth="8.85546875" defaultRowHeight="15" x14ac:dyDescent="0.25"/>
  <cols>
    <col min="1" max="1" width="2.42578125" customWidth="1"/>
    <col min="2" max="2" width="15.140625" bestFit="1" customWidth="1"/>
    <col min="3" max="3" width="12.42578125" customWidth="1"/>
    <col min="4" max="4" width="15.7109375" customWidth="1"/>
    <col min="5" max="5" width="1.85546875" customWidth="1"/>
    <col min="6" max="6" width="25.42578125" customWidth="1"/>
    <col min="9" max="9" width="21.42578125" customWidth="1"/>
  </cols>
  <sheetData>
    <row r="2" spans="2:6" x14ac:dyDescent="0.25">
      <c r="B2" s="14" t="s">
        <v>28</v>
      </c>
    </row>
    <row r="3" spans="2:6" x14ac:dyDescent="0.25">
      <c r="B3" t="s">
        <v>45</v>
      </c>
    </row>
    <row r="4" spans="2:6" x14ac:dyDescent="0.25">
      <c r="B4" t="s">
        <v>54</v>
      </c>
    </row>
    <row r="5" spans="2:6" x14ac:dyDescent="0.25">
      <c r="B5" t="s">
        <v>124</v>
      </c>
    </row>
    <row r="7" spans="2:6" x14ac:dyDescent="0.25">
      <c r="B7" s="1" t="s">
        <v>51</v>
      </c>
      <c r="C7" s="1" t="s">
        <v>52</v>
      </c>
      <c r="D7" s="1" t="s">
        <v>53</v>
      </c>
      <c r="F7" s="14" t="s">
        <v>79</v>
      </c>
    </row>
    <row r="8" spans="2:6" x14ac:dyDescent="0.25">
      <c r="B8" s="2" t="s">
        <v>46</v>
      </c>
      <c r="C8" s="30">
        <v>1689.51</v>
      </c>
      <c r="D8" s="31"/>
      <c r="E8" s="51"/>
      <c r="F8" s="51"/>
    </row>
    <row r="9" spans="2:6" x14ac:dyDescent="0.25">
      <c r="B9" s="2" t="s">
        <v>47</v>
      </c>
      <c r="C9" s="30">
        <v>12089.75</v>
      </c>
      <c r="D9" s="31"/>
      <c r="E9" s="51"/>
      <c r="F9" s="51"/>
    </row>
    <row r="10" spans="2:6" x14ac:dyDescent="0.25">
      <c r="B10" s="2" t="s">
        <v>48</v>
      </c>
      <c r="C10" s="30">
        <v>1583.79</v>
      </c>
      <c r="D10" s="31"/>
      <c r="E10" s="51"/>
      <c r="F10" s="51"/>
    </row>
    <row r="11" spans="2:6" x14ac:dyDescent="0.25">
      <c r="B11" s="2" t="s">
        <v>49</v>
      </c>
      <c r="C11" s="30">
        <v>765.71</v>
      </c>
      <c r="D11" s="31"/>
      <c r="E11" s="51"/>
      <c r="F11" s="51"/>
    </row>
    <row r="12" spans="2:6" ht="15.75" thickBot="1" x14ac:dyDescent="0.3">
      <c r="B12" s="2" t="s">
        <v>50</v>
      </c>
      <c r="C12" s="32">
        <v>25117.22</v>
      </c>
      <c r="D12" s="31"/>
      <c r="E12" s="51"/>
      <c r="F12" s="51"/>
    </row>
    <row r="13" spans="2:6" ht="15.75" thickBot="1" x14ac:dyDescent="0.3">
      <c r="C13" s="52" t="s">
        <v>5</v>
      </c>
      <c r="D13" s="13"/>
      <c r="E13" s="51"/>
      <c r="F13" s="51"/>
    </row>
    <row r="14" spans="2:6" ht="15.75" thickTop="1" x14ac:dyDescent="0.25">
      <c r="C14" s="51"/>
      <c r="D14" s="51"/>
    </row>
    <row r="15" spans="2:6" x14ac:dyDescent="0.25">
      <c r="C15" s="14"/>
    </row>
    <row r="16" spans="2:6" x14ac:dyDescent="0.25">
      <c r="C16" s="14"/>
    </row>
    <row r="26" spans="4:4" x14ac:dyDescent="0.25">
      <c r="D26" t="e">
        <f>_xlfn.TEXTJOIN(" + ",,#REF!)&amp;" = "&amp;ROUND(D13,2)</f>
        <v>#REF!</v>
      </c>
    </row>
    <row r="27" spans="4:4" x14ac:dyDescent="0.25">
      <c r="D27" t="e">
        <f>_xlfn.TEXTJOIN(" + ",,#REF!)&amp;" = "&amp;ROUND(#REF!,2)</f>
        <v>#REF!</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8B43-03AD-42D8-8F8F-12120EE4549E}">
  <sheetPr>
    <tabColor rgb="FFFF0000"/>
  </sheetPr>
  <dimension ref="B2:F27"/>
  <sheetViews>
    <sheetView zoomScale="190" zoomScaleNormal="190" workbookViewId="0"/>
  </sheetViews>
  <sheetFormatPr defaultColWidth="8.85546875" defaultRowHeight="15" x14ac:dyDescent="0.25"/>
  <cols>
    <col min="1" max="1" width="2.42578125" customWidth="1"/>
    <col min="2" max="2" width="15.140625" bestFit="1" customWidth="1"/>
    <col min="3" max="3" width="12.42578125" customWidth="1"/>
    <col min="4" max="4" width="15.7109375" customWidth="1"/>
    <col min="5" max="5" width="1.85546875" customWidth="1"/>
    <col min="6" max="6" width="25.42578125" customWidth="1"/>
    <col min="9" max="9" width="21.42578125" customWidth="1"/>
  </cols>
  <sheetData>
    <row r="2" spans="2:6" x14ac:dyDescent="0.25">
      <c r="B2" s="14" t="s">
        <v>28</v>
      </c>
    </row>
    <row r="3" spans="2:6" x14ac:dyDescent="0.25">
      <c r="B3" t="s">
        <v>45</v>
      </c>
    </row>
    <row r="4" spans="2:6" x14ac:dyDescent="0.25">
      <c r="B4" t="s">
        <v>54</v>
      </c>
    </row>
    <row r="5" spans="2:6" x14ac:dyDescent="0.25">
      <c r="B5" t="s">
        <v>124</v>
      </c>
    </row>
    <row r="7" spans="2:6" x14ac:dyDescent="0.25">
      <c r="B7" s="1" t="s">
        <v>51</v>
      </c>
      <c r="C7" s="1" t="s">
        <v>52</v>
      </c>
      <c r="D7" s="1" t="s">
        <v>53</v>
      </c>
      <c r="F7" s="14" t="s">
        <v>79</v>
      </c>
    </row>
    <row r="8" spans="2:6" x14ac:dyDescent="0.25">
      <c r="B8" s="2" t="s">
        <v>46</v>
      </c>
      <c r="C8" s="3">
        <v>1689.51</v>
      </c>
      <c r="D8" s="53" cm="1">
        <f t="array" ref="D8:D12">ROUND(C8:C12,0)</f>
        <v>1690</v>
      </c>
      <c r="E8" s="51"/>
      <c r="F8" s="51" t="str">
        <f ca="1">_xlfn.FORMULATEXT(D8)</f>
        <v>=ROUND(C8:C12,0)</v>
      </c>
    </row>
    <row r="9" spans="2:6" x14ac:dyDescent="0.25">
      <c r="B9" s="2" t="s">
        <v>47</v>
      </c>
      <c r="C9" s="3">
        <v>12089.75</v>
      </c>
      <c r="D9" s="53">
        <v>12090</v>
      </c>
      <c r="E9" s="51"/>
      <c r="F9" s="51"/>
    </row>
    <row r="10" spans="2:6" x14ac:dyDescent="0.25">
      <c r="B10" s="2" t="s">
        <v>48</v>
      </c>
      <c r="C10" s="3">
        <v>1583.79</v>
      </c>
      <c r="D10" s="53">
        <v>1584</v>
      </c>
      <c r="E10" s="51"/>
      <c r="F10" s="51"/>
    </row>
    <row r="11" spans="2:6" x14ac:dyDescent="0.25">
      <c r="B11" s="2" t="s">
        <v>49</v>
      </c>
      <c r="C11" s="3">
        <v>765.71</v>
      </c>
      <c r="D11" s="53">
        <v>766</v>
      </c>
      <c r="E11" s="51"/>
      <c r="F11" s="51"/>
    </row>
    <row r="12" spans="2:6" ht="15.75" thickBot="1" x14ac:dyDescent="0.3">
      <c r="B12" s="2" t="s">
        <v>50</v>
      </c>
      <c r="C12" s="6">
        <v>25117.22</v>
      </c>
      <c r="D12" s="53">
        <v>25117</v>
      </c>
      <c r="E12" s="51"/>
      <c r="F12" s="51"/>
    </row>
    <row r="13" spans="2:6" ht="15.75" thickBot="1" x14ac:dyDescent="0.3">
      <c r="C13" s="52" t="s">
        <v>5</v>
      </c>
      <c r="D13" s="54">
        <f>SUM(_xlfn.ANCHORARRAY(D8))</f>
        <v>41247</v>
      </c>
      <c r="E13" s="51"/>
      <c r="F13" s="51" t="str">
        <f ca="1">_xlfn.FORMULATEXT(D13)</f>
        <v>=SUM(D8#)</v>
      </c>
    </row>
    <row r="14" spans="2:6" ht="15.75" thickTop="1" x14ac:dyDescent="0.25">
      <c r="C14" s="51"/>
      <c r="D14" s="51"/>
    </row>
    <row r="15" spans="2:6" x14ac:dyDescent="0.25">
      <c r="C15" s="14"/>
    </row>
    <row r="16" spans="2:6" x14ac:dyDescent="0.25">
      <c r="C16" s="14"/>
    </row>
    <row r="26" spans="4:4" x14ac:dyDescent="0.25">
      <c r="D26" t="e">
        <f>_xlfn.TEXTJOIN(" + ",,#REF!)&amp;" = "&amp;ROUND(D13,2)</f>
        <v>#REF!</v>
      </c>
    </row>
    <row r="27" spans="4:4" x14ac:dyDescent="0.25">
      <c r="D27" t="e">
        <f>_xlfn.TEXTJOIN(" + ",,#REF!)&amp;" = "&amp;ROUND(#REF!,2)</f>
        <v>#REF!</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D357-9A5E-4EBE-AED6-EA064C531421}">
  <sheetPr>
    <tabColor rgb="FF0000FF"/>
  </sheetPr>
  <dimension ref="B2:I19"/>
  <sheetViews>
    <sheetView zoomScale="175" zoomScaleNormal="175" workbookViewId="0"/>
  </sheetViews>
  <sheetFormatPr defaultColWidth="8.85546875" defaultRowHeight="15" x14ac:dyDescent="0.25"/>
  <cols>
    <col min="1" max="1" width="2.42578125" customWidth="1"/>
    <col min="2" max="2" width="13" customWidth="1"/>
    <col min="3" max="3" width="10.85546875" customWidth="1"/>
    <col min="4" max="4" width="15.7109375" customWidth="1"/>
    <col min="5" max="5" width="14.28515625" customWidth="1"/>
    <col min="6" max="6" width="2.42578125" customWidth="1"/>
    <col min="7" max="7" width="27.42578125" bestFit="1" customWidth="1"/>
  </cols>
  <sheetData>
    <row r="2" spans="2:9" x14ac:dyDescent="0.25">
      <c r="B2" s="14" t="s">
        <v>28</v>
      </c>
    </row>
    <row r="3" spans="2:9" x14ac:dyDescent="0.25">
      <c r="B3" t="s">
        <v>71</v>
      </c>
    </row>
    <row r="4" spans="2:9" x14ac:dyDescent="0.25">
      <c r="B4" t="s">
        <v>70</v>
      </c>
    </row>
    <row r="5" spans="2:9" x14ac:dyDescent="0.25">
      <c r="B5" t="s">
        <v>72</v>
      </c>
    </row>
    <row r="7" spans="2:9" x14ac:dyDescent="0.25">
      <c r="B7" s="55" t="s">
        <v>65</v>
      </c>
      <c r="C7" s="56"/>
      <c r="D7" s="56" t="s">
        <v>64</v>
      </c>
      <c r="E7" s="57"/>
    </row>
    <row r="8" spans="2:9" x14ac:dyDescent="0.25">
      <c r="B8" s="58" t="s">
        <v>55</v>
      </c>
      <c r="C8" s="58" t="s">
        <v>56</v>
      </c>
      <c r="D8" s="58" t="s">
        <v>57</v>
      </c>
      <c r="E8" s="58" t="s">
        <v>66</v>
      </c>
      <c r="G8" s="14" t="s">
        <v>69</v>
      </c>
    </row>
    <row r="9" spans="2:9" x14ac:dyDescent="0.25">
      <c r="B9" s="2" t="s">
        <v>58</v>
      </c>
      <c r="C9" s="30">
        <v>5.1299999999999998E-2</v>
      </c>
      <c r="D9" s="30">
        <v>31</v>
      </c>
      <c r="E9" s="11"/>
      <c r="G9" t="str" cm="1">
        <f t="array" ref="G9:G11">_xlfn.UNICHAR(9668)&amp;"Line Item Sale = "&amp;C9:C11&amp;"*"&amp;D9:D11</f>
        <v>◄Line Item Sale = 0.0513*31</v>
      </c>
      <c r="I9" t="str" cm="1">
        <f t="array" ref="I9">_xlfn.TEXTJOIN(", ",,C9:C11&amp;"*"&amp;D9:D11)</f>
        <v>0.0513*31, 0.0775*21, 1.057*11</v>
      </c>
    </row>
    <row r="10" spans="2:9" x14ac:dyDescent="0.25">
      <c r="B10" s="2" t="s">
        <v>59</v>
      </c>
      <c r="C10" s="30">
        <v>7.7499999999999999E-2</v>
      </c>
      <c r="D10" s="30">
        <v>21</v>
      </c>
      <c r="E10" s="11"/>
      <c r="G10" t="str">
        <v>◄Line Item Sale = 0.0775*21</v>
      </c>
      <c r="I10" t="str" cm="1">
        <f t="array" ref="I10">_xlfn.TEXTJOIN(", ",,ROUND(C9:C11*D9:D11,2))</f>
        <v>1.59, 1.63, 11.63</v>
      </c>
    </row>
    <row r="11" spans="2:9" x14ac:dyDescent="0.25">
      <c r="B11" s="2" t="s">
        <v>60</v>
      </c>
      <c r="C11" s="30">
        <v>1.0569999999999999</v>
      </c>
      <c r="D11" s="32">
        <v>11</v>
      </c>
      <c r="E11" s="12"/>
      <c r="G11" t="str">
        <v>◄Line Item Sale = 1.057*11</v>
      </c>
    </row>
    <row r="12" spans="2:9" x14ac:dyDescent="0.25">
      <c r="B12" s="59"/>
      <c r="C12" s="60"/>
      <c r="D12" s="58" t="s">
        <v>67</v>
      </c>
      <c r="E12" s="70"/>
      <c r="G12" s="9" t="str">
        <f>_xlfn.UNICHAR(9668)&amp;" Subtotal for Line Sales"</f>
        <v>◄ Subtotal for Line Sales</v>
      </c>
    </row>
    <row r="13" spans="2:9" x14ac:dyDescent="0.25">
      <c r="B13" s="61"/>
      <c r="C13" s="62"/>
      <c r="D13" s="58" t="s">
        <v>61</v>
      </c>
      <c r="E13" s="11"/>
      <c r="G13" s="9" t="str">
        <f>_xlfn.UNICHAR(9668)&amp;" Subtotal * "&amp;E18</f>
        <v>◄ Subtotal * 0.0975</v>
      </c>
    </row>
    <row r="14" spans="2:9" x14ac:dyDescent="0.25">
      <c r="B14" s="63"/>
      <c r="C14" s="64"/>
      <c r="D14" s="58" t="s">
        <v>68</v>
      </c>
      <c r="E14" s="70"/>
      <c r="G14" s="9" t="str">
        <f>_xlfn.UNICHAR(9668)&amp;" Total + Tax"</f>
        <v>◄ Total + Tax</v>
      </c>
    </row>
    <row r="15" spans="2:9" x14ac:dyDescent="0.25">
      <c r="B15" s="65" t="s">
        <v>62</v>
      </c>
      <c r="C15" s="65"/>
      <c r="D15" s="71"/>
      <c r="E15" s="72"/>
    </row>
    <row r="16" spans="2:9" x14ac:dyDescent="0.25">
      <c r="E16" s="51"/>
    </row>
    <row r="17" spans="5:5" x14ac:dyDescent="0.25">
      <c r="E17" s="67" t="s">
        <v>6</v>
      </c>
    </row>
    <row r="18" spans="5:5" x14ac:dyDescent="0.25">
      <c r="E18" s="30">
        <v>9.7500000000000003E-2</v>
      </c>
    </row>
    <row r="19" spans="5:5" x14ac:dyDescent="0.25">
      <c r="E19" s="51"/>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05FB7-56F3-45B1-B74B-6D3069501674}">
  <sheetPr>
    <tabColor rgb="FF0000FF"/>
  </sheetPr>
  <dimension ref="B2:G19"/>
  <sheetViews>
    <sheetView zoomScale="175" zoomScaleNormal="175" workbookViewId="0"/>
  </sheetViews>
  <sheetFormatPr defaultColWidth="8.85546875" defaultRowHeight="15" x14ac:dyDescent="0.25"/>
  <cols>
    <col min="1" max="1" width="2.42578125" customWidth="1"/>
    <col min="2" max="3" width="17.28515625" customWidth="1"/>
    <col min="4" max="4" width="18.85546875" customWidth="1"/>
    <col min="5" max="5" width="17.28515625" customWidth="1"/>
    <col min="6" max="6" width="3.42578125" customWidth="1"/>
    <col min="7" max="7" width="27.42578125" bestFit="1" customWidth="1"/>
  </cols>
  <sheetData>
    <row r="2" spans="2:7" x14ac:dyDescent="0.25">
      <c r="B2" s="14" t="s">
        <v>28</v>
      </c>
    </row>
    <row r="3" spans="2:7" x14ac:dyDescent="0.25">
      <c r="B3" t="s">
        <v>71</v>
      </c>
    </row>
    <row r="4" spans="2:7" x14ac:dyDescent="0.25">
      <c r="B4" t="s">
        <v>70</v>
      </c>
    </row>
    <row r="5" spans="2:7" x14ac:dyDescent="0.25">
      <c r="B5" t="s">
        <v>72</v>
      </c>
    </row>
    <row r="7" spans="2:7" x14ac:dyDescent="0.25">
      <c r="B7" s="55" t="s">
        <v>65</v>
      </c>
      <c r="C7" s="56"/>
      <c r="D7" s="56" t="s">
        <v>64</v>
      </c>
      <c r="E7" s="57"/>
    </row>
    <row r="8" spans="2:7" x14ac:dyDescent="0.25">
      <c r="B8" s="58" t="s">
        <v>55</v>
      </c>
      <c r="C8" s="58" t="s">
        <v>56</v>
      </c>
      <c r="D8" s="58" t="s">
        <v>57</v>
      </c>
      <c r="E8" s="58" t="s">
        <v>66</v>
      </c>
      <c r="G8" s="14" t="s">
        <v>63</v>
      </c>
    </row>
    <row r="9" spans="2:7" x14ac:dyDescent="0.25">
      <c r="B9" s="2" t="s">
        <v>58</v>
      </c>
      <c r="C9" s="30">
        <v>5.1299999999999998E-2</v>
      </c>
      <c r="D9" s="30">
        <v>31</v>
      </c>
      <c r="E9" s="11"/>
    </row>
    <row r="10" spans="2:7" x14ac:dyDescent="0.25">
      <c r="B10" s="2" t="s">
        <v>59</v>
      </c>
      <c r="C10" s="30">
        <v>7.7499999999999999E-2</v>
      </c>
      <c r="D10" s="30">
        <v>21</v>
      </c>
      <c r="E10" s="11"/>
    </row>
    <row r="11" spans="2:7" x14ac:dyDescent="0.25">
      <c r="B11" s="2" t="s">
        <v>60</v>
      </c>
      <c r="C11" s="30">
        <v>1.0569999999999999</v>
      </c>
      <c r="D11" s="30">
        <v>11</v>
      </c>
      <c r="E11" s="11"/>
    </row>
    <row r="12" spans="2:7" x14ac:dyDescent="0.25">
      <c r="B12" s="59"/>
      <c r="C12" s="60"/>
      <c r="D12" s="58" t="s">
        <v>67</v>
      </c>
      <c r="E12" s="70"/>
    </row>
    <row r="13" spans="2:7" x14ac:dyDescent="0.25">
      <c r="B13" s="61"/>
      <c r="C13" s="62"/>
      <c r="D13" s="58" t="s">
        <v>61</v>
      </c>
      <c r="E13" s="11"/>
    </row>
    <row r="14" spans="2:7" x14ac:dyDescent="0.25">
      <c r="B14" s="63"/>
      <c r="C14" s="64"/>
      <c r="D14" s="58" t="s">
        <v>68</v>
      </c>
      <c r="E14" s="70"/>
    </row>
    <row r="15" spans="2:7" x14ac:dyDescent="0.25">
      <c r="B15" s="65" t="s">
        <v>62</v>
      </c>
      <c r="C15" s="65"/>
      <c r="D15" s="65"/>
      <c r="E15" s="66"/>
    </row>
    <row r="16" spans="2:7" x14ac:dyDescent="0.25">
      <c r="E16" s="51"/>
    </row>
    <row r="17" spans="5:5" x14ac:dyDescent="0.25">
      <c r="E17" s="67" t="s">
        <v>6</v>
      </c>
    </row>
    <row r="18" spans="5:5" x14ac:dyDescent="0.25">
      <c r="E18" s="30">
        <v>9.7500000000000003E-2</v>
      </c>
    </row>
    <row r="19" spans="5:5" x14ac:dyDescent="0.25">
      <c r="E19" s="51"/>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2694-4492-4916-A898-238C8A9D8403}">
  <sheetPr>
    <tabColor rgb="FFFF0000"/>
  </sheetPr>
  <dimension ref="B2:G19"/>
  <sheetViews>
    <sheetView zoomScale="175" zoomScaleNormal="175" workbookViewId="0"/>
  </sheetViews>
  <sheetFormatPr defaultColWidth="8.85546875" defaultRowHeight="15" x14ac:dyDescent="0.25"/>
  <cols>
    <col min="1" max="1" width="2.42578125" customWidth="1"/>
    <col min="2" max="3" width="17.28515625" customWidth="1"/>
    <col min="4" max="4" width="18.85546875" customWidth="1"/>
    <col min="5" max="5" width="17.28515625" customWidth="1"/>
    <col min="6" max="6" width="3.42578125" customWidth="1"/>
    <col min="7" max="7" width="27.42578125" bestFit="1" customWidth="1"/>
  </cols>
  <sheetData>
    <row r="2" spans="2:7" x14ac:dyDescent="0.25">
      <c r="B2" s="14" t="s">
        <v>28</v>
      </c>
    </row>
    <row r="3" spans="2:7" x14ac:dyDescent="0.25">
      <c r="B3" t="s">
        <v>71</v>
      </c>
    </row>
    <row r="4" spans="2:7" x14ac:dyDescent="0.25">
      <c r="B4" t="s">
        <v>70</v>
      </c>
    </row>
    <row r="5" spans="2:7" x14ac:dyDescent="0.25">
      <c r="B5" t="s">
        <v>72</v>
      </c>
    </row>
    <row r="7" spans="2:7" x14ac:dyDescent="0.25">
      <c r="B7" s="55" t="s">
        <v>65</v>
      </c>
      <c r="C7" s="56"/>
      <c r="D7" s="56" t="s">
        <v>64</v>
      </c>
      <c r="E7" s="57"/>
    </row>
    <row r="8" spans="2:7" x14ac:dyDescent="0.25">
      <c r="B8" s="58" t="s">
        <v>55</v>
      </c>
      <c r="C8" s="58" t="s">
        <v>56</v>
      </c>
      <c r="D8" s="58" t="s">
        <v>57</v>
      </c>
      <c r="E8" s="58" t="s">
        <v>66</v>
      </c>
      <c r="G8" s="14" t="s">
        <v>63</v>
      </c>
    </row>
    <row r="9" spans="2:7" x14ac:dyDescent="0.25">
      <c r="B9" s="2" t="s">
        <v>58</v>
      </c>
      <c r="C9" s="2">
        <v>5.1299999999999998E-2</v>
      </c>
      <c r="D9" s="2">
        <v>31</v>
      </c>
      <c r="E9" s="68" cm="1">
        <f t="array" ref="E9:E11">ROUND(C9:C11*D9:D11,2)</f>
        <v>1.59</v>
      </c>
      <c r="G9" t="str">
        <f ca="1">_xlfn.FORMULATEXT(E9)</f>
        <v>=ROUND(C9:C11*D9:D11,2)</v>
      </c>
    </row>
    <row r="10" spans="2:7" x14ac:dyDescent="0.25">
      <c r="B10" s="2" t="s">
        <v>59</v>
      </c>
      <c r="C10" s="2">
        <v>7.7499999999999999E-2</v>
      </c>
      <c r="D10" s="2">
        <v>21</v>
      </c>
      <c r="E10" s="68">
        <v>1.63</v>
      </c>
    </row>
    <row r="11" spans="2:7" x14ac:dyDescent="0.25">
      <c r="B11" s="2" t="s">
        <v>60</v>
      </c>
      <c r="C11" s="2">
        <v>1.0569999999999999</v>
      </c>
      <c r="D11" s="2">
        <v>11</v>
      </c>
      <c r="E11" s="68">
        <v>11.63</v>
      </c>
    </row>
    <row r="12" spans="2:7" x14ac:dyDescent="0.25">
      <c r="B12" s="59"/>
      <c r="C12" s="60"/>
      <c r="D12" s="58" t="s">
        <v>67</v>
      </c>
      <c r="E12" s="69">
        <f>SUM(_xlfn.ANCHORARRAY(E9))</f>
        <v>14.850000000000001</v>
      </c>
      <c r="G12" t="str">
        <f ca="1">_xlfn.FORMULATEXT(E12)</f>
        <v>=SUM(E9#)</v>
      </c>
    </row>
    <row r="13" spans="2:7" x14ac:dyDescent="0.25">
      <c r="B13" s="61"/>
      <c r="C13" s="62"/>
      <c r="D13" s="58" t="s">
        <v>61</v>
      </c>
      <c r="E13" s="68">
        <f>ROUND(E12*E18,2)</f>
        <v>1.45</v>
      </c>
      <c r="G13" t="str">
        <f ca="1">_xlfn.FORMULATEXT(E13)</f>
        <v>=ROUND(E12*E18,2)</v>
      </c>
    </row>
    <row r="14" spans="2:7" x14ac:dyDescent="0.25">
      <c r="B14" s="63"/>
      <c r="C14" s="64"/>
      <c r="D14" s="58" t="s">
        <v>68</v>
      </c>
      <c r="E14" s="69">
        <f>SUM(E12:E13)</f>
        <v>16.3</v>
      </c>
      <c r="G14" t="str">
        <f ca="1">_xlfn.FORMULATEXT(E14)</f>
        <v>=SUM(E12:E13)</v>
      </c>
    </row>
    <row r="15" spans="2:7" x14ac:dyDescent="0.25">
      <c r="B15" s="65" t="s">
        <v>62</v>
      </c>
      <c r="C15" s="65"/>
      <c r="D15" s="65"/>
      <c r="E15" s="66"/>
    </row>
    <row r="16" spans="2:7" x14ac:dyDescent="0.25">
      <c r="E16" s="51"/>
    </row>
    <row r="17" spans="5:5" x14ac:dyDescent="0.25">
      <c r="E17" s="67" t="s">
        <v>6</v>
      </c>
    </row>
    <row r="18" spans="5:5" x14ac:dyDescent="0.25">
      <c r="E18" s="27">
        <v>9.7500000000000003E-2</v>
      </c>
    </row>
    <row r="19" spans="5:5" x14ac:dyDescent="0.25">
      <c r="E19" s="51"/>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BE884-4E95-4623-8171-75D6B23486D0}">
  <sheetPr>
    <tabColor rgb="FF0000FF"/>
  </sheetPr>
  <dimension ref="C2:M6"/>
  <sheetViews>
    <sheetView showGridLines="0" zoomScale="190" zoomScaleNormal="190" workbookViewId="0"/>
  </sheetViews>
  <sheetFormatPr defaultColWidth="8.85546875" defaultRowHeight="15" x14ac:dyDescent="0.25"/>
  <cols>
    <col min="2" max="2" width="4.7109375" customWidth="1"/>
    <col min="3" max="3" width="11" bestFit="1" customWidth="1"/>
    <col min="4" max="4" width="9" customWidth="1"/>
    <col min="5" max="5" width="2.42578125" customWidth="1"/>
    <col min="6" max="13" width="3.7109375" customWidth="1"/>
    <col min="14" max="14" width="11.28515625" customWidth="1"/>
  </cols>
  <sheetData>
    <row r="2" spans="3:13" ht="113.25" x14ac:dyDescent="0.25">
      <c r="F2" s="86" t="s">
        <v>99</v>
      </c>
      <c r="G2" s="86" t="s">
        <v>98</v>
      </c>
      <c r="H2" s="86" t="s">
        <v>37</v>
      </c>
      <c r="I2" s="86" t="s">
        <v>92</v>
      </c>
      <c r="J2" s="86" t="s">
        <v>93</v>
      </c>
      <c r="K2" s="86" t="s">
        <v>94</v>
      </c>
      <c r="L2" s="86" t="s">
        <v>95</v>
      </c>
      <c r="M2" s="86" t="s">
        <v>96</v>
      </c>
    </row>
    <row r="3" spans="3:13" x14ac:dyDescent="0.25">
      <c r="C3" s="87" t="s">
        <v>35</v>
      </c>
      <c r="D3" s="85">
        <v>0.85274000000000005</v>
      </c>
      <c r="E3" s="33"/>
      <c r="F3" s="83">
        <v>0</v>
      </c>
      <c r="G3" s="83" t="str" cm="1">
        <f t="array" ref="G3:M3">MID(D3,_xlfn.SEQUENCE(,LEN(D3)),1)</f>
        <v>0</v>
      </c>
      <c r="H3" s="83" t="str">
        <v>.</v>
      </c>
      <c r="I3" s="83" t="str">
        <v>8</v>
      </c>
      <c r="J3" s="83" t="str">
        <v>5</v>
      </c>
      <c r="K3" s="83" t="str">
        <v>2</v>
      </c>
      <c r="L3" s="83" t="str">
        <v>7</v>
      </c>
      <c r="M3" s="83" t="str">
        <v>4</v>
      </c>
    </row>
    <row r="5" spans="3:13" ht="63" x14ac:dyDescent="0.25">
      <c r="F5" s="86" t="s">
        <v>99</v>
      </c>
      <c r="G5" s="86" t="s">
        <v>98</v>
      </c>
      <c r="H5" s="86" t="s">
        <v>37</v>
      </c>
      <c r="I5" s="86" t="s">
        <v>92</v>
      </c>
      <c r="J5" s="86" t="s">
        <v>93</v>
      </c>
      <c r="K5" s="86" t="s">
        <v>94</v>
      </c>
    </row>
    <row r="6" spans="3:13" x14ac:dyDescent="0.25">
      <c r="C6" s="87" t="s">
        <v>91</v>
      </c>
      <c r="D6" s="84" t="s">
        <v>97</v>
      </c>
      <c r="E6" s="33"/>
      <c r="F6" s="83" t="str" cm="1">
        <f t="array" ref="F6:L6">SUBSTITUTE(MID(D6,_xlfn.SEQUENCE(,LEN(D6)),1),"%","")</f>
        <v>8</v>
      </c>
      <c r="G6" s="83" t="str">
        <v>5</v>
      </c>
      <c r="H6" s="83" t="str">
        <v>.</v>
      </c>
      <c r="I6" s="83" t="str">
        <v>2</v>
      </c>
      <c r="J6" s="83" t="str">
        <v>7</v>
      </c>
      <c r="K6" s="83" t="str">
        <v>4</v>
      </c>
      <c r="L6" t="str">
        <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E1CD-0A54-4E60-9A02-9F72961C3206}">
  <sheetPr>
    <tabColor rgb="FF0000FF"/>
  </sheetPr>
  <dimension ref="B2:F17"/>
  <sheetViews>
    <sheetView zoomScale="160" zoomScaleNormal="160" workbookViewId="0"/>
  </sheetViews>
  <sheetFormatPr defaultColWidth="8.85546875" defaultRowHeight="15" x14ac:dyDescent="0.25"/>
  <cols>
    <col min="1" max="1" width="1.85546875" customWidth="1"/>
    <col min="2" max="2" width="18.7109375" customWidth="1"/>
    <col min="3" max="3" width="11.85546875" customWidth="1"/>
    <col min="4" max="4" width="19.42578125" bestFit="1" customWidth="1"/>
    <col min="5" max="5" width="1.85546875" customWidth="1"/>
    <col min="6" max="6" width="22.42578125" customWidth="1"/>
  </cols>
  <sheetData>
    <row r="2" spans="2:6" x14ac:dyDescent="0.25">
      <c r="B2" s="14" t="s">
        <v>28</v>
      </c>
    </row>
    <row r="3" spans="2:6" x14ac:dyDescent="0.25">
      <c r="B3" t="s">
        <v>90</v>
      </c>
    </row>
    <row r="4" spans="2:6" x14ac:dyDescent="0.25">
      <c r="B4" t="s">
        <v>100</v>
      </c>
    </row>
    <row r="5" spans="2:6" x14ac:dyDescent="0.25">
      <c r="D5" t="s">
        <v>101</v>
      </c>
    </row>
    <row r="6" spans="2:6" x14ac:dyDescent="0.25">
      <c r="B6" t="s">
        <v>89</v>
      </c>
    </row>
    <row r="7" spans="2:6" x14ac:dyDescent="0.25">
      <c r="B7" t="s">
        <v>102</v>
      </c>
    </row>
    <row r="9" spans="2:6" x14ac:dyDescent="0.25">
      <c r="B9" s="4" t="s">
        <v>87</v>
      </c>
      <c r="C9" s="2">
        <v>500</v>
      </c>
    </row>
    <row r="11" spans="2:6" x14ac:dyDescent="0.25">
      <c r="B11" s="79" t="s">
        <v>80</v>
      </c>
      <c r="C11" s="79" t="s">
        <v>81</v>
      </c>
      <c r="D11" s="79" t="s">
        <v>82</v>
      </c>
      <c r="F11" s="14" t="s">
        <v>79</v>
      </c>
    </row>
    <row r="12" spans="2:6" x14ac:dyDescent="0.25">
      <c r="B12" s="2" t="s">
        <v>83</v>
      </c>
      <c r="C12" s="80">
        <v>426.37</v>
      </c>
      <c r="D12" s="11"/>
    </row>
    <row r="13" spans="2:6" x14ac:dyDescent="0.25">
      <c r="B13" s="2" t="s">
        <v>84</v>
      </c>
      <c r="C13" s="80">
        <v>455.26</v>
      </c>
      <c r="D13" s="11"/>
    </row>
    <row r="14" spans="2:6" x14ac:dyDescent="0.25">
      <c r="B14" s="2" t="s">
        <v>85</v>
      </c>
      <c r="C14" s="80">
        <v>371.95</v>
      </c>
      <c r="D14" s="11"/>
    </row>
    <row r="15" spans="2:6" x14ac:dyDescent="0.25">
      <c r="B15" s="2" t="s">
        <v>86</v>
      </c>
      <c r="C15" s="80">
        <v>455.32</v>
      </c>
      <c r="D15" s="11"/>
    </row>
    <row r="16" spans="2:6" x14ac:dyDescent="0.25">
      <c r="B16" s="81" t="s">
        <v>88</v>
      </c>
      <c r="C16" s="82"/>
      <c r="D16" s="70"/>
    </row>
    <row r="17" spans="4:4" x14ac:dyDescent="0.25">
      <c r="D17" s="5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89C79-64AF-41D2-BA76-9776A7F0A6DA}">
  <sheetPr>
    <tabColor rgb="FFFF0000"/>
  </sheetPr>
  <dimension ref="B2:F17"/>
  <sheetViews>
    <sheetView zoomScale="160" zoomScaleNormal="160" workbookViewId="0"/>
  </sheetViews>
  <sheetFormatPr defaultColWidth="8.85546875" defaultRowHeight="15" x14ac:dyDescent="0.25"/>
  <cols>
    <col min="1" max="1" width="1.85546875" customWidth="1"/>
    <col min="2" max="2" width="18.7109375" customWidth="1"/>
    <col min="3" max="3" width="11.85546875" customWidth="1"/>
    <col min="4" max="4" width="19.42578125" bestFit="1" customWidth="1"/>
    <col min="5" max="5" width="1.85546875" customWidth="1"/>
    <col min="6" max="6" width="21.85546875" bestFit="1" customWidth="1"/>
  </cols>
  <sheetData>
    <row r="2" spans="2:6" x14ac:dyDescent="0.25">
      <c r="B2" s="14" t="s">
        <v>28</v>
      </c>
    </row>
    <row r="3" spans="2:6" x14ac:dyDescent="0.25">
      <c r="B3" t="s">
        <v>90</v>
      </c>
    </row>
    <row r="4" spans="2:6" x14ac:dyDescent="0.25">
      <c r="B4" t="s">
        <v>100</v>
      </c>
    </row>
    <row r="5" spans="2:6" x14ac:dyDescent="0.25">
      <c r="D5" t="s">
        <v>101</v>
      </c>
    </row>
    <row r="6" spans="2:6" x14ac:dyDescent="0.25">
      <c r="B6" t="s">
        <v>89</v>
      </c>
    </row>
    <row r="7" spans="2:6" x14ac:dyDescent="0.25">
      <c r="B7" t="s">
        <v>102</v>
      </c>
    </row>
    <row r="9" spans="2:6" x14ac:dyDescent="0.25">
      <c r="B9" s="4" t="s">
        <v>87</v>
      </c>
      <c r="C9" s="2">
        <v>500</v>
      </c>
    </row>
    <row r="11" spans="2:6" x14ac:dyDescent="0.25">
      <c r="B11" s="79" t="s">
        <v>80</v>
      </c>
      <c r="C11" s="79" t="s">
        <v>81</v>
      </c>
      <c r="D11" s="79" t="s">
        <v>82</v>
      </c>
      <c r="F11" s="14" t="s">
        <v>79</v>
      </c>
    </row>
    <row r="12" spans="2:6" x14ac:dyDescent="0.25">
      <c r="B12" s="2" t="s">
        <v>83</v>
      </c>
      <c r="C12" s="80">
        <v>426.37</v>
      </c>
      <c r="D12" s="88" cm="1">
        <f t="array" ref="D12:D15">ROUND(C12:C15/C9,3)</f>
        <v>0.85299999999999998</v>
      </c>
      <c r="F12" t="str">
        <f ca="1">_xlfn.FORMULATEXT(D12)</f>
        <v>=ROUND(C12:C15/C9,3)</v>
      </c>
    </row>
    <row r="13" spans="2:6" x14ac:dyDescent="0.25">
      <c r="B13" s="2" t="s">
        <v>84</v>
      </c>
      <c r="C13" s="80">
        <v>455.26</v>
      </c>
      <c r="D13" s="88">
        <v>0.91100000000000003</v>
      </c>
    </row>
    <row r="14" spans="2:6" x14ac:dyDescent="0.25">
      <c r="B14" s="2" t="s">
        <v>85</v>
      </c>
      <c r="C14" s="80">
        <v>371.95</v>
      </c>
      <c r="D14" s="88">
        <v>0.74399999999999999</v>
      </c>
    </row>
    <row r="15" spans="2:6" x14ac:dyDescent="0.25">
      <c r="B15" s="2" t="s">
        <v>86</v>
      </c>
      <c r="C15" s="80">
        <v>455.32</v>
      </c>
      <c r="D15" s="88">
        <v>0.91100000000000003</v>
      </c>
    </row>
    <row r="16" spans="2:6" x14ac:dyDescent="0.25">
      <c r="B16" s="81" t="s">
        <v>88</v>
      </c>
      <c r="C16" s="82"/>
      <c r="D16" s="89">
        <f>AVERAGE(_xlfn.ANCHORARRAY(D12))</f>
        <v>0.85475000000000001</v>
      </c>
      <c r="F16" t="str">
        <f ca="1">_xlfn.FORMULATEXT(D16)</f>
        <v>=AVERAGE(D12#)</v>
      </c>
    </row>
    <row r="17" spans="4:4" x14ac:dyDescent="0.25">
      <c r="D17" s="5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92F4B-967F-4703-94B6-33310DAC9D5A}">
  <sheetPr>
    <tabColor theme="1"/>
  </sheetPr>
  <dimension ref="A1"/>
  <sheetViews>
    <sheetView workbookViewId="0"/>
  </sheetViews>
  <sheetFormatPr defaultColWidth="8.85546875"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2DE3-F77A-4875-8F33-AB7F32E2BAE8}">
  <sheetPr>
    <tabColor rgb="FF0000FF"/>
  </sheetPr>
  <dimension ref="B2:J22"/>
  <sheetViews>
    <sheetView zoomScale="130" zoomScaleNormal="130" workbookViewId="0"/>
  </sheetViews>
  <sheetFormatPr defaultColWidth="8.85546875" defaultRowHeight="15" x14ac:dyDescent="0.25"/>
  <cols>
    <col min="1" max="1" width="2.28515625" customWidth="1"/>
    <col min="2" max="2" width="25.42578125" customWidth="1"/>
    <col min="3" max="3" width="18.7109375" bestFit="1" customWidth="1"/>
    <col min="4" max="4" width="13.7109375" bestFit="1" customWidth="1"/>
    <col min="5" max="5" width="2.28515625" customWidth="1"/>
    <col min="7" max="7" width="2.28515625" customWidth="1"/>
    <col min="8" max="8" width="32.85546875" bestFit="1" customWidth="1"/>
    <col min="10" max="10" width="27.140625" customWidth="1"/>
  </cols>
  <sheetData>
    <row r="2" spans="2:10" x14ac:dyDescent="0.25">
      <c r="B2" s="14" t="s">
        <v>28</v>
      </c>
    </row>
    <row r="3" spans="2:10" x14ac:dyDescent="0.25">
      <c r="B3" t="str">
        <f>"In cell "&amp;ADDRESS(ROW(F11),COLUMN(F11),4)&amp;" change the number formatting so that it is not misleading."</f>
        <v>In cell F11 change the number formatting so that it is not misleading.</v>
      </c>
    </row>
    <row r="4" spans="2:10" x14ac:dyDescent="0.25">
      <c r="B4" t="s">
        <v>136</v>
      </c>
    </row>
    <row r="5" spans="2:10" x14ac:dyDescent="0.25">
      <c r="B5" t="str">
        <f>"In cell "&amp;ADDRESS(ROW(D11),COLUMN(D11),4)&amp;", create a formula that will calculate the correct Tax Deduction (Gross Pay * Tax Rate), then copy it down the column."</f>
        <v>In cell D11, create a formula that will calculate the correct Tax Deduction (Gross Pay * Tax Rate), then copy it down the column.</v>
      </c>
    </row>
    <row r="6" spans="2:10" x14ac:dyDescent="0.25">
      <c r="B6" t="str">
        <f>"In cell "&amp;ADDRESS(ROW(D21),COLUMN(D21),4)&amp;", create a formula to add all the tax deductions."</f>
        <v>In cell D21, create a formula to add all the tax deductions.</v>
      </c>
    </row>
    <row r="7" spans="2:10" x14ac:dyDescent="0.25">
      <c r="B7" t="s">
        <v>115</v>
      </c>
    </row>
    <row r="8" spans="2:10" x14ac:dyDescent="0.25">
      <c r="B8" t="s">
        <v>116</v>
      </c>
    </row>
    <row r="10" spans="2:10" x14ac:dyDescent="0.25">
      <c r="B10" s="79" t="s">
        <v>0</v>
      </c>
      <c r="C10" s="79" t="s">
        <v>1</v>
      </c>
      <c r="D10" s="79" t="s">
        <v>32</v>
      </c>
      <c r="F10" s="4" t="s">
        <v>6</v>
      </c>
      <c r="H10" s="14" t="s">
        <v>114</v>
      </c>
      <c r="J10" s="14"/>
    </row>
    <row r="11" spans="2:10" x14ac:dyDescent="0.25">
      <c r="B11" s="2" t="s">
        <v>86</v>
      </c>
      <c r="C11" s="3" t="s">
        <v>111</v>
      </c>
      <c r="D11" s="90"/>
      <c r="F11" s="91">
        <v>7.6499999999999999E-2</v>
      </c>
    </row>
    <row r="12" spans="2:10" x14ac:dyDescent="0.25">
      <c r="B12" s="2" t="s">
        <v>84</v>
      </c>
      <c r="C12" s="3">
        <v>3862.41</v>
      </c>
      <c r="D12" s="90"/>
    </row>
    <row r="13" spans="2:10" x14ac:dyDescent="0.25">
      <c r="B13" s="2" t="s">
        <v>104</v>
      </c>
      <c r="C13" s="3">
        <v>2979.29</v>
      </c>
      <c r="D13" s="90"/>
    </row>
    <row r="14" spans="2:10" x14ac:dyDescent="0.25">
      <c r="B14" s="2" t="s">
        <v>105</v>
      </c>
      <c r="C14" s="3">
        <v>2680.63</v>
      </c>
      <c r="D14" s="90"/>
    </row>
    <row r="15" spans="2:10" x14ac:dyDescent="0.25">
      <c r="B15" s="2" t="s">
        <v>109</v>
      </c>
      <c r="C15" s="3" t="s">
        <v>112</v>
      </c>
      <c r="D15" s="90"/>
    </row>
    <row r="16" spans="2:10" x14ac:dyDescent="0.25">
      <c r="B16" s="2" t="s">
        <v>106</v>
      </c>
      <c r="C16" s="3">
        <v>1779.49</v>
      </c>
      <c r="D16" s="90"/>
    </row>
    <row r="17" spans="2:4" x14ac:dyDescent="0.25">
      <c r="B17" s="2" t="s">
        <v>110</v>
      </c>
      <c r="C17" s="3" t="s">
        <v>113</v>
      </c>
      <c r="D17" s="90"/>
    </row>
    <row r="18" spans="2:4" x14ac:dyDescent="0.25">
      <c r="B18" s="2" t="s">
        <v>107</v>
      </c>
      <c r="C18" s="3">
        <v>2748.74</v>
      </c>
      <c r="D18" s="90"/>
    </row>
    <row r="19" spans="2:4" x14ac:dyDescent="0.25">
      <c r="B19" s="2" t="s">
        <v>108</v>
      </c>
      <c r="C19" s="3">
        <v>2993.19</v>
      </c>
      <c r="D19" s="90"/>
    </row>
    <row r="20" spans="2:4" x14ac:dyDescent="0.25">
      <c r="B20" s="2" t="s">
        <v>85</v>
      </c>
      <c r="C20" s="3">
        <v>1612.36</v>
      </c>
      <c r="D20" s="90"/>
    </row>
    <row r="21" spans="2:4" ht="15.75" thickBot="1" x14ac:dyDescent="0.3">
      <c r="C21" s="92" t="s">
        <v>103</v>
      </c>
      <c r="D21" s="93"/>
    </row>
    <row r="22" spans="2:4" ht="15.75" thickTop="1" x14ac:dyDescent="0.25"/>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66059-DC3D-4085-BEA9-76786AAFB4F7}">
  <sheetPr>
    <tabColor rgb="FFFF0000"/>
  </sheetPr>
  <dimension ref="B2:J22"/>
  <sheetViews>
    <sheetView zoomScale="130" zoomScaleNormal="130" workbookViewId="0"/>
  </sheetViews>
  <sheetFormatPr defaultColWidth="8.85546875" defaultRowHeight="15" x14ac:dyDescent="0.25"/>
  <cols>
    <col min="1" max="1" width="2.28515625" customWidth="1"/>
    <col min="2" max="2" width="25.42578125" customWidth="1"/>
    <col min="3" max="3" width="18.7109375" bestFit="1" customWidth="1"/>
    <col min="4" max="4" width="13.7109375" bestFit="1" customWidth="1"/>
    <col min="5" max="5" width="2.28515625" customWidth="1"/>
    <col min="7" max="7" width="2.28515625" customWidth="1"/>
    <col min="8" max="8" width="32.85546875" bestFit="1" customWidth="1"/>
    <col min="10" max="10" width="27.140625" customWidth="1"/>
  </cols>
  <sheetData>
    <row r="2" spans="2:10" x14ac:dyDescent="0.25">
      <c r="B2" s="14" t="s">
        <v>28</v>
      </c>
    </row>
    <row r="3" spans="2:10" x14ac:dyDescent="0.25">
      <c r="B3" t="str">
        <f>"In cell "&amp;ADDRESS(ROW(F11),COLUMN(F11),4)&amp;" change the number formatting so that it is not misleading."</f>
        <v>In cell F11 change the number formatting so that it is not misleading.</v>
      </c>
    </row>
    <row r="4" spans="2:10" x14ac:dyDescent="0.25">
      <c r="B4" t="s">
        <v>136</v>
      </c>
    </row>
    <row r="5" spans="2:10" x14ac:dyDescent="0.25">
      <c r="B5" t="str">
        <f>"In cell "&amp;ADDRESS(ROW(D11),COLUMN(D11),4)&amp;", create a formula that will calculate the correct Tax Deduction (Gross Pay * Tax Rate), then copy it down the column."</f>
        <v>In cell D11, create a formula that will calculate the correct Tax Deduction (Gross Pay * Tax Rate), then copy it down the column.</v>
      </c>
    </row>
    <row r="6" spans="2:10" x14ac:dyDescent="0.25">
      <c r="B6" t="str">
        <f>"In cell "&amp;ADDRESS(ROW(D21),COLUMN(D21),4)&amp;", create a formula to add all the tax deductions."</f>
        <v>In cell D21, create a formula to add all the tax deductions.</v>
      </c>
    </row>
    <row r="7" spans="2:10" x14ac:dyDescent="0.25">
      <c r="B7" t="s">
        <v>115</v>
      </c>
    </row>
    <row r="8" spans="2:10" x14ac:dyDescent="0.25">
      <c r="B8" t="s">
        <v>116</v>
      </c>
    </row>
    <row r="10" spans="2:10" x14ac:dyDescent="0.25">
      <c r="B10" s="79" t="s">
        <v>0</v>
      </c>
      <c r="C10" s="79" t="s">
        <v>1</v>
      </c>
      <c r="D10" s="79" t="s">
        <v>32</v>
      </c>
      <c r="F10" s="4" t="s">
        <v>6</v>
      </c>
      <c r="H10" s="14" t="s">
        <v>114</v>
      </c>
      <c r="J10" s="14"/>
    </row>
    <row r="11" spans="2:10" x14ac:dyDescent="0.25">
      <c r="B11" s="2" t="s">
        <v>86</v>
      </c>
      <c r="C11" s="3">
        <v>3689.69</v>
      </c>
      <c r="D11" s="90" cm="1">
        <f t="array" ref="D11:D20">ROUND(C11:C20*F11,2)</f>
        <v>282.26</v>
      </c>
      <c r="F11" s="27">
        <v>7.6499999999999999E-2</v>
      </c>
      <c r="H11" t="str">
        <f ca="1">_xlfn.FORMULATEXT(D11)</f>
        <v>=ROUND(C11:C20*F11,2)</v>
      </c>
    </row>
    <row r="12" spans="2:10" x14ac:dyDescent="0.25">
      <c r="B12" s="2" t="s">
        <v>84</v>
      </c>
      <c r="C12" s="3">
        <v>3862.41</v>
      </c>
      <c r="D12" s="90">
        <v>295.47000000000003</v>
      </c>
    </row>
    <row r="13" spans="2:10" x14ac:dyDescent="0.25">
      <c r="B13" s="2" t="s">
        <v>104</v>
      </c>
      <c r="C13" s="3">
        <v>2979.29</v>
      </c>
      <c r="D13" s="90">
        <v>227.92</v>
      </c>
    </row>
    <row r="14" spans="2:10" x14ac:dyDescent="0.25">
      <c r="B14" s="2" t="s">
        <v>105</v>
      </c>
      <c r="C14" s="3">
        <v>2680.63</v>
      </c>
      <c r="D14" s="90">
        <v>205.07</v>
      </c>
    </row>
    <row r="15" spans="2:10" x14ac:dyDescent="0.25">
      <c r="B15" s="2" t="s">
        <v>109</v>
      </c>
      <c r="C15" s="3">
        <v>3304.15</v>
      </c>
      <c r="D15" s="90">
        <v>252.77</v>
      </c>
    </row>
    <row r="16" spans="2:10" x14ac:dyDescent="0.25">
      <c r="B16" s="2" t="s">
        <v>106</v>
      </c>
      <c r="C16" s="3">
        <v>1779.49</v>
      </c>
      <c r="D16" s="90">
        <v>136.13</v>
      </c>
    </row>
    <row r="17" spans="2:8" x14ac:dyDescent="0.25">
      <c r="B17" s="2" t="s">
        <v>110</v>
      </c>
      <c r="C17" s="3">
        <v>3876.72</v>
      </c>
      <c r="D17" s="90">
        <v>296.57</v>
      </c>
    </row>
    <row r="18" spans="2:8" x14ac:dyDescent="0.25">
      <c r="B18" s="2" t="s">
        <v>107</v>
      </c>
      <c r="C18" s="3">
        <v>2748.74</v>
      </c>
      <c r="D18" s="90">
        <v>210.28</v>
      </c>
    </row>
    <row r="19" spans="2:8" x14ac:dyDescent="0.25">
      <c r="B19" s="2" t="s">
        <v>108</v>
      </c>
      <c r="C19" s="3">
        <v>2993.19</v>
      </c>
      <c r="D19" s="90">
        <v>228.98</v>
      </c>
    </row>
    <row r="20" spans="2:8" x14ac:dyDescent="0.25">
      <c r="B20" s="2" t="s">
        <v>85</v>
      </c>
      <c r="C20" s="3">
        <v>1612.36</v>
      </c>
      <c r="D20" s="90">
        <v>123.35</v>
      </c>
    </row>
    <row r="21" spans="2:8" ht="15.75" thickBot="1" x14ac:dyDescent="0.3">
      <c r="C21" s="92" t="s">
        <v>103</v>
      </c>
      <c r="D21" s="93">
        <f>SUM(_xlfn.ANCHORARRAY(D11))</f>
        <v>2258.7999999999997</v>
      </c>
      <c r="H21" t="str">
        <f ca="1">_xlfn.FORMULATEXT(D21)</f>
        <v>=SUM(D11#)</v>
      </c>
    </row>
    <row r="22" spans="2:8" ht="15.75" thickTop="1" x14ac:dyDescent="0.25"/>
  </sheetData>
  <printOptions horizontalCentered="1"/>
  <pageMargins left="0.7" right="0.7" top="0.75" bottom="0.75" header="0.3" footer="0.3"/>
  <pageSetup scale="135" orientation="portrait" r:id="rId1"/>
  <headerFooter>
    <oddFooter>&amp;L&amp;T - &amp;D&amp;CPage &amp;P of &amp;N&amp;R&amp;A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15FE-9DDF-49D6-802A-B1A800B71910}">
  <sheetPr>
    <tabColor rgb="FF0000FF"/>
  </sheetPr>
  <dimension ref="B2:F17"/>
  <sheetViews>
    <sheetView zoomScale="190" zoomScaleNormal="190" workbookViewId="0"/>
  </sheetViews>
  <sheetFormatPr defaultColWidth="8.85546875" defaultRowHeight="15" x14ac:dyDescent="0.25"/>
  <cols>
    <col min="1" max="1" width="2.42578125" customWidth="1"/>
    <col min="2" max="2" width="34.42578125" customWidth="1"/>
    <col min="3" max="3" width="20.42578125" customWidth="1"/>
    <col min="4" max="4" width="14.140625" bestFit="1" customWidth="1"/>
    <col min="5" max="5" width="2.42578125" customWidth="1"/>
    <col min="9" max="9" width="14.140625" bestFit="1" customWidth="1"/>
  </cols>
  <sheetData>
    <row r="2" spans="2:6" x14ac:dyDescent="0.25">
      <c r="B2" s="14" t="s">
        <v>28</v>
      </c>
    </row>
    <row r="3" spans="2:6" x14ac:dyDescent="0.25">
      <c r="B3" t="s">
        <v>45</v>
      </c>
    </row>
    <row r="4" spans="2:6" x14ac:dyDescent="0.25">
      <c r="B4" t="s">
        <v>54</v>
      </c>
    </row>
    <row r="5" spans="2:6" x14ac:dyDescent="0.25">
      <c r="B5" t="s">
        <v>123</v>
      </c>
    </row>
    <row r="7" spans="2:6" x14ac:dyDescent="0.25">
      <c r="B7" s="1" t="s">
        <v>51</v>
      </c>
      <c r="C7" s="1" t="s">
        <v>52</v>
      </c>
      <c r="D7" s="1" t="s">
        <v>53</v>
      </c>
      <c r="F7" s="14" t="s">
        <v>79</v>
      </c>
    </row>
    <row r="8" spans="2:6" x14ac:dyDescent="0.25">
      <c r="B8" s="2" t="s">
        <v>117</v>
      </c>
      <c r="C8" s="3">
        <v>71651646.100800008</v>
      </c>
      <c r="D8" s="31"/>
      <c r="E8" s="51"/>
      <c r="F8" s="51"/>
    </row>
    <row r="9" spans="2:6" x14ac:dyDescent="0.25">
      <c r="B9" s="2" t="s">
        <v>118</v>
      </c>
      <c r="C9" s="3">
        <v>4455821.8304000003</v>
      </c>
      <c r="D9" s="31"/>
      <c r="E9" s="51"/>
      <c r="F9" s="51"/>
    </row>
    <row r="10" spans="2:6" x14ac:dyDescent="0.25">
      <c r="B10" s="2" t="s">
        <v>119</v>
      </c>
      <c r="C10" s="3">
        <v>3122656.27</v>
      </c>
      <c r="D10" s="31"/>
      <c r="E10" s="51"/>
      <c r="F10" s="51"/>
    </row>
    <row r="11" spans="2:6" x14ac:dyDescent="0.25">
      <c r="B11" s="2" t="s">
        <v>120</v>
      </c>
      <c r="C11" s="3">
        <v>459850.4412</v>
      </c>
      <c r="D11" s="31"/>
      <c r="E11" s="51"/>
      <c r="F11" s="51"/>
    </row>
    <row r="12" spans="2:6" x14ac:dyDescent="0.25">
      <c r="B12" s="2" t="s">
        <v>121</v>
      </c>
      <c r="C12" s="3">
        <v>950359.69240000006</v>
      </c>
      <c r="D12" s="31"/>
      <c r="E12" s="51"/>
      <c r="F12" s="51"/>
    </row>
    <row r="13" spans="2:6" ht="15.75" thickBot="1" x14ac:dyDescent="0.3">
      <c r="B13" s="2" t="s">
        <v>122</v>
      </c>
      <c r="C13" s="6">
        <v>228465.49</v>
      </c>
      <c r="D13" s="31"/>
      <c r="E13" s="51"/>
      <c r="F13" s="51"/>
    </row>
    <row r="14" spans="2:6" ht="15.75" thickBot="1" x14ac:dyDescent="0.3">
      <c r="C14" s="52" t="s">
        <v>5</v>
      </c>
      <c r="D14" s="13"/>
      <c r="E14" s="51"/>
      <c r="F14" s="51"/>
    </row>
    <row r="15" spans="2:6" ht="15.75" thickTop="1" x14ac:dyDescent="0.25">
      <c r="C15" s="51"/>
      <c r="D15" s="51"/>
    </row>
    <row r="16" spans="2:6" x14ac:dyDescent="0.25">
      <c r="C16" s="14"/>
    </row>
    <row r="17" spans="3:3" x14ac:dyDescent="0.25">
      <c r="C17" s="1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01958-D52C-45BA-B190-2F2AA5BD2BE9}">
  <sheetPr>
    <tabColor rgb="FFFF0000"/>
  </sheetPr>
  <dimension ref="B2:F17"/>
  <sheetViews>
    <sheetView zoomScale="190" zoomScaleNormal="190" workbookViewId="0"/>
  </sheetViews>
  <sheetFormatPr defaultColWidth="8.85546875" defaultRowHeight="15" x14ac:dyDescent="0.25"/>
  <cols>
    <col min="1" max="1" width="2.42578125" customWidth="1"/>
    <col min="2" max="2" width="34.42578125" customWidth="1"/>
    <col min="3" max="3" width="20.42578125" customWidth="1"/>
    <col min="4" max="4" width="12.28515625" bestFit="1" customWidth="1"/>
    <col min="5" max="5" width="2.42578125" customWidth="1"/>
    <col min="9" max="9" width="14.140625" bestFit="1" customWidth="1"/>
  </cols>
  <sheetData>
    <row r="2" spans="2:6" x14ac:dyDescent="0.25">
      <c r="B2" s="14" t="s">
        <v>28</v>
      </c>
    </row>
    <row r="3" spans="2:6" x14ac:dyDescent="0.25">
      <c r="B3" t="s">
        <v>45</v>
      </c>
    </row>
    <row r="4" spans="2:6" x14ac:dyDescent="0.25">
      <c r="B4" t="s">
        <v>54</v>
      </c>
    </row>
    <row r="5" spans="2:6" x14ac:dyDescent="0.25">
      <c r="B5" t="s">
        <v>123</v>
      </c>
    </row>
    <row r="7" spans="2:6" x14ac:dyDescent="0.25">
      <c r="B7" s="1" t="s">
        <v>51</v>
      </c>
      <c r="C7" s="1" t="s">
        <v>52</v>
      </c>
      <c r="D7" s="1" t="s">
        <v>53</v>
      </c>
      <c r="F7" s="14" t="s">
        <v>79</v>
      </c>
    </row>
    <row r="8" spans="2:6" x14ac:dyDescent="0.25">
      <c r="B8" s="2" t="s">
        <v>117</v>
      </c>
      <c r="C8" s="3">
        <v>71651646.100800008</v>
      </c>
      <c r="D8" s="53" cm="1">
        <f t="array" ref="D8:D13">ROUND(C8:C13,0)</f>
        <v>71651646</v>
      </c>
      <c r="E8" s="51"/>
      <c r="F8" s="51" t="str">
        <f ca="1">_xlfn.FORMULATEXT(D8)</f>
        <v>=ROUND(C8:C13,0)</v>
      </c>
    </row>
    <row r="9" spans="2:6" x14ac:dyDescent="0.25">
      <c r="B9" s="2" t="s">
        <v>118</v>
      </c>
      <c r="C9" s="3">
        <v>4455821.8304000003</v>
      </c>
      <c r="D9" s="53">
        <v>4455822</v>
      </c>
      <c r="E9" s="51"/>
      <c r="F9" s="51"/>
    </row>
    <row r="10" spans="2:6" x14ac:dyDescent="0.25">
      <c r="B10" s="2" t="s">
        <v>119</v>
      </c>
      <c r="C10" s="3">
        <v>3122656.27</v>
      </c>
      <c r="D10" s="53">
        <v>3122656</v>
      </c>
      <c r="E10" s="51"/>
      <c r="F10" s="51"/>
    </row>
    <row r="11" spans="2:6" x14ac:dyDescent="0.25">
      <c r="B11" s="2" t="s">
        <v>120</v>
      </c>
      <c r="C11" s="3">
        <v>459850.4412</v>
      </c>
      <c r="D11" s="53">
        <v>459850</v>
      </c>
      <c r="E11" s="51"/>
      <c r="F11" s="51"/>
    </row>
    <row r="12" spans="2:6" x14ac:dyDescent="0.25">
      <c r="B12" s="2" t="s">
        <v>121</v>
      </c>
      <c r="C12" s="3">
        <v>950359.69240000006</v>
      </c>
      <c r="D12" s="53">
        <v>950360</v>
      </c>
      <c r="E12" s="51"/>
      <c r="F12" s="51"/>
    </row>
    <row r="13" spans="2:6" ht="15.75" thickBot="1" x14ac:dyDescent="0.3">
      <c r="B13" s="2" t="s">
        <v>122</v>
      </c>
      <c r="C13" s="6">
        <v>228465.49</v>
      </c>
      <c r="D13" s="53">
        <v>228465</v>
      </c>
      <c r="E13" s="51"/>
      <c r="F13" s="51"/>
    </row>
    <row r="14" spans="2:6" ht="15.75" thickBot="1" x14ac:dyDescent="0.3">
      <c r="C14" s="52" t="s">
        <v>5</v>
      </c>
      <c r="D14" s="54">
        <f>SUM(_xlfn.ANCHORARRAY(D8))</f>
        <v>80868799</v>
      </c>
      <c r="E14" s="51"/>
      <c r="F14" s="51" t="str">
        <f ca="1">_xlfn.FORMULATEXT(D14)</f>
        <v>=SUM(D8#)</v>
      </c>
    </row>
    <row r="15" spans="2:6" ht="15.75" thickTop="1" x14ac:dyDescent="0.25">
      <c r="C15" s="51"/>
      <c r="D15" s="51"/>
    </row>
    <row r="16" spans="2:6" x14ac:dyDescent="0.25">
      <c r="C16" s="14"/>
    </row>
    <row r="17" spans="3:3" x14ac:dyDescent="0.25">
      <c r="C17" s="1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39AD1-C4B5-4A17-B8AE-4662EDC5834F}">
  <sheetPr>
    <tabColor rgb="FF0000FF"/>
  </sheetPr>
  <dimension ref="B2:F17"/>
  <sheetViews>
    <sheetView zoomScale="190" zoomScaleNormal="190" workbookViewId="0"/>
  </sheetViews>
  <sheetFormatPr defaultColWidth="8.85546875" defaultRowHeight="15" x14ac:dyDescent="0.25"/>
  <cols>
    <col min="1" max="1" width="2.42578125" customWidth="1"/>
    <col min="2" max="2" width="34.42578125" customWidth="1"/>
    <col min="3" max="3" width="17.140625" customWidth="1"/>
    <col min="4" max="4" width="19.140625" customWidth="1"/>
    <col min="5" max="5" width="2.42578125" customWidth="1"/>
    <col min="6" max="6" width="21.140625" bestFit="1" customWidth="1"/>
    <col min="9" max="9" width="14.140625" bestFit="1" customWidth="1"/>
  </cols>
  <sheetData>
    <row r="2" spans="2:6" x14ac:dyDescent="0.25">
      <c r="B2" s="14" t="s">
        <v>28</v>
      </c>
    </row>
    <row r="3" spans="2:6" x14ac:dyDescent="0.25">
      <c r="B3" t="s">
        <v>125</v>
      </c>
    </row>
    <row r="4" spans="2:6" x14ac:dyDescent="0.25">
      <c r="B4" t="s">
        <v>126</v>
      </c>
    </row>
    <row r="5" spans="2:6" x14ac:dyDescent="0.25">
      <c r="B5" s="94" t="s">
        <v>127</v>
      </c>
    </row>
    <row r="6" spans="2:6" x14ac:dyDescent="0.25">
      <c r="B6" t="s">
        <v>123</v>
      </c>
    </row>
    <row r="8" spans="2:6" ht="30" x14ac:dyDescent="0.25">
      <c r="B8" s="95" t="s">
        <v>51</v>
      </c>
      <c r="C8" s="95" t="s">
        <v>128</v>
      </c>
      <c r="D8" s="95" t="s">
        <v>129</v>
      </c>
      <c r="F8" s="14" t="s">
        <v>79</v>
      </c>
    </row>
    <row r="9" spans="2:6" x14ac:dyDescent="0.25">
      <c r="B9" s="2" t="s">
        <v>117</v>
      </c>
      <c r="C9" s="96">
        <v>0.52959875657291</v>
      </c>
      <c r="D9" s="31"/>
      <c r="E9" s="51"/>
      <c r="F9" s="51"/>
    </row>
    <row r="10" spans="2:6" x14ac:dyDescent="0.25">
      <c r="B10" s="2" t="s">
        <v>118</v>
      </c>
      <c r="C10" s="96">
        <v>0.111640526203012</v>
      </c>
      <c r="D10" s="31"/>
      <c r="E10" s="51"/>
      <c r="F10" s="51"/>
    </row>
    <row r="11" spans="2:6" x14ac:dyDescent="0.25">
      <c r="B11" s="2" t="s">
        <v>119</v>
      </c>
      <c r="C11" s="96">
        <v>0.15918183629705801</v>
      </c>
      <c r="D11" s="31"/>
      <c r="E11" s="51"/>
      <c r="F11" s="51"/>
    </row>
    <row r="12" spans="2:6" x14ac:dyDescent="0.25">
      <c r="B12" s="2" t="s">
        <v>120</v>
      </c>
      <c r="C12" s="96">
        <v>3.4297379615098801E-2</v>
      </c>
      <c r="D12" s="31"/>
      <c r="E12" s="51"/>
      <c r="F12" s="51"/>
    </row>
    <row r="13" spans="2:6" x14ac:dyDescent="0.25">
      <c r="B13" s="2" t="s">
        <v>121</v>
      </c>
      <c r="C13" s="96">
        <v>8.8812923234054663E-3</v>
      </c>
      <c r="D13" s="31"/>
      <c r="E13" s="51"/>
      <c r="F13" s="51"/>
    </row>
    <row r="14" spans="2:6" x14ac:dyDescent="0.25">
      <c r="B14" s="2" t="s">
        <v>122</v>
      </c>
      <c r="C14" s="96">
        <v>2.21350411469502E-2</v>
      </c>
      <c r="D14" s="31"/>
      <c r="E14" s="51"/>
      <c r="F14" s="51"/>
    </row>
    <row r="15" spans="2:6" x14ac:dyDescent="0.25">
      <c r="C15" s="51"/>
      <c r="D15" s="51"/>
    </row>
    <row r="16" spans="2:6" x14ac:dyDescent="0.25">
      <c r="C16" s="14"/>
    </row>
    <row r="17" spans="3:3" x14ac:dyDescent="0.25">
      <c r="C17" s="1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C66E-2A94-40B3-968D-EDF51A337B2D}">
  <sheetPr>
    <tabColor rgb="FFFF0000"/>
  </sheetPr>
  <dimension ref="B2:F17"/>
  <sheetViews>
    <sheetView zoomScale="190" zoomScaleNormal="190" workbookViewId="0"/>
  </sheetViews>
  <sheetFormatPr defaultColWidth="8.85546875" defaultRowHeight="15" x14ac:dyDescent="0.25"/>
  <cols>
    <col min="1" max="1" width="2.42578125" customWidth="1"/>
    <col min="2" max="2" width="34.42578125" customWidth="1"/>
    <col min="3" max="3" width="17.140625" customWidth="1"/>
    <col min="4" max="4" width="19.140625" customWidth="1"/>
    <col min="5" max="5" width="2.42578125" customWidth="1"/>
    <col min="6" max="6" width="21.140625" bestFit="1" customWidth="1"/>
    <col min="9" max="9" width="14.140625" bestFit="1" customWidth="1"/>
  </cols>
  <sheetData>
    <row r="2" spans="2:6" x14ac:dyDescent="0.25">
      <c r="B2" s="14" t="s">
        <v>28</v>
      </c>
    </row>
    <row r="3" spans="2:6" x14ac:dyDescent="0.25">
      <c r="B3" t="s">
        <v>125</v>
      </c>
    </row>
    <row r="4" spans="2:6" x14ac:dyDescent="0.25">
      <c r="B4" t="s">
        <v>126</v>
      </c>
    </row>
    <row r="5" spans="2:6" x14ac:dyDescent="0.25">
      <c r="B5" s="94" t="s">
        <v>127</v>
      </c>
    </row>
    <row r="6" spans="2:6" x14ac:dyDescent="0.25">
      <c r="B6" t="s">
        <v>123</v>
      </c>
    </row>
    <row r="8" spans="2:6" ht="30" x14ac:dyDescent="0.25">
      <c r="B8" s="95" t="s">
        <v>51</v>
      </c>
      <c r="C8" s="95" t="s">
        <v>128</v>
      </c>
      <c r="D8" s="95" t="s">
        <v>129</v>
      </c>
      <c r="F8" s="14" t="s">
        <v>79</v>
      </c>
    </row>
    <row r="9" spans="2:6" x14ac:dyDescent="0.25">
      <c r="B9" s="2" t="s">
        <v>117</v>
      </c>
      <c r="C9" s="96">
        <v>0.52959875657291</v>
      </c>
      <c r="D9" s="97" cm="1">
        <f t="array" ref="D9:D14">ROUND(C9:C14,4)</f>
        <v>0.52959999999999996</v>
      </c>
      <c r="E9" s="51"/>
      <c r="F9" s="51" t="str">
        <f ca="1">_xlfn.FORMULATEXT(D9)</f>
        <v>=ROUND(C9:C14,4)</v>
      </c>
    </row>
    <row r="10" spans="2:6" x14ac:dyDescent="0.25">
      <c r="B10" s="2" t="s">
        <v>118</v>
      </c>
      <c r="C10" s="96">
        <v>0.111640526203012</v>
      </c>
      <c r="D10" s="97">
        <v>0.1116</v>
      </c>
      <c r="E10" s="51"/>
      <c r="F10" s="51"/>
    </row>
    <row r="11" spans="2:6" x14ac:dyDescent="0.25">
      <c r="B11" s="2" t="s">
        <v>119</v>
      </c>
      <c r="C11" s="96">
        <v>0.15918183629705801</v>
      </c>
      <c r="D11" s="97">
        <v>0.15920000000000001</v>
      </c>
      <c r="E11" s="51"/>
      <c r="F11" s="51"/>
    </row>
    <row r="12" spans="2:6" x14ac:dyDescent="0.25">
      <c r="B12" s="2" t="s">
        <v>120</v>
      </c>
      <c r="C12" s="96">
        <v>3.4297379615098801E-2</v>
      </c>
      <c r="D12" s="97">
        <v>3.4299999999999997E-2</v>
      </c>
      <c r="E12" s="51"/>
      <c r="F12" s="51"/>
    </row>
    <row r="13" spans="2:6" x14ac:dyDescent="0.25">
      <c r="B13" s="2" t="s">
        <v>121</v>
      </c>
      <c r="C13" s="96">
        <v>8.8812923234054663E-3</v>
      </c>
      <c r="D13" s="97">
        <v>8.8999999999999999E-3</v>
      </c>
      <c r="E13" s="51"/>
      <c r="F13" s="51"/>
    </row>
    <row r="14" spans="2:6" x14ac:dyDescent="0.25">
      <c r="B14" s="2" t="s">
        <v>122</v>
      </c>
      <c r="C14" s="96">
        <v>2.21350411469502E-2</v>
      </c>
      <c r="D14" s="97">
        <v>2.2100000000000002E-2</v>
      </c>
      <c r="E14" s="51"/>
      <c r="F14" s="51"/>
    </row>
    <row r="15" spans="2:6" x14ac:dyDescent="0.25">
      <c r="C15" s="51"/>
      <c r="D15" s="51"/>
    </row>
    <row r="16" spans="2:6" x14ac:dyDescent="0.25">
      <c r="C16" s="14"/>
    </row>
    <row r="17" spans="3:3" x14ac:dyDescent="0.25">
      <c r="C17" s="1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CF759-9149-4861-8DAE-000ED713703B}">
  <sheetPr>
    <tabColor rgb="FF0000FF"/>
  </sheetPr>
  <dimension ref="B2:S9"/>
  <sheetViews>
    <sheetView zoomScale="160" zoomScaleNormal="160" workbookViewId="0"/>
  </sheetViews>
  <sheetFormatPr defaultColWidth="8.85546875" defaultRowHeight="15" x14ac:dyDescent="0.25"/>
  <cols>
    <col min="1" max="1" width="3.42578125" customWidth="1"/>
  </cols>
  <sheetData>
    <row r="2" spans="2:19" ht="15.75" thickBot="1" x14ac:dyDescent="0.3">
      <c r="B2" t="s">
        <v>137</v>
      </c>
    </row>
    <row r="3" spans="2:19" ht="48.75" customHeight="1" thickBot="1" x14ac:dyDescent="0.3">
      <c r="B3" s="98"/>
      <c r="C3" s="99"/>
      <c r="D3" s="99"/>
      <c r="E3" s="99"/>
      <c r="F3" s="99"/>
      <c r="G3" s="99"/>
      <c r="H3" s="99"/>
      <c r="I3" s="99"/>
      <c r="J3" s="99"/>
      <c r="K3" s="99"/>
      <c r="L3" s="99"/>
      <c r="M3" s="99"/>
      <c r="N3" s="99"/>
      <c r="O3" s="99"/>
      <c r="P3" s="99"/>
      <c r="Q3" s="99"/>
      <c r="R3" s="99"/>
      <c r="S3" s="100"/>
    </row>
    <row r="4" spans="2:19" ht="15.75" thickBot="1" x14ac:dyDescent="0.3">
      <c r="B4" t="s">
        <v>130</v>
      </c>
    </row>
    <row r="5" spans="2:19" ht="48.75" customHeight="1" thickBot="1" x14ac:dyDescent="0.3">
      <c r="B5" s="98"/>
      <c r="C5" s="99"/>
      <c r="D5" s="99"/>
      <c r="E5" s="99"/>
      <c r="F5" s="99"/>
      <c r="G5" s="99"/>
      <c r="H5" s="99"/>
      <c r="I5" s="99"/>
      <c r="J5" s="99"/>
      <c r="K5" s="99"/>
      <c r="L5" s="99"/>
      <c r="M5" s="99"/>
      <c r="N5" s="99"/>
      <c r="O5" s="99"/>
      <c r="P5" s="99"/>
      <c r="Q5" s="99"/>
      <c r="R5" s="99"/>
      <c r="S5" s="100"/>
    </row>
    <row r="6" spans="2:19" ht="15.75" thickBot="1" x14ac:dyDescent="0.3">
      <c r="B6" t="s">
        <v>131</v>
      </c>
    </row>
    <row r="7" spans="2:19" ht="48.75" customHeight="1" thickBot="1" x14ac:dyDescent="0.3">
      <c r="B7" s="98"/>
      <c r="C7" s="99"/>
      <c r="D7" s="99"/>
      <c r="E7" s="99"/>
      <c r="F7" s="99"/>
      <c r="G7" s="99"/>
      <c r="H7" s="99"/>
      <c r="I7" s="99"/>
      <c r="J7" s="99"/>
      <c r="K7" s="99"/>
      <c r="L7" s="99"/>
      <c r="M7" s="99"/>
      <c r="N7" s="99"/>
      <c r="O7" s="99"/>
      <c r="P7" s="99"/>
      <c r="Q7" s="99"/>
      <c r="R7" s="99"/>
      <c r="S7" s="100"/>
    </row>
    <row r="8" spans="2:19" ht="15.75" thickBot="1" x14ac:dyDescent="0.3">
      <c r="B8" t="s">
        <v>138</v>
      </c>
    </row>
    <row r="9" spans="2:19" ht="48.75" customHeight="1" thickBot="1" x14ac:dyDescent="0.3">
      <c r="B9" s="98"/>
      <c r="C9" s="99"/>
      <c r="D9" s="99"/>
      <c r="E9" s="99"/>
      <c r="F9" s="99"/>
      <c r="G9" s="99"/>
      <c r="H9" s="99"/>
      <c r="I9" s="99"/>
      <c r="J9" s="99"/>
      <c r="K9" s="99"/>
      <c r="L9" s="99"/>
      <c r="M9" s="99"/>
      <c r="N9" s="99"/>
      <c r="O9" s="99"/>
      <c r="P9" s="99"/>
      <c r="Q9" s="99"/>
      <c r="R9" s="99"/>
      <c r="S9" s="100"/>
    </row>
  </sheetData>
  <mergeCells count="4">
    <mergeCell ref="B3:S3"/>
    <mergeCell ref="B5:S5"/>
    <mergeCell ref="B7:S7"/>
    <mergeCell ref="B9:S9"/>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0D206-E9C2-4908-80B0-D74C62298A82}">
  <sheetPr>
    <tabColor rgb="FFFF0000"/>
  </sheetPr>
  <dimension ref="B2:S9"/>
  <sheetViews>
    <sheetView zoomScale="160" zoomScaleNormal="160" workbookViewId="0"/>
  </sheetViews>
  <sheetFormatPr defaultColWidth="8.85546875" defaultRowHeight="15" x14ac:dyDescent="0.25"/>
  <cols>
    <col min="1" max="1" width="3.42578125" customWidth="1"/>
  </cols>
  <sheetData>
    <row r="2" spans="2:19" ht="15.75" thickBot="1" x14ac:dyDescent="0.3">
      <c r="B2" t="s">
        <v>137</v>
      </c>
    </row>
    <row r="3" spans="2:19" ht="48.75" customHeight="1" thickBot="1" x14ac:dyDescent="0.3">
      <c r="B3" s="98" t="s">
        <v>132</v>
      </c>
      <c r="C3" s="99"/>
      <c r="D3" s="99"/>
      <c r="E3" s="99"/>
      <c r="F3" s="99"/>
      <c r="G3" s="99"/>
      <c r="H3" s="99"/>
      <c r="I3" s="99"/>
      <c r="J3" s="99"/>
      <c r="K3" s="99"/>
      <c r="L3" s="99"/>
      <c r="M3" s="99"/>
      <c r="N3" s="99"/>
      <c r="O3" s="99"/>
      <c r="P3" s="99"/>
      <c r="Q3" s="99"/>
      <c r="R3" s="99"/>
      <c r="S3" s="100"/>
    </row>
    <row r="4" spans="2:19" ht="15.75" thickBot="1" x14ac:dyDescent="0.3">
      <c r="B4" t="s">
        <v>130</v>
      </c>
    </row>
    <row r="5" spans="2:19" ht="48.75" customHeight="1" thickBot="1" x14ac:dyDescent="0.3">
      <c r="B5" s="98" t="s">
        <v>133</v>
      </c>
      <c r="C5" s="99"/>
      <c r="D5" s="99"/>
      <c r="E5" s="99"/>
      <c r="F5" s="99"/>
      <c r="G5" s="99"/>
      <c r="H5" s="99"/>
      <c r="I5" s="99"/>
      <c r="J5" s="99"/>
      <c r="K5" s="99"/>
      <c r="L5" s="99"/>
      <c r="M5" s="99"/>
      <c r="N5" s="99"/>
      <c r="O5" s="99"/>
      <c r="P5" s="99"/>
      <c r="Q5" s="99"/>
      <c r="R5" s="99"/>
      <c r="S5" s="100"/>
    </row>
    <row r="6" spans="2:19" ht="15.75" thickBot="1" x14ac:dyDescent="0.3">
      <c r="B6" t="s">
        <v>131</v>
      </c>
    </row>
    <row r="7" spans="2:19" ht="48.75" customHeight="1" thickBot="1" x14ac:dyDescent="0.3">
      <c r="B7" s="98" t="s">
        <v>134</v>
      </c>
      <c r="C7" s="99"/>
      <c r="D7" s="99"/>
      <c r="E7" s="99"/>
      <c r="F7" s="99"/>
      <c r="G7" s="99"/>
      <c r="H7" s="99"/>
      <c r="I7" s="99"/>
      <c r="J7" s="99"/>
      <c r="K7" s="99"/>
      <c r="L7" s="99"/>
      <c r="M7" s="99"/>
      <c r="N7" s="99"/>
      <c r="O7" s="99"/>
      <c r="P7" s="99"/>
      <c r="Q7" s="99"/>
      <c r="R7" s="99"/>
      <c r="S7" s="100"/>
    </row>
    <row r="8" spans="2:19" ht="15.75" thickBot="1" x14ac:dyDescent="0.3">
      <c r="B8" t="s">
        <v>139</v>
      </c>
    </row>
    <row r="9" spans="2:19" ht="48.75" customHeight="1" thickBot="1" x14ac:dyDescent="0.3">
      <c r="B9" s="98" t="s">
        <v>135</v>
      </c>
      <c r="C9" s="99"/>
      <c r="D9" s="99"/>
      <c r="E9" s="99"/>
      <c r="F9" s="99"/>
      <c r="G9" s="99"/>
      <c r="H9" s="99"/>
      <c r="I9" s="99"/>
      <c r="J9" s="99"/>
      <c r="K9" s="99"/>
      <c r="L9" s="99"/>
      <c r="M9" s="99"/>
      <c r="N9" s="99"/>
      <c r="O9" s="99"/>
      <c r="P9" s="99"/>
      <c r="Q9" s="99"/>
      <c r="R9" s="99"/>
      <c r="S9" s="100"/>
    </row>
  </sheetData>
  <mergeCells count="4">
    <mergeCell ref="B3:S3"/>
    <mergeCell ref="B5:S5"/>
    <mergeCell ref="B7:S7"/>
    <mergeCell ref="B9:S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216BA-3BC8-48B3-8CAC-D4717995869E}">
  <sheetPr>
    <tabColor rgb="FF0000FF"/>
  </sheetPr>
  <dimension ref="B3:F24"/>
  <sheetViews>
    <sheetView showGridLines="0" topLeftCell="A10" zoomScale="190" zoomScaleNormal="190" workbookViewId="0">
      <selection activeCell="C9" sqref="C9"/>
    </sheetView>
  </sheetViews>
  <sheetFormatPr defaultColWidth="8.85546875" defaultRowHeight="15" x14ac:dyDescent="0.25"/>
  <cols>
    <col min="2" max="2" width="1.28515625" customWidth="1"/>
    <col min="3" max="3" width="31.7109375" customWidth="1"/>
    <col min="4" max="4" width="3.140625" customWidth="1"/>
    <col min="5" max="5" width="43.42578125" customWidth="1"/>
    <col min="6" max="6" width="1.28515625" customWidth="1"/>
  </cols>
  <sheetData>
    <row r="3" spans="2:6" ht="15.75" thickBot="1" x14ac:dyDescent="0.3"/>
    <row r="4" spans="2:6" ht="6.75" customHeight="1" x14ac:dyDescent="0.25">
      <c r="B4" s="19"/>
      <c r="C4" s="20"/>
      <c r="D4" s="20"/>
      <c r="E4" s="20"/>
      <c r="F4" s="21"/>
    </row>
    <row r="5" spans="2:6" x14ac:dyDescent="0.25">
      <c r="B5" s="22"/>
      <c r="C5" s="9" t="s">
        <v>22</v>
      </c>
      <c r="D5" s="9"/>
      <c r="E5" s="9"/>
      <c r="F5" s="23"/>
    </row>
    <row r="6" spans="2:6" ht="6.75" customHeight="1" thickBot="1" x14ac:dyDescent="0.3">
      <c r="B6" s="24"/>
      <c r="C6" s="25"/>
      <c r="D6" s="25"/>
      <c r="E6" s="25"/>
      <c r="F6" s="26"/>
    </row>
    <row r="7" spans="2:6" ht="6.75" customHeight="1" x14ac:dyDescent="0.25">
      <c r="B7" s="19"/>
      <c r="C7" s="20"/>
      <c r="D7" s="20"/>
      <c r="E7" s="20"/>
      <c r="F7" s="21"/>
    </row>
    <row r="8" spans="2:6" x14ac:dyDescent="0.25">
      <c r="B8" s="22"/>
      <c r="C8" s="9" t="s">
        <v>16</v>
      </c>
      <c r="D8" s="9"/>
      <c r="E8" s="15" t="s">
        <v>17</v>
      </c>
      <c r="F8" s="23"/>
    </row>
    <row r="9" spans="2:6" ht="21" x14ac:dyDescent="0.35">
      <c r="B9" s="22"/>
      <c r="C9" s="16" t="s">
        <v>23</v>
      </c>
      <c r="D9" s="9"/>
      <c r="E9" s="9" t="s">
        <v>13</v>
      </c>
      <c r="F9" s="23"/>
    </row>
    <row r="10" spans="2:6" x14ac:dyDescent="0.25">
      <c r="B10" s="22"/>
      <c r="C10" s="9"/>
      <c r="D10" s="9"/>
      <c r="E10" s="9" t="s">
        <v>14</v>
      </c>
      <c r="F10" s="23"/>
    </row>
    <row r="11" spans="2:6" x14ac:dyDescent="0.25">
      <c r="B11" s="22"/>
      <c r="C11" s="9"/>
      <c r="D11" s="9"/>
      <c r="E11" s="9" t="s">
        <v>15</v>
      </c>
      <c r="F11" s="23"/>
    </row>
    <row r="12" spans="2:6" ht="6.75" customHeight="1" thickBot="1" x14ac:dyDescent="0.3">
      <c r="B12" s="24"/>
      <c r="C12" s="25"/>
      <c r="D12" s="25"/>
      <c r="E12" s="25"/>
      <c r="F12" s="26"/>
    </row>
    <row r="13" spans="2:6" ht="6.75" customHeight="1" x14ac:dyDescent="0.25">
      <c r="B13" s="19"/>
      <c r="C13" s="20"/>
      <c r="D13" s="20"/>
      <c r="E13" s="20"/>
      <c r="F13" s="21"/>
    </row>
    <row r="14" spans="2:6" x14ac:dyDescent="0.25">
      <c r="B14" s="22"/>
      <c r="C14" s="9" t="s">
        <v>20</v>
      </c>
      <c r="D14" s="9"/>
      <c r="E14" s="9"/>
      <c r="F14" s="23"/>
    </row>
    <row r="15" spans="2:6" ht="21" x14ac:dyDescent="0.35">
      <c r="B15" s="22"/>
      <c r="C15" s="16" t="s">
        <v>24</v>
      </c>
      <c r="D15" s="9"/>
      <c r="E15" s="9"/>
      <c r="F15" s="23"/>
    </row>
    <row r="16" spans="2:6" x14ac:dyDescent="0.25">
      <c r="B16" s="22"/>
      <c r="C16" s="9"/>
      <c r="D16" s="9"/>
      <c r="E16" s="9"/>
      <c r="F16" s="23"/>
    </row>
    <row r="17" spans="2:6" x14ac:dyDescent="0.25">
      <c r="B17" s="22"/>
      <c r="C17" s="9" t="s">
        <v>19</v>
      </c>
      <c r="D17" s="9"/>
      <c r="E17" s="9"/>
      <c r="F17" s="23"/>
    </row>
    <row r="18" spans="2:6" x14ac:dyDescent="0.25">
      <c r="B18" s="22"/>
      <c r="C18" s="17" t="s">
        <v>18</v>
      </c>
      <c r="D18" s="9"/>
      <c r="E18" s="9"/>
      <c r="F18" s="23"/>
    </row>
    <row r="19" spans="2:6" x14ac:dyDescent="0.25">
      <c r="B19" s="22"/>
      <c r="C19" s="17" t="s">
        <v>12</v>
      </c>
      <c r="D19" s="9"/>
      <c r="E19" s="9"/>
      <c r="F19" s="23"/>
    </row>
    <row r="20" spans="2:6" ht="21" x14ac:dyDescent="0.35">
      <c r="B20" s="22"/>
      <c r="C20" s="18" t="s">
        <v>25</v>
      </c>
      <c r="D20" s="9"/>
      <c r="E20" s="9"/>
      <c r="F20" s="23"/>
    </row>
    <row r="21" spans="2:6" ht="6.75" customHeight="1" thickBot="1" x14ac:dyDescent="0.3">
      <c r="B21" s="24"/>
      <c r="C21" s="25"/>
      <c r="D21" s="25"/>
      <c r="E21" s="25"/>
      <c r="F21" s="26"/>
    </row>
    <row r="22" spans="2:6" ht="6.75" customHeight="1" x14ac:dyDescent="0.25">
      <c r="B22" s="19"/>
      <c r="C22" s="20"/>
      <c r="D22" s="20"/>
      <c r="E22" s="20"/>
      <c r="F22" s="21"/>
    </row>
    <row r="23" spans="2:6" x14ac:dyDescent="0.25">
      <c r="B23" s="22"/>
      <c r="C23" s="9" t="s">
        <v>26</v>
      </c>
      <c r="D23" s="9"/>
      <c r="E23" s="9"/>
      <c r="F23" s="23"/>
    </row>
    <row r="24" spans="2:6" ht="6.75" customHeight="1" thickBot="1" x14ac:dyDescent="0.3">
      <c r="B24" s="24"/>
      <c r="C24" s="25"/>
      <c r="D24" s="25"/>
      <c r="E24" s="25"/>
      <c r="F24" s="2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vt:i4>
      </vt:variant>
    </vt:vector>
  </HeadingPairs>
  <TitlesOfParts>
    <vt:vector size="29" baseType="lpstr">
      <vt:lpstr>Ch10(1)</vt:lpstr>
      <vt:lpstr>10(2x)</vt:lpstr>
      <vt:lpstr>Ch10(2)</vt:lpstr>
      <vt:lpstr>Ch10(3)</vt:lpstr>
      <vt:lpstr>Ch10(4)</vt:lpstr>
      <vt:lpstr>Ch10(8)</vt:lpstr>
      <vt:lpstr>Ch10(9)</vt:lpstr>
      <vt:lpstr>Ch10(10)</vt:lpstr>
      <vt:lpstr>Ch10(4-16)</vt:lpstr>
      <vt:lpstr>Ch10(4-16an)</vt:lpstr>
      <vt:lpstr>Ch10(17-19)</vt:lpstr>
      <vt:lpstr>Ch10(17-19an)</vt:lpstr>
      <vt:lpstr>Ch10(20)</vt:lpstr>
      <vt:lpstr>Ch10(21-26)</vt:lpstr>
      <vt:lpstr>Ch10(21-26an)</vt:lpstr>
      <vt:lpstr>Ch10(27)</vt:lpstr>
      <vt:lpstr>Ch10(28-29)</vt:lpstr>
      <vt:lpstr>Ch10(28-29an)</vt:lpstr>
      <vt:lpstr>Practice Problems ==&gt;</vt:lpstr>
      <vt:lpstr>PPCh10(1)</vt:lpstr>
      <vt:lpstr>PPCh10(1an)</vt:lpstr>
      <vt:lpstr>PPCh10(2)</vt:lpstr>
      <vt:lpstr>PPCh10(2an)</vt:lpstr>
      <vt:lpstr>PPCh10(3)</vt:lpstr>
      <vt:lpstr>PPCh10(3an)</vt:lpstr>
      <vt:lpstr>PPCh10(4)</vt:lpstr>
      <vt:lpstr>PPCh10(4an)</vt:lpstr>
      <vt:lpstr>10(4x)</vt:lpstr>
      <vt:lpstr>'PPCh10(1an)'!Print_Area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Girvin, Michael</dc:creator>
  <cp:lastModifiedBy>Girvin, Michael</cp:lastModifiedBy>
  <cp:lastPrinted>2020-07-23T19:24:43Z</cp:lastPrinted>
  <dcterms:created xsi:type="dcterms:W3CDTF">2015-06-05T18:17:20Z</dcterms:created>
  <dcterms:modified xsi:type="dcterms:W3CDTF">2022-02-22T20:00:41Z</dcterms:modified>
</cp:coreProperties>
</file>