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3.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18"/>
  <workbookPr/>
  <mc:AlternateContent xmlns:mc="http://schemas.openxmlformats.org/markup-compatibility/2006">
    <mc:Choice Requires="x15">
      <x15ac:absPath xmlns:x15ac="http://schemas.microsoft.com/office/spreadsheetml/2010/11/ac" url="F:\00VideoClassStorage\00000AllExcelBook\MikeGirvinTheOnlyAppThatMattersFinalBookFirstEdit\TheOnlyAppThatMatter\Ch18\"/>
    </mc:Choice>
  </mc:AlternateContent>
  <xr:revisionPtr revIDLastSave="0" documentId="13_ncr:1_{4FC35C8C-5EC8-464E-8D80-5AF7A509AE02}" xr6:coauthVersionLast="47" xr6:coauthVersionMax="47" xr10:uidLastSave="{00000000-0000-0000-0000-000000000000}"/>
  <bookViews>
    <workbookView xWindow="-120" yWindow="-120" windowWidth="29040" windowHeight="15840" xr2:uid="{00000000-000D-0000-FFFF-FFFF00000000}"/>
  </bookViews>
  <sheets>
    <sheet name="PPCh18(1)" sheetId="1" r:id="rId1"/>
    <sheet name="PPCh18(2)" sheetId="4" r:id="rId2"/>
    <sheet name="PPCh18(3)" sheetId="5" r:id="rId3"/>
    <sheet name="PPCh18(4)" sheetId="3" r:id="rId4"/>
    <sheet name="PPCh18(5)" sheetId="6" r:id="rId5"/>
    <sheet name="PPCh18(6)" sheetId="8" r:id="rId6"/>
    <sheet name="PPCh18(7)" sheetId="9" r:id="rId7"/>
  </sheets>
  <calcPr calcId="191029"/>
  <pivotCaches>
    <pivotCache cacheId="0" r:id="rId8"/>
    <pivotCache cacheId="1" r:id="rId9"/>
    <pivotCache cacheId="2" r:id="rId10"/>
    <pivotCache cacheId="3" r:id="rId11"/>
    <pivotCache cacheId="4" r:id="rId12"/>
  </pivotCaches>
  <extLst>
    <ext xmlns:x15="http://schemas.microsoft.com/office/spreadsheetml/2010/11/main" uri="{841E416B-1EF1-43b6-AB56-02D37102CBD5}">
      <x15:pivotCaches>
        <pivotCache cacheId="5" r:id="rId13"/>
      </x15:pivotCaches>
    </ext>
    <ext xmlns:x15="http://schemas.microsoft.com/office/spreadsheetml/2010/11/main" uri="{983426D0-5260-488c-9760-48F4B6AC55F4}">
      <x15:pivotTableReferences>
        <x15:pivotTableReference r:id="rId14"/>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UnitsPP_b5541bcd-4327-4e6f-8978-ce7a0cad4eb9" name="fUnitsPP" connection="Query - fUnitsPP"/>
          <x15:modelTable id="dProductsPP_59454703-2f71-499f-b6c9-0b15af8dc156" name="dProductsPP" connection="Query - dProductsPP"/>
          <x15:modelTable id="dCustomerPP_7790ff39-1d74-46c5-a779-51ce0b683e42" name="dCustomerPP" connection="Query - dCustomerPP"/>
          <x15:modelTable id="dSalesRepPP04_b1a4db87-812a-4b32-b400-872862329cb6" name="dSalesRepPP04" connection="Query - dSalesRepPP04"/>
          <x15:modelTable id="dProductPP04_894132eb-3eb6-40f6-b048-13431b37148d" name="dProductPP04" connection="Query - dProductPP04"/>
          <x15:modelTable id="fSalesPP04_64c5bd04-59c2-4816-b932-4feccdb74447" name="fSalesPP04" connection="Query - fSalesPP04"/>
          <x15:modelTable id="fProductNames_28e45b0a-a76b-417a-b3d3-bf8f8ac7789d" name="fProductNames" connection="Query - fProductNames"/>
        </x15:modelTables>
        <x15:modelRelationships>
          <x15:modelRelationship fromTable="fUnitsPP" fromColumn="ProductID" toTable="dProductsPP" toColumn="ProductID"/>
          <x15:modelRelationship fromTable="fUnitsPP" fromColumn="CustomerID" toTable="dCustomerPP" toColumn="CustomerID"/>
          <x15:modelRelationship fromTable="fSalesPP04" fromColumn="SalesRepID" toTable="dSalesRepPP04" toColumn="SalesRepID"/>
          <x15:modelRelationship fromTable="fSalesPP04" fromColumn="ProductID" toTable="dProductPP04" toColumn="Product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19" i="1" l="1"/>
  <c r="V15" i="1"/>
  <c r="W15" i="1" s="1"/>
  <c r="V16" i="1"/>
  <c r="W16" i="1" s="1"/>
  <c r="V17" i="1"/>
  <c r="W17" i="1" s="1"/>
  <c r="V18" i="1"/>
  <c r="W18" i="1" s="1"/>
  <c r="V19" i="1"/>
  <c r="V20" i="1"/>
  <c r="W20" i="1" s="1"/>
  <c r="V14" i="1"/>
  <c r="W14" i="1" s="1"/>
  <c r="V13" i="1"/>
  <c r="W13" i="1" s="1"/>
  <c r="V12" i="1"/>
  <c r="W12" i="1" s="1"/>
  <c r="L8" i="4"/>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1" i="1"/>
  <c r="P6" i="1"/>
  <c r="H33" i="5"/>
  <c r="H32" i="5"/>
  <c r="H31" i="5"/>
  <c r="H30" i="5"/>
  <c r="H29" i="5"/>
  <c r="H28" i="5"/>
  <c r="H27" i="5"/>
  <c r="H26" i="5"/>
  <c r="H29" i="4"/>
  <c r="H28" i="4"/>
  <c r="H27" i="4"/>
  <c r="H26" i="4"/>
  <c r="H25" i="4"/>
  <c r="H24" i="4"/>
  <c r="H23" i="4"/>
  <c r="H22" i="4"/>
  <c r="K27" i="1"/>
  <c r="K26" i="1"/>
  <c r="K20" i="1"/>
  <c r="K21" i="1"/>
  <c r="K22" i="1"/>
  <c r="K23" i="1"/>
  <c r="K24" i="1"/>
  <c r="K25" i="1"/>
  <c r="B139" i="1"/>
  <c r="B140" i="1"/>
  <c r="B13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C68C0A-8FC4-4CB5-825A-74B81D95F7EB}" name="Query - dCustomerPP" description="Connection to the 'dCustomerPP' query in the workbook." type="100" refreshedVersion="7" minRefreshableVersion="5">
    <extLst>
      <ext xmlns:x15="http://schemas.microsoft.com/office/spreadsheetml/2010/11/main" uri="{DE250136-89BD-433C-8126-D09CA5730AF9}">
        <x15:connection id="1381f8ea-cc05-430a-8e1a-41af7314d172">
          <x15:oledbPr connection="Provider=Microsoft.Mashup.OleDb.1;Data Source=$Workbook$;Location=dCustomerPP;Extended Properties=&quot;&quot;">
            <x15:dbTables>
              <x15:dbTable name="dCustomerPP"/>
            </x15:dbTables>
          </x15:oledbPr>
        </x15:connection>
      </ext>
    </extLst>
  </connection>
  <connection id="2" xr16:uid="{94D73E06-9F45-498E-8A8D-96DD4AF7E48F}" name="Query - dProductPP04" description="Connection to the 'dProductPP04' query in the workbook." type="100" refreshedVersion="7" minRefreshableVersion="5">
    <extLst>
      <ext xmlns:x15="http://schemas.microsoft.com/office/spreadsheetml/2010/11/main" uri="{DE250136-89BD-433C-8126-D09CA5730AF9}">
        <x15:connection id="6c75c5ce-7b77-46e0-8ab6-c5059f04cf97">
          <x15:oledbPr connection="Provider=Microsoft.Mashup.OleDb.1;Data Source=$Workbook$;Location=dProductPP04;Extended Properties=&quot;&quot;">
            <x15:dbTables>
              <x15:dbTable name="dProductPP04"/>
            </x15:dbTables>
          </x15:oledbPr>
        </x15:connection>
      </ext>
    </extLst>
  </connection>
  <connection id="3" xr16:uid="{005E85D6-525B-423D-B971-988C94D6DDF3}" name="Query - dProductsPP" description="Connection to the 'dProductsPP' query in the workbook." type="100" refreshedVersion="7" minRefreshableVersion="5">
    <extLst>
      <ext xmlns:x15="http://schemas.microsoft.com/office/spreadsheetml/2010/11/main" uri="{DE250136-89BD-433C-8126-D09CA5730AF9}">
        <x15:connection id="e3da5965-b2fd-43b7-88b9-b5a0028576a9">
          <x15:oledbPr connection="Provider=Microsoft.Mashup.OleDb.1;Data Source=$Workbook$;Location=dProductsPP;Extended Properties=&quot;&quot;">
            <x15:dbTables>
              <x15:dbTable name="dProductsPP"/>
            </x15:dbTables>
          </x15:oledbPr>
        </x15:connection>
      </ext>
    </extLst>
  </connection>
  <connection id="4" xr16:uid="{50129E74-1DA1-4DBB-9B95-B3C065CBF809}" name="Query - dSalesRepPP04" description="Connection to the 'dSalesRepPP04' query in the workbook." type="100" refreshedVersion="7" minRefreshableVersion="5">
    <extLst>
      <ext xmlns:x15="http://schemas.microsoft.com/office/spreadsheetml/2010/11/main" uri="{DE250136-89BD-433C-8126-D09CA5730AF9}">
        <x15:connection id="b617df94-793e-4f43-8d27-1da7bfc90d3e">
          <x15:oledbPr connection="Provider=Microsoft.Mashup.OleDb.1;Data Source=$Workbook$;Location=dSalesRepPP04;Extended Properties=&quot;&quot;">
            <x15:dbTables>
              <x15:dbTable name="dSalesRepPP04"/>
            </x15:dbTables>
          </x15:oledbPr>
        </x15:connection>
      </ext>
    </extLst>
  </connection>
  <connection id="5" xr16:uid="{7B6221B9-875A-4F1E-9CD0-B67E97FB69D8}" name="Query - fProductNames" description="Connection to the 'fProductNames' query in the workbook." type="100" refreshedVersion="7" minRefreshableVersion="5">
    <extLst>
      <ext xmlns:x15="http://schemas.microsoft.com/office/spreadsheetml/2010/11/main" uri="{DE250136-89BD-433C-8126-D09CA5730AF9}">
        <x15:connection id="01025163-33f2-44a3-982f-9f0345d51645"/>
      </ext>
    </extLst>
  </connection>
  <connection id="6" xr16:uid="{E1181383-10FD-4E3B-B649-3DC81EC091B1}" name="Query - fSalesPP04" description="Connection to the 'fSalesPP04' query in the workbook." type="100" refreshedVersion="7" minRefreshableVersion="5">
    <extLst>
      <ext xmlns:x15="http://schemas.microsoft.com/office/spreadsheetml/2010/11/main" uri="{DE250136-89BD-433C-8126-D09CA5730AF9}">
        <x15:connection id="ddecb1be-7b85-4329-8678-62200fad3fec">
          <x15:oledbPr connection="Provider=Microsoft.Mashup.OleDb.1;Data Source=$Workbook$;Location=fSalesPP04;Extended Properties=&quot;&quot;">
            <x15:dbTables>
              <x15:dbTable name="fSalesPP04"/>
            </x15:dbTables>
          </x15:oledbPr>
        </x15:connection>
      </ext>
    </extLst>
  </connection>
  <connection id="7" xr16:uid="{7A178DD2-7063-46F7-9947-AB1936F09F40}" name="Query - fUnitsPP" description="Connection to the 'fUnitsPP' query in the workbook." type="100" refreshedVersion="7" minRefreshableVersion="5">
    <extLst>
      <ext xmlns:x15="http://schemas.microsoft.com/office/spreadsheetml/2010/11/main" uri="{DE250136-89BD-433C-8126-D09CA5730AF9}">
        <x15:connection id="64a2756f-302a-415b-8af5-ea429bb7daf0">
          <x15:oledbPr connection="Provider=Microsoft.Mashup.OleDb.1;Data Source=$Workbook$;Location=fUnitsPP;Extended Properties=&quot;&quot;">
            <x15:dbTables>
              <x15:dbTable name="fUnitsPP"/>
            </x15:dbTables>
          </x15:oledbPr>
        </x15:connection>
      </ext>
    </extLst>
  </connection>
  <connection id="8" xr16:uid="{6AD0E822-4D05-47C5-A7F1-1CCDEC5DEAD5}"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<sst xmlns="http://schemas.openxmlformats.org/spreadsheetml/2006/main" count="733" uniqueCount="164">
  <si>
    <t>ProductID</t>
  </si>
  <si>
    <t>UnitsSold</t>
  </si>
  <si>
    <t>Dimension Table = dProducts</t>
  </si>
  <si>
    <t>Product</t>
  </si>
  <si>
    <t>FlightRange(M)</t>
  </si>
  <si>
    <t>Aspen</t>
  </si>
  <si>
    <t>Dimension Table = dCustomer</t>
  </si>
  <si>
    <t>Yanaki</t>
  </si>
  <si>
    <t>Bellen</t>
  </si>
  <si>
    <t>Carlota</t>
  </si>
  <si>
    <t>CustomerID</t>
  </si>
  <si>
    <t>RetailPrice</t>
  </si>
  <si>
    <t>Kite Flight</t>
  </si>
  <si>
    <t>Fred Myer</t>
  </si>
  <si>
    <t>Great Winds</t>
  </si>
  <si>
    <t>Flying Toys</t>
  </si>
  <si>
    <t>Boomerang Man</t>
  </si>
  <si>
    <t>Bailey Boomerangs</t>
  </si>
  <si>
    <t>Contact</t>
  </si>
  <si>
    <t>Email</t>
  </si>
  <si>
    <t>Han</t>
  </si>
  <si>
    <t>Tim</t>
  </si>
  <si>
    <t>Sonia</t>
  </si>
  <si>
    <t>Rich</t>
  </si>
  <si>
    <t>Chantel</t>
  </si>
  <si>
    <t>Sioux</t>
  </si>
  <si>
    <t>Sunshine</t>
  </si>
  <si>
    <t>Top Ten Toys</t>
  </si>
  <si>
    <t>Miki</t>
  </si>
  <si>
    <t>Flying High</t>
  </si>
  <si>
    <t>Gigi</t>
  </si>
  <si>
    <t>1503-YI</t>
  </si>
  <si>
    <t>6816-BN</t>
  </si>
  <si>
    <t>9720-CA</t>
  </si>
  <si>
    <t>3414-AN</t>
  </si>
  <si>
    <t>5018-SE</t>
  </si>
  <si>
    <t>Goals:</t>
  </si>
  <si>
    <t>CustomerName</t>
  </si>
  <si>
    <t>Dimension Table = dProductsPBID</t>
  </si>
  <si>
    <t>Dimension Table = dCustomerPBID</t>
  </si>
  <si>
    <t>Fact Table = fUnitsPBID</t>
  </si>
  <si>
    <t>Fact Table = fUnitsPP</t>
  </si>
  <si>
    <t>Dimension Table = dProductsPP</t>
  </si>
  <si>
    <t>Dimension Table = dCustomerPP</t>
  </si>
  <si>
    <t>Create data analysis results on this sheet.</t>
  </si>
  <si>
    <t>Hints:</t>
  </si>
  <si>
    <t>Open &amp; save a new Power BI Desktop file.</t>
  </si>
  <si>
    <t>Customer</t>
  </si>
  <si>
    <t>Sales</t>
  </si>
  <si>
    <t>Grand Total</t>
  </si>
  <si>
    <t>Total Sales ($)</t>
  </si>
  <si>
    <t>Chart Title:</t>
  </si>
  <si>
    <r>
      <rPr>
        <b/>
        <sz val="13"/>
        <color theme="1"/>
        <rFont val="Calibri"/>
        <family val="2"/>
        <scheme val="minor"/>
      </rPr>
      <t>Source Data:</t>
    </r>
    <r>
      <rPr>
        <sz val="13"/>
        <color theme="1"/>
        <rFont val="Calibri"/>
        <family val="2"/>
        <scheme val="minor"/>
      </rPr>
      <t xml:space="preserve"> Excel Tables on this worksheet.</t>
    </r>
  </si>
  <si>
    <r>
      <rPr>
        <b/>
        <sz val="13"/>
        <color theme="1"/>
        <rFont val="Calibri"/>
        <family val="2"/>
        <scheme val="minor"/>
      </rPr>
      <t>Tools to use</t>
    </r>
    <r>
      <rPr>
        <sz val="13"/>
        <color theme="1"/>
        <rFont val="Calibri"/>
        <family val="2"/>
        <scheme val="minor"/>
      </rPr>
      <t>: Worksheet formulas, Standard PivotTable, Excel Chart.</t>
    </r>
  </si>
  <si>
    <r>
      <t>Data analysis goal:</t>
    </r>
    <r>
      <rPr>
        <sz val="13"/>
        <color theme="1"/>
        <rFont val="Calibri"/>
        <family val="2"/>
        <scheme val="minor"/>
      </rPr>
      <t xml:space="preserve">  Create a total sales by customer and product cross tabulated report </t>
    </r>
  </si>
  <si>
    <t>and visualization that emphasizes the differences between customer totals.</t>
  </si>
  <si>
    <t>Data Model = Flat Fact Table</t>
  </si>
  <si>
    <t>Report:</t>
  </si>
  <si>
    <t>Visual:</t>
  </si>
  <si>
    <r>
      <t>Data analysis goal:</t>
    </r>
    <r>
      <rPr>
        <sz val="13"/>
        <color theme="1"/>
        <rFont val="Calibri"/>
        <family val="2"/>
        <scheme val="minor"/>
      </rPr>
      <t xml:space="preserve">  Create a total sales by customer and product report with both fields in Rows area</t>
    </r>
  </si>
  <si>
    <t>and visualization that emphasizes the differences between product totals.</t>
  </si>
  <si>
    <r>
      <rPr>
        <b/>
        <sz val="13"/>
        <color theme="1"/>
        <rFont val="Calibri"/>
        <family val="2"/>
        <scheme val="minor"/>
      </rPr>
      <t>Tools to use</t>
    </r>
    <r>
      <rPr>
        <sz val="13"/>
        <color theme="1"/>
        <rFont val="Calibri"/>
        <family val="2"/>
        <scheme val="minor"/>
      </rPr>
      <t>: Power Query, Power Pivot and a Data Model PivotTable &amp; PivotChart.</t>
    </r>
  </si>
  <si>
    <t>Load tables to Data Model with both options selected: 1) Only Create Connection and 2) Add this data to the Data Model.</t>
  </si>
  <si>
    <t>Bailey Boomerangs Total</t>
  </si>
  <si>
    <t>Great Winds Total</t>
  </si>
  <si>
    <r>
      <t xml:space="preserve">Data analysis goal: </t>
    </r>
    <r>
      <rPr>
        <sz val="13"/>
        <color theme="1"/>
        <rFont val="Calibri"/>
        <family val="2"/>
        <scheme val="minor"/>
      </rPr>
      <t xml:space="preserve"> Create a total sales by customer and product cross tabulated report and visualization.</t>
    </r>
  </si>
  <si>
    <r>
      <rPr>
        <b/>
        <sz val="13"/>
        <color theme="1"/>
        <rFont val="Calibri"/>
        <family val="2"/>
        <scheme val="minor"/>
      </rPr>
      <t>Tools to use</t>
    </r>
    <r>
      <rPr>
        <sz val="13"/>
        <color theme="1"/>
        <rFont val="Calibri"/>
        <family val="2"/>
        <scheme val="minor"/>
      </rPr>
      <t>: Power BI Desktop Data Model and Visualizations.</t>
    </r>
  </si>
  <si>
    <t>Save &amp; close this Excel file, then import the data from this worksheet into your Power BI Desktop file.</t>
  </si>
  <si>
    <t>Build your solution in the Power BI Desktop file.</t>
  </si>
  <si>
    <t>Use a Matrix visual for the cross tabulated report with Customer field in the Rows area &amp; Product field in the Columns area.</t>
  </si>
  <si>
    <t>Use a clustered bar or column chart for your visual with Customer field in the Axis area &amp; Product field in the Legend area.</t>
  </si>
  <si>
    <t>Example of Solution is in the file:</t>
  </si>
  <si>
    <t>To sort a column in a Matrix visual, click the column header.</t>
  </si>
  <si>
    <t>To sort a bars or columns in a visual, hover your cursor over the upper right corner of the visual to find sort option.</t>
  </si>
  <si>
    <t>You can add a Text Box from the Insert group in the Home tab of the Ribbon to create a title for the Matrix.</t>
  </si>
  <si>
    <t>Picture of file:</t>
  </si>
  <si>
    <t>Picture of first few rows in table with a Tab Delimiter:</t>
  </si>
  <si>
    <t>SalesRepID</t>
  </si>
  <si>
    <t>SalesRep</t>
  </si>
  <si>
    <t>Brandon Menendez</t>
  </si>
  <si>
    <t>Calista Li</t>
  </si>
  <si>
    <t>Chantel Awiti</t>
  </si>
  <si>
    <t>Christeen Bourgeois</t>
  </si>
  <si>
    <t>Elyse Sotelo</t>
  </si>
  <si>
    <t>Ewa Gamble</t>
  </si>
  <si>
    <t>Florentina Nugent</t>
  </si>
  <si>
    <t>Gigi Gabazi</t>
  </si>
  <si>
    <t>Huong Triplett</t>
  </si>
  <si>
    <t>Janita Romano</t>
  </si>
  <si>
    <t>Joey Stanfield</t>
  </si>
  <si>
    <t>Karina Sterling</t>
  </si>
  <si>
    <t>Kris Turpin</t>
  </si>
  <si>
    <t>Necole Cisneros</t>
  </si>
  <si>
    <t>Olene Toliver</t>
  </si>
  <si>
    <t>Raina Lentz</t>
  </si>
  <si>
    <t>Raymonde Painter</t>
  </si>
  <si>
    <t>Sherrill Herron</t>
  </si>
  <si>
    <t>Shizue Sorensen</t>
  </si>
  <si>
    <t>Sioux Radcoolinator</t>
  </si>
  <si>
    <t>Tyrone Smithe</t>
  </si>
  <si>
    <t>Wilfredo Valadez</t>
  </si>
  <si>
    <t>Beaut</t>
  </si>
  <si>
    <t>Eagle</t>
  </si>
  <si>
    <t>Elevate</t>
  </si>
  <si>
    <t>FastFly</t>
  </si>
  <si>
    <t>Flattop</t>
  </si>
  <si>
    <t>Kangaroo</t>
  </si>
  <si>
    <t>Quad</t>
  </si>
  <si>
    <t>Sunset</t>
  </si>
  <si>
    <t>Vrang</t>
  </si>
  <si>
    <r>
      <rPr>
        <b/>
        <sz val="13"/>
        <color theme="1"/>
        <rFont val="Calibri"/>
        <family val="2"/>
        <scheme val="minor"/>
      </rPr>
      <t>Source Data:</t>
    </r>
    <r>
      <rPr>
        <sz val="13"/>
        <color theme="1"/>
        <rFont val="Calibri"/>
        <family val="2"/>
        <scheme val="minor"/>
      </rPr>
      <t xml:space="preserve"> Fact table is in a text file with over 700,00 rows of sales data.</t>
    </r>
  </si>
  <si>
    <t>Dimension tables are stored in Excel Tables on this worksheet.</t>
  </si>
  <si>
    <t>2) Create total UnitsSold by Product report and visualization.</t>
  </si>
  <si>
    <r>
      <rPr>
        <b/>
        <sz val="13"/>
        <color theme="1"/>
        <rFont val="Calibri"/>
        <family val="2"/>
        <scheme val="minor"/>
      </rPr>
      <t>Tools to use</t>
    </r>
    <r>
      <rPr>
        <sz val="13"/>
        <color theme="1"/>
        <rFont val="Calibri"/>
        <family val="2"/>
        <scheme val="minor"/>
      </rPr>
      <t>: Power BI Desktop Power Query, Data Model and Visualizations.</t>
    </r>
  </si>
  <si>
    <t>After closing this file, import the two dimension tables from this sheet into the Data Model.</t>
  </si>
  <si>
    <t>Import the fact table text file (as pictured below) into the Data Model.</t>
  </si>
  <si>
    <t>Dimension Table = dSalesRepPP04</t>
  </si>
  <si>
    <t>Dimension Table = dProductsPP04</t>
  </si>
  <si>
    <r>
      <t xml:space="preserve">Data analysis goals: </t>
    </r>
    <r>
      <rPr>
        <sz val="13"/>
        <color theme="1"/>
        <rFont val="Calibri"/>
        <family val="2"/>
        <scheme val="minor"/>
      </rPr>
      <t>1) Create total sales by SalesRep report and visualization.</t>
    </r>
  </si>
  <si>
    <t>For the Page that you create inside Power BI Desktop, set the Interactions to:</t>
  </si>
  <si>
    <t>The total sales by SalesRep report should not filter the total sales by SalesRep visual.</t>
  </si>
  <si>
    <t>The total UnitsSold by Product report should not filter the total UnitsSold by Product visual.</t>
  </si>
  <si>
    <t>Complete problem #4 again, but this time use the Excel app’s Power Query, Power Pivot and Excel Charts.</t>
  </si>
  <si>
    <t>You can place the reports and visuals on this worksheet.</t>
  </si>
  <si>
    <t>Bring Excel Tables into the Power Query Editor using the From Sheet button in the Power Query Get &amp; Transform Data group.</t>
  </si>
  <si>
    <t>As you did for Practice Problem #2, you can use the From Sheet button in the Power Query Get &amp; Transform Data group to load the Excel dimension tables from the PPCh18(4) sheet into the Data Model.</t>
  </si>
  <si>
    <t>Total Sales PP04 ($)</t>
  </si>
  <si>
    <t>Total Units PP04</t>
  </si>
  <si>
    <r>
      <t xml:space="preserve">Data analysis goal: </t>
    </r>
    <r>
      <rPr>
        <sz val="13"/>
        <color theme="1"/>
        <rFont val="Calibri"/>
        <family val="2"/>
        <scheme val="minor"/>
      </rPr>
      <t>Create a frequency distribution that counts and % of total.</t>
    </r>
  </si>
  <si>
    <r>
      <rPr>
        <b/>
        <sz val="13"/>
        <color theme="1"/>
        <rFont val="Calibri"/>
        <family val="2"/>
        <scheme val="minor"/>
      </rPr>
      <t>Tools to use</t>
    </r>
    <r>
      <rPr>
        <sz val="13"/>
        <color theme="1"/>
        <rFont val="Calibri"/>
        <family val="2"/>
        <scheme val="minor"/>
      </rPr>
      <t>: The Excel app's Power Query, Power Pivot Data Model and a Standard PivotTable.</t>
    </r>
  </si>
  <si>
    <t>You can load data to Data Model (because you have a lot of data), then:</t>
  </si>
  <si>
    <t>create a Data Model PivotTable based on that loaded data, and</t>
  </si>
  <si>
    <t>use Implicit Measures to calculate Count and % of Grand Total.</t>
  </si>
  <si>
    <r>
      <rPr>
        <b/>
        <sz val="13"/>
        <color theme="1"/>
        <rFont val="Calibri"/>
        <family val="2"/>
        <scheme val="minor"/>
      </rPr>
      <t>Source Data:</t>
    </r>
    <r>
      <rPr>
        <sz val="13"/>
        <color theme="1"/>
        <rFont val="Calibri"/>
        <family val="2"/>
        <scheme val="minor"/>
      </rPr>
      <t xml:space="preserve"> Fact table is in a csv file with a single column of over 600,000 rows of product names.</t>
    </r>
  </si>
  <si>
    <t>Hint #2:</t>
  </si>
  <si>
    <t>When you have the single column table in the Power Query Editor, be sure to use the first row as a field name by:</t>
  </si>
  <si>
    <t>clicking the Use First Row as Headers button, in the Transform group, in the Home tab in the Power Query Ribbon.</t>
  </si>
  <si>
    <t>LongRang</t>
  </si>
  <si>
    <t>Frequency</t>
  </si>
  <si>
    <t>% Frequency</t>
  </si>
  <si>
    <t>Ch18-PP03-Solution.pbix</t>
  </si>
  <si>
    <t>Ch18-PP04-Solution.pbix</t>
  </si>
  <si>
    <r>
      <t>2.</t>
    </r>
    <r>
      <rPr>
        <sz val="7"/>
        <color theme="1"/>
        <rFont val="Times New Roman"/>
        <family val="1"/>
      </rPr>
      <t xml:space="preserve">       </t>
    </r>
    <r>
      <rPr>
        <sz val="11"/>
        <color theme="1"/>
        <rFont val="Calibri"/>
        <family val="2"/>
        <scheme val="minor"/>
      </rPr>
      <t>When should you use worksheet formulas to create a data analysis solution?</t>
    </r>
  </si>
  <si>
    <r>
      <t>4.</t>
    </r>
    <r>
      <rPr>
        <sz val="7"/>
        <color theme="1"/>
        <rFont val="Times New Roman"/>
        <family val="1"/>
      </rPr>
      <t xml:space="preserve">       </t>
    </r>
    <r>
      <rPr>
        <sz val="11"/>
        <color theme="1"/>
        <rFont val="Calibri"/>
        <family val="2"/>
        <scheme val="minor"/>
      </rPr>
      <t>When should you use Power Pivot to create a data analysis solution?</t>
    </r>
  </si>
  <si>
    <r>
      <t>5.</t>
    </r>
    <r>
      <rPr>
        <sz val="7"/>
        <color theme="1"/>
        <rFont val="Times New Roman"/>
        <family val="1"/>
      </rPr>
      <t xml:space="preserve">       </t>
    </r>
    <r>
      <rPr>
        <sz val="11"/>
        <color theme="1"/>
        <rFont val="Calibri"/>
        <family val="2"/>
        <scheme val="minor"/>
      </rPr>
      <t>When should you use Power BI Desktop to create a data analysis solution?</t>
    </r>
  </si>
  <si>
    <r>
      <t>6.</t>
    </r>
    <r>
      <rPr>
        <sz val="7"/>
        <color theme="1"/>
        <rFont val="Times New Roman"/>
        <family val="1"/>
      </rPr>
      <t xml:space="preserve">       </t>
    </r>
    <r>
      <rPr>
        <sz val="11"/>
        <color theme="1"/>
        <rFont val="Calibri"/>
        <family val="2"/>
        <scheme val="minor"/>
      </rPr>
      <t>What does Power Query do?</t>
    </r>
  </si>
  <si>
    <r>
      <t>7.</t>
    </r>
    <r>
      <rPr>
        <sz val="7"/>
        <color theme="1"/>
        <rFont val="Times New Roman"/>
        <family val="1"/>
      </rPr>
      <t xml:space="preserve">       </t>
    </r>
    <r>
      <rPr>
        <sz val="11"/>
        <color theme="1"/>
        <rFont val="Calibri"/>
        <family val="2"/>
        <scheme val="minor"/>
      </rPr>
      <t>What are the advantages of having a Power BI Pro license?</t>
    </r>
  </si>
  <si>
    <r>
      <t>11.</t>
    </r>
    <r>
      <rPr>
        <sz val="7"/>
        <color theme="1"/>
        <rFont val="Times New Roman"/>
        <family val="1"/>
      </rPr>
      <t xml:space="preserve">   </t>
    </r>
    <r>
      <rPr>
        <sz val="11"/>
        <color theme="1"/>
        <rFont val="Calibri"/>
        <family val="2"/>
        <scheme val="minor"/>
      </rPr>
      <t>What is a dashboard?</t>
    </r>
  </si>
  <si>
    <t>Data analysis is the process of converting raw data into useful, actionable, and updateable information for decision makers in the form of reports, visualizations, dashboards and other useful information. When decision makers have useful information, they can answer questions based on data and make evidence-based, data-drive decisions that lead to informed actions. The useful information created should be easily refreshable when new data arrives so decisions can be made in a timely fashion. In addition, sometimes data analysis can be an exploratory process without a stated goal, where you explore the data in various ways to try and discover patterns or trends and gain unexpected insights. Business intelligence is a synonym for data analysis, but the process is performed within the context of business data and business decision making.</t>
  </si>
  <si>
    <t>When the data analysis results must update instantly when the source data changes.</t>
  </si>
  <si>
    <t>When you have a small data asset (about &lt; 50,000 rows of data) and you need to make simple calculations like sum, count and 5 calculations. Also when you want use the fast and easy reporting features Group By and Show Values As. In some cases, like with frequency distributions, you might even use the Standard PivotTable calculations with data stored in the Data Model because the calculations like % of Grand Total are much easier than the DAX formula equivalent.</t>
  </si>
  <si>
    <t>When you have big data (&gt;50,000 rows of data) or you have complex calculations like average monthly sales based on a transactional data set. When you have millions of rows of data, and want to use the PivotTable user interface, then you must use Power Pivot. Also, the columnar database can compress big data to a small size, DAX formulas are convenient re-usable, pre-formatted formulas, and relationships allow you to use multiple tables in the reporting area, replace XLOOKUP formulas and help DAX formulas to calculate quickly with Filter Context.</t>
  </si>
  <si>
    <t>For the same reasons that you would use Power Pivot, but with the added benefit that there are a larger variety of visualizations that in Excel, visualizations are interactive, visualizations are easier to create and have a cleaner look than in Excel. In addition, Power BI Desktop has a larger number of M Code functions and DAX functions (for example table DAX functions). Power BI Desktop also can evaluate DAX formulas more quickly because internally the engine calculates in DAX rather than in MDX like the Power Pivot engine.</t>
  </si>
  <si>
    <t>It specializes in data analysis importing and data preparation tasks. Power Query can connect to almost any data source, and then clean and transform the data before loading it to the worksheet, a PivotTable cache, Connection Only, The Power Pivot Data Model and the Power BI Desktop Data Model. It can be prepare data for worksheet formulas, Standard Pivot Tables, Power Pivot and Power BI Desktop. Power Query can also clean and make transformations for data that is not directly used in the data analysis process, but other situations like finance , accounting and statistics.</t>
  </si>
  <si>
    <t xml:space="preserve"> You have access to Power BI Online and can create workspaces that allow you to share the data analysis results across any type of device and to share data models and Excel Tables. After data models or Excel Tables are shared to a workspace, if you are logged into any Excel or Power BI Desktop file, you can access the data from the Power BI Online workspace. The advantage is that the data is stored in a single place that multiple teammates an access. This single source of truth allows all of the team to access the same model. In addition, it allows the people who are good at creating models to create the model and publish, while others who are not good at modeling can access the model and build report and visuals.</t>
  </si>
  <si>
    <t>Power Query uses M Code. Power Pivot and Power BI Desktop &amp; Online use DAX.</t>
  </si>
  <si>
    <t>Relationships connect related tables so that: 1) you can avoid use many XLOOKUP formulas in the worksheet, can have multiple table sin the reporting area, allow easier lookup formulas in DAX and facilitate Filter Context to help DAX formulas work quickly with Big Data.</t>
  </si>
  <si>
    <t>Explicit Measures give you full control of the formula creation process, including formula properties such as name, formatting, and formula elements. Implicit Measures are read-only Measures that are created when you drag a field from a table into the Values area of a Data Model PivotTable. Implicit Measures are almost always inefficient to use. Implicit Measure do not show up in a data model that is published to Power BI Online.</t>
  </si>
  <si>
    <t>A dashboard contains reports, charts, visualizations, and other useful information in one location so that the decision makers can view and interact with the information to gage performance, see patterns and trends and gain insight. The general term “dashboard” can refer to a dashboard created on an Excel worksheet or on a Page in Power BI Desktop. However, in the Power BI Online environment, the term “dashboard” refers to the Power BI workspace section where you can create and save dashboards. The advantage of a Power BI Online dashboard, as compared to a dashboard on an Excel worksheet or a Power BI Page, is that the within a given workspace you have the freedom to pin an entire page from a Power BI Report, just an element of a Power BI Page, or a section from a published Excel worksheet to your dashboard.</t>
  </si>
  <si>
    <r>
      <t>1.</t>
    </r>
    <r>
      <rPr>
        <sz val="7"/>
        <color theme="1"/>
        <rFont val="Times New Roman"/>
        <family val="1"/>
      </rPr>
      <t xml:space="preserve">       </t>
    </r>
    <r>
      <rPr>
        <sz val="11"/>
        <color theme="1"/>
        <rFont val="Calibri"/>
        <family val="2"/>
        <scheme val="minor"/>
      </rPr>
      <t>Define data analysis and business intelligence.</t>
    </r>
  </si>
  <si>
    <r>
      <t>3.</t>
    </r>
    <r>
      <rPr>
        <sz val="7"/>
        <color theme="1"/>
        <rFont val="Times New Roman"/>
        <family val="1"/>
      </rPr>
      <t xml:space="preserve">       </t>
    </r>
    <r>
      <rPr>
        <sz val="11"/>
        <color theme="1"/>
        <rFont val="Calibri"/>
        <family val="2"/>
        <scheme val="minor"/>
      </rPr>
      <t>When should you use a standard PivotTable to create a data analysis solution?</t>
    </r>
  </si>
  <si>
    <r>
      <t>8.</t>
    </r>
    <r>
      <rPr>
        <sz val="7"/>
        <color theme="1"/>
        <rFont val="Times New Roman"/>
        <family val="1"/>
      </rPr>
      <t xml:space="preserve">       </t>
    </r>
    <r>
      <rPr>
        <sz val="11"/>
        <color theme="1"/>
        <rFont val="Calibri"/>
        <family val="2"/>
        <scheme val="minor"/>
      </rPr>
      <t>Which tool uses the M code functional language, and which tools use the DAX functional language?</t>
    </r>
  </si>
  <si>
    <r>
      <t>9.</t>
    </r>
    <r>
      <rPr>
        <sz val="7"/>
        <color theme="1"/>
        <rFont val="Times New Roman"/>
        <family val="1"/>
      </rPr>
      <t xml:space="preserve">       </t>
    </r>
    <r>
      <rPr>
        <sz val="11"/>
        <color theme="1"/>
        <rFont val="Calibri"/>
        <family val="2"/>
        <scheme val="minor"/>
      </rPr>
      <t>How do relationships help in a data model?</t>
    </r>
  </si>
  <si>
    <r>
      <t>10.</t>
    </r>
    <r>
      <rPr>
        <sz val="7"/>
        <color theme="1"/>
        <rFont val="Times New Roman"/>
        <family val="1"/>
      </rPr>
      <t xml:space="preserve">   </t>
    </r>
    <r>
      <rPr>
        <sz val="11"/>
        <color theme="1"/>
        <rFont val="Calibri"/>
        <family val="2"/>
        <scheme val="minor"/>
      </rPr>
      <t>What is the difference between an explicit measure and an implicit measure?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</si>
</sst>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3"/>
      <color theme="1"/>
      <name val="Calibri"/>
      <family val="2"/>
      <scheme val="minor"/>
    </font>
    <font>
      <sz val="13"/>
      <color theme="1"/>
      <name val="Calibri"/>
      <family val="2"/>
      <scheme val="minor"/>
    </font>
    <font>
      <b/>
      <sz val="14"/>
      <color rgb="FFFF0000"/>
      <name val="Calibri"/>
      <family val="2"/>
      <scheme val="minor"/>
    </font>
    <font>
      <sz val="7"/>
      <color theme="1"/>
      <name val="Times New Roman"/>
      <family val="1"/>
    </font>
  </fonts>
  <fills count="3">
    <fill>
      <patternFill patternType="none"/>
    </fill>
    <fill>
      <patternFill patternType="gray125"/>
    </fill>
    <fill>
      <patternFill patternType="solid">
        <fgColor rgb="FF00206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3" fillId="2" borderId="1"/>
  </cellStyleXfs>
  <cellXfs count="24">
    <xf numFmtId="0" fontId="0" fillId="0" borderId="0" xfId="0"/>
    <xf numFmtId="0" fontId="2" fillId="0" borderId="0" xfId="0" applyFont="1"/>
    <xf numFmtId="0" fontId="3" fillId="2" borderId="2" xfId="1" applyBorder="1" applyAlignment="1">
      <alignment wrapText="1"/>
    </xf>
    <xf numFmtId="0" fontId="0" fillId="0" borderId="0" xfId="0" applyNumberFormat="1"/>
    <xf numFmtId="0" fontId="0" fillId="0" borderId="0" xfId="0" applyNumberFormat="1" applyBorder="1"/>
    <xf numFmtId="0" fontId="0" fillId="0" borderId="0" xfId="0" applyBorder="1"/>
    <xf numFmtId="0" fontId="1" fillId="2" borderId="0" xfId="1" applyFont="1" applyBorder="1" applyAlignment="1">
      <alignment wrapText="1"/>
    </xf>
    <xf numFmtId="0" fontId="2" fillId="0" borderId="0" xfId="0" applyFont="1" applyBorder="1"/>
    <xf numFmtId="0" fontId="3" fillId="2" borderId="0" xfId="1" applyBorder="1" applyAlignment="1">
      <alignment wrapText="1"/>
    </xf>
    <xf numFmtId="0" fontId="0" fillId="0" borderId="0" xfId="0" pivotButton="1"/>
    <xf numFmtId="4" fontId="0" fillId="0" borderId="0" xfId="0" applyNumberFormat="1"/>
    <xf numFmtId="0" fontId="4" fillId="0" borderId="0" xfId="0" applyFont="1"/>
    <xf numFmtId="0" fontId="5" fillId="0" borderId="0" xfId="0" applyFont="1"/>
    <xf numFmtId="0" fontId="4" fillId="0" borderId="0" xfId="0" applyFont="1" applyBorder="1"/>
    <xf numFmtId="0" fontId="5" fillId="0" borderId="0" xfId="0" applyFont="1" applyBorder="1"/>
    <xf numFmtId="0" fontId="5" fillId="0" borderId="0" xfId="0" applyFont="1" applyAlignment="1">
      <alignment horizontal="left" indent="6"/>
    </xf>
    <xf numFmtId="0" fontId="6" fillId="0" borderId="0" xfId="0" applyFont="1"/>
    <xf numFmtId="0" fontId="5" fillId="0" borderId="0" xfId="0" applyFont="1" applyAlignment="1">
      <alignment horizontal="left" indent="2"/>
    </xf>
    <xf numFmtId="3" fontId="0" fillId="0" borderId="0" xfId="0" applyNumberFormat="1"/>
    <xf numFmtId="10" fontId="0" fillId="0" borderId="0" xfId="0" applyNumberFormat="1"/>
    <xf numFmtId="0" fontId="0" fillId="0" borderId="0" xfId="0" applyAlignment="1">
      <alignment horizontal="left" vertical="center" indent="5"/>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cellXfs>
  <cellStyles count="2">
    <cellStyle name="BlueField" xfId="1" xr:uid="{9188C480-0CE3-4861-B276-826DCB72FECD}"/>
    <cellStyle name="Normal" xfId="0" builtinId="0"/>
  </cellStyles>
  <dxfs count="57">
    <dxf>
      <fill>
        <patternFill>
          <bgColor rgb="FFCCFFCC"/>
        </patternFill>
      </fill>
      <border>
        <left style="thin">
          <color auto="1"/>
        </left>
        <right style="thin">
          <color auto="1"/>
        </right>
        <top style="thin">
          <color auto="1"/>
        </top>
        <bottom style="thin">
          <color auto="1"/>
        </bottom>
        <vertical/>
        <horizontal/>
      </border>
    </dxf>
    <dxf>
      <fill>
        <patternFill>
          <bgColor rgb="FFCCFFCC"/>
        </patternFill>
      </fill>
      <border>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border outline="0">
        <top style="thin">
          <color rgb="FF000000"/>
        </top>
      </border>
    </dxf>
    <dxf>
      <border outline="0">
        <bottom style="thin">
          <color rgb="FF000000"/>
        </bottom>
      </border>
    </dxf>
    <dxf>
      <numFmt numFmtId="0" formatCode="General"/>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general" vertical="bottom" textRotation="0" wrapText="1"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general" vertical="bottom" textRotation="0" wrapText="1"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general" vertical="bottom" textRotation="0" wrapText="1" indent="0" justifyLastLine="0" shrinkToFit="0" readingOrder="0"/>
      <border diagonalUp="0" diagonalDown="0" outline="0">
        <left style="thin">
          <color indexed="64"/>
        </left>
        <right style="thin">
          <color indexed="64"/>
        </right>
        <top/>
        <bottom/>
      </border>
    </dxf>
    <dxf>
      <numFmt numFmtId="0" formatCode="General"/>
    </dxf>
    <dxf>
      <border outline="0">
        <top style="thin">
          <color rgb="FF000000"/>
        </top>
      </border>
    </dxf>
    <dxf>
      <border outline="0">
        <bottom style="thin">
          <color rgb="FF000000"/>
        </bottom>
      </border>
    </dxf>
    <dxf>
      <numFmt numFmtId="0" formatCode="General"/>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general" vertical="bottom" textRotation="0" wrapText="1" indent="0" justifyLastLine="0" shrinkToFit="0" readingOrder="0"/>
      <border diagonalUp="0" diagonalDown="0" outline="0">
        <left style="thin">
          <color indexed="64"/>
        </left>
        <right style="thin">
          <color indexed="64"/>
        </right>
        <top/>
        <bottom/>
      </border>
    </dxf>
    <dxf>
      <numFmt numFmtId="0" formatCode="General"/>
    </dxf>
    <dxf>
      <border outline="0">
        <top style="thin">
          <color rgb="FF000000"/>
        </top>
      </border>
    </dxf>
    <dxf>
      <border outline="0">
        <bottom style="thin">
          <color rgb="FF000000"/>
        </bottom>
      </border>
    </dxf>
    <dxf>
      <numFmt numFmtId="0" formatCode="General"/>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general" vertical="bottom" textRotation="0" wrapText="1"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general" vertical="bottom" textRotation="0" wrapText="1"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color theme="0"/>
      </font>
      <fill>
        <patternFill patternType="solid">
          <fgColor theme="4"/>
          <bgColor rgb="FF002060"/>
        </patternFill>
      </fill>
      <border>
        <left style="thin">
          <color auto="1"/>
        </left>
        <right style="thin">
          <color auto="1"/>
        </right>
        <top style="thin">
          <color auto="1"/>
        </top>
        <bottom style="thin">
          <color auto="1"/>
        </bottom>
        <vertical style="thin">
          <color auto="1"/>
        </vertical>
        <horizontal style="thin">
          <color auto="1"/>
        </horizontal>
      </border>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Medium2" defaultPivotStyle="PivotStyleLight16">
    <tableStyle name="excelisfunDarkBlueTableStyle" pivot="0" count="7" xr9:uid="{FBE500ED-8F7C-451A-8303-E71509923317}">
      <tableStyleElement type="wholeTable" dxfId="56"/>
      <tableStyleElement type="headerRow" dxfId="55"/>
      <tableStyleElement type="totalRow" dxfId="54"/>
      <tableStyleElement type="firstColumn" dxfId="53"/>
      <tableStyleElement type="lastColumn" dxfId="52"/>
      <tableStyleElement type="firstRowStripe" dxfId="51"/>
      <tableStyleElement type="firstColumnStripe" dxfId="50"/>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47" Type="http://schemas.openxmlformats.org/officeDocument/2006/relationships/customXml" Target="../customXml/item27.xml"/><Relationship Id="rId50" Type="http://schemas.openxmlformats.org/officeDocument/2006/relationships/customXml" Target="../customXml/item3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connections" Target="connections.xml"/><Relationship Id="rId29" Type="http://schemas.openxmlformats.org/officeDocument/2006/relationships/customXml" Target="../customXml/item9.xml"/><Relationship Id="rId11" Type="http://schemas.openxmlformats.org/officeDocument/2006/relationships/pivotCacheDefinition" Target="pivotCache/pivotCacheDefinition4.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49" Type="http://schemas.openxmlformats.org/officeDocument/2006/relationships/customXml" Target="../customXml/item29.xml"/><Relationship Id="rId10" Type="http://schemas.openxmlformats.org/officeDocument/2006/relationships/pivotCacheDefinition" Target="pivotCache/pivotCacheDefinition3.xml"/><Relationship Id="rId19" Type="http://schemas.openxmlformats.org/officeDocument/2006/relationships/powerPivotData" Target="model/item.data"/><Relationship Id="rId31" Type="http://schemas.openxmlformats.org/officeDocument/2006/relationships/customXml" Target="../customXml/item11.xml"/><Relationship Id="rId44" Type="http://schemas.openxmlformats.org/officeDocument/2006/relationships/customXml" Target="../customXml/item24.xml"/><Relationship Id="rId52" Type="http://schemas.openxmlformats.org/officeDocument/2006/relationships/customXml" Target="../customXml/item3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Table" Target="pivotTables/pivotTabl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48" Type="http://schemas.openxmlformats.org/officeDocument/2006/relationships/customXml" Target="../customXml/item28.xml"/><Relationship Id="rId8" Type="http://schemas.openxmlformats.org/officeDocument/2006/relationships/pivotCacheDefinition" Target="pivotCache/pivotCacheDefinition1.xml"/><Relationship Id="rId51" Type="http://schemas.openxmlformats.org/officeDocument/2006/relationships/customXml" Target="../customXml/item3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openxmlformats.org/officeDocument/2006/relationships/customXml" Target="../customXml/item26.xml"/><Relationship Id="rId20" Type="http://schemas.openxmlformats.org/officeDocument/2006/relationships/calcChain" Target="calcChain.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[Ch18-Excel365-AdvancedDataAnalysisPracticeProblemsFinished.xlsx]PPCh18(1)!PivotTable1</c:name>
    <c:fmtId val="1"/>
  </c:pivotSource>
  <c:chart>
    <c:title>
      <c:tx>
        <c:strRef>
          <c:f>'PPCh18(1)'!$P$6</c:f>
          <c:strCache>
            <c:ptCount val="1"/>
            <c:pt idx="0">
              <c:v>Total Sales ($) by Customer and Product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'PPCh18(1)'!$P$6</c:f>
              <c:strCache>
                <c:ptCount val="1"/>
                <c:pt idx="0">
                  <c:v>Aspen</c:v>
                </c:pt>
              </c:strCache>
            </c:strRef>
          </c:tx>
          <c:spPr>
            <a:solidFill>
              <a:schemeClr val="accent1"/>
            </a:solidFill>
            <a:ln>
              <a:noFill/>
            </a:ln>
            <a:effectLst/>
          </c:spPr>
          <c:invertIfNegative val="0"/>
          <c:cat>
            <c:strRef>
              <c:f>'PPCh18(1)'!$P$6</c:f>
              <c:strCache>
                <c:ptCount val="8"/>
                <c:pt idx="0">
                  <c:v>Great Winds</c:v>
                </c:pt>
                <c:pt idx="1">
                  <c:v>Bailey Boomerangs</c:v>
                </c:pt>
                <c:pt idx="2">
                  <c:v>Top Ten Toys</c:v>
                </c:pt>
                <c:pt idx="3">
                  <c:v>Fred Myer</c:v>
                </c:pt>
                <c:pt idx="4">
                  <c:v>Flying High</c:v>
                </c:pt>
                <c:pt idx="5">
                  <c:v>Kite Flight</c:v>
                </c:pt>
                <c:pt idx="6">
                  <c:v>Flying Toys</c:v>
                </c:pt>
                <c:pt idx="7">
                  <c:v>Boomerang Man</c:v>
                </c:pt>
              </c:strCache>
            </c:strRef>
          </c:cat>
          <c:val>
            <c:numRef>
              <c:f>'PPCh18(1)'!$P$6</c:f>
              <c:numCache>
                <c:formatCode>#,##0.00</c:formatCode>
                <c:ptCount val="8"/>
                <c:pt idx="0">
                  <c:v>13775.85</c:v>
                </c:pt>
                <c:pt idx="1">
                  <c:v>2125.2000000000003</c:v>
                </c:pt>
                <c:pt idx="2">
                  <c:v>5882.2500000000009</c:v>
                </c:pt>
                <c:pt idx="3">
                  <c:v>8197.2000000000007</c:v>
                </c:pt>
                <c:pt idx="4">
                  <c:v>8197.2000000000007</c:v>
                </c:pt>
                <c:pt idx="5">
                  <c:v>6679.2000000000007</c:v>
                </c:pt>
                <c:pt idx="6">
                  <c:v>3567.3</c:v>
                </c:pt>
                <c:pt idx="7">
                  <c:v>1707.75</c:v>
                </c:pt>
              </c:numCache>
            </c:numRef>
          </c:val>
          <c:extLst>
            <c:ext xmlns:c16="http://schemas.microsoft.com/office/drawing/2014/chart" uri="{C3380CC4-5D6E-409C-BE32-E72D297353CC}">
              <c16:uniqueId val="{00000000-2EC0-4BF4-B527-DC916B412015}"/>
            </c:ext>
          </c:extLst>
        </c:ser>
        <c:ser>
          <c:idx val="1"/>
          <c:order val="1"/>
          <c:tx>
            <c:strRef>
              <c:f>'PPCh18(1)'!$P$6</c:f>
              <c:strCache>
                <c:ptCount val="1"/>
                <c:pt idx="0">
                  <c:v>Bellen</c:v>
                </c:pt>
              </c:strCache>
            </c:strRef>
          </c:tx>
          <c:spPr>
            <a:solidFill>
              <a:schemeClr val="accent2"/>
            </a:solidFill>
            <a:ln>
              <a:noFill/>
            </a:ln>
            <a:effectLst/>
          </c:spPr>
          <c:invertIfNegative val="0"/>
          <c:cat>
            <c:strRef>
              <c:f>'PPCh18(1)'!$P$6</c:f>
              <c:strCache>
                <c:ptCount val="8"/>
                <c:pt idx="0">
                  <c:v>Great Winds</c:v>
                </c:pt>
                <c:pt idx="1">
                  <c:v>Bailey Boomerangs</c:v>
                </c:pt>
                <c:pt idx="2">
                  <c:v>Top Ten Toys</c:v>
                </c:pt>
                <c:pt idx="3">
                  <c:v>Fred Myer</c:v>
                </c:pt>
                <c:pt idx="4">
                  <c:v>Flying High</c:v>
                </c:pt>
                <c:pt idx="5">
                  <c:v>Kite Flight</c:v>
                </c:pt>
                <c:pt idx="6">
                  <c:v>Flying Toys</c:v>
                </c:pt>
                <c:pt idx="7">
                  <c:v>Boomerang Man</c:v>
                </c:pt>
              </c:strCache>
            </c:strRef>
          </c:cat>
          <c:val>
            <c:numRef>
              <c:f>'PPCh18(1)'!$P$6</c:f>
              <c:numCache>
                <c:formatCode>#,##0.00</c:formatCode>
                <c:ptCount val="8"/>
                <c:pt idx="0">
                  <c:v>5174.3999999999996</c:v>
                </c:pt>
                <c:pt idx="1">
                  <c:v>9702</c:v>
                </c:pt>
                <c:pt idx="2">
                  <c:v>8408.4</c:v>
                </c:pt>
                <c:pt idx="3">
                  <c:v>7087.8499999999995</c:v>
                </c:pt>
                <c:pt idx="4">
                  <c:v>916.3</c:v>
                </c:pt>
                <c:pt idx="5">
                  <c:v>2209.9</c:v>
                </c:pt>
                <c:pt idx="6">
                  <c:v>5470.85</c:v>
                </c:pt>
                <c:pt idx="7">
                  <c:v>6845.2999999999993</c:v>
                </c:pt>
              </c:numCache>
            </c:numRef>
          </c:val>
          <c:extLst>
            <c:ext xmlns:c16="http://schemas.microsoft.com/office/drawing/2014/chart" uri="{C3380CC4-5D6E-409C-BE32-E72D297353CC}">
              <c16:uniqueId val="{00000001-2EC0-4BF4-B527-DC916B412015}"/>
            </c:ext>
          </c:extLst>
        </c:ser>
        <c:ser>
          <c:idx val="2"/>
          <c:order val="2"/>
          <c:tx>
            <c:strRef>
              <c:f>'PPCh18(1)'!$P$6</c:f>
              <c:strCache>
                <c:ptCount val="1"/>
                <c:pt idx="0">
                  <c:v>Carlota</c:v>
                </c:pt>
              </c:strCache>
            </c:strRef>
          </c:tx>
          <c:spPr>
            <a:solidFill>
              <a:schemeClr val="accent3"/>
            </a:solidFill>
            <a:ln>
              <a:noFill/>
            </a:ln>
            <a:effectLst/>
          </c:spPr>
          <c:invertIfNegative val="0"/>
          <c:cat>
            <c:strRef>
              <c:f>'PPCh18(1)'!$P$6</c:f>
              <c:strCache>
                <c:ptCount val="8"/>
                <c:pt idx="0">
                  <c:v>Great Winds</c:v>
                </c:pt>
                <c:pt idx="1">
                  <c:v>Bailey Boomerangs</c:v>
                </c:pt>
                <c:pt idx="2">
                  <c:v>Top Ten Toys</c:v>
                </c:pt>
                <c:pt idx="3">
                  <c:v>Fred Myer</c:v>
                </c:pt>
                <c:pt idx="4">
                  <c:v>Flying High</c:v>
                </c:pt>
                <c:pt idx="5">
                  <c:v>Kite Flight</c:v>
                </c:pt>
                <c:pt idx="6">
                  <c:v>Flying Toys</c:v>
                </c:pt>
                <c:pt idx="7">
                  <c:v>Boomerang Man</c:v>
                </c:pt>
              </c:strCache>
            </c:strRef>
          </c:cat>
          <c:val>
            <c:numRef>
              <c:f>'PPCh18(1)'!$P$6</c:f>
              <c:numCache>
                <c:formatCode>#,##0.00</c:formatCode>
                <c:ptCount val="8"/>
                <c:pt idx="0">
                  <c:v>2396.25</c:v>
                </c:pt>
                <c:pt idx="1">
                  <c:v>6677.55</c:v>
                </c:pt>
                <c:pt idx="2">
                  <c:v>4441.05</c:v>
                </c:pt>
                <c:pt idx="3">
                  <c:v>5303.7</c:v>
                </c:pt>
                <c:pt idx="4">
                  <c:v>8307</c:v>
                </c:pt>
                <c:pt idx="5">
                  <c:v>1757.25</c:v>
                </c:pt>
                <c:pt idx="6">
                  <c:v>3450.5999999999995</c:v>
                </c:pt>
                <c:pt idx="7">
                  <c:v>3418.65</c:v>
                </c:pt>
              </c:numCache>
            </c:numRef>
          </c:val>
          <c:extLst>
            <c:ext xmlns:c16="http://schemas.microsoft.com/office/drawing/2014/chart" uri="{C3380CC4-5D6E-409C-BE32-E72D297353CC}">
              <c16:uniqueId val="{00000002-2EC0-4BF4-B527-DC916B412015}"/>
            </c:ext>
          </c:extLst>
        </c:ser>
        <c:ser>
          <c:idx val="3"/>
          <c:order val="3"/>
          <c:tx>
            <c:strRef>
              <c:f>'PPCh18(1)'!$P$6</c:f>
              <c:strCache>
                <c:ptCount val="1"/>
                <c:pt idx="0">
                  <c:v>Yanaki</c:v>
                </c:pt>
              </c:strCache>
            </c:strRef>
          </c:tx>
          <c:spPr>
            <a:solidFill>
              <a:schemeClr val="accent4"/>
            </a:solidFill>
            <a:ln>
              <a:noFill/>
            </a:ln>
            <a:effectLst/>
          </c:spPr>
          <c:invertIfNegative val="0"/>
          <c:cat>
            <c:strRef>
              <c:f>'PPCh18(1)'!$P$6</c:f>
              <c:strCache>
                <c:ptCount val="8"/>
                <c:pt idx="0">
                  <c:v>Great Winds</c:v>
                </c:pt>
                <c:pt idx="1">
                  <c:v>Bailey Boomerangs</c:v>
                </c:pt>
                <c:pt idx="2">
                  <c:v>Top Ten Toys</c:v>
                </c:pt>
                <c:pt idx="3">
                  <c:v>Fred Myer</c:v>
                </c:pt>
                <c:pt idx="4">
                  <c:v>Flying High</c:v>
                </c:pt>
                <c:pt idx="5">
                  <c:v>Kite Flight</c:v>
                </c:pt>
                <c:pt idx="6">
                  <c:v>Flying Toys</c:v>
                </c:pt>
                <c:pt idx="7">
                  <c:v>Boomerang Man</c:v>
                </c:pt>
              </c:strCache>
            </c:strRef>
          </c:cat>
          <c:val>
            <c:numRef>
              <c:f>'PPCh18(1)'!$P$6</c:f>
              <c:numCache>
                <c:formatCode>#,##0.00</c:formatCode>
                <c:ptCount val="8"/>
                <c:pt idx="0">
                  <c:v>5953.35</c:v>
                </c:pt>
                <c:pt idx="1">
                  <c:v>6903.6500000000005</c:v>
                </c:pt>
                <c:pt idx="2">
                  <c:v>6428.5</c:v>
                </c:pt>
                <c:pt idx="3">
                  <c:v>3745.3</c:v>
                </c:pt>
                <c:pt idx="4">
                  <c:v>1872.6499999999999</c:v>
                </c:pt>
                <c:pt idx="5">
                  <c:v>7239.0499999999993</c:v>
                </c:pt>
                <c:pt idx="6">
                  <c:v>5226.6499999999996</c:v>
                </c:pt>
                <c:pt idx="7">
                  <c:v>5170.7499999999991</c:v>
                </c:pt>
              </c:numCache>
            </c:numRef>
          </c:val>
          <c:extLst>
            <c:ext xmlns:c16="http://schemas.microsoft.com/office/drawing/2014/chart" uri="{C3380CC4-5D6E-409C-BE32-E72D297353CC}">
              <c16:uniqueId val="{00000003-2EC0-4BF4-B527-DC916B412015}"/>
            </c:ext>
          </c:extLst>
        </c:ser>
        <c:dLbls>
          <c:showLegendKey val="0"/>
          <c:showVal val="0"/>
          <c:showCatName val="0"/>
          <c:showSerName val="0"/>
          <c:showPercent val="0"/>
          <c:showBubbleSize val="0"/>
        </c:dLbls>
        <c:gapWidth val="88"/>
        <c:overlap val="100"/>
        <c:axId val="260148368"/>
        <c:axId val="260147120"/>
      </c:barChart>
      <c:catAx>
        <c:axId val="26014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47120"/>
        <c:crosses val="autoZero"/>
        <c:auto val="1"/>
        <c:lblAlgn val="ctr"/>
        <c:lblOffset val="100"/>
        <c:noMultiLvlLbl val="0"/>
      </c:catAx>
      <c:valAx>
        <c:axId val="260147120"/>
        <c:scaling>
          <c:orientation val="minMax"/>
          <c:max val="3000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48368"/>
        <c:crosses val="autoZero"/>
        <c:crossBetween val="between"/>
        <c:majorUnit val="10000"/>
        <c:minorUnit val="5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 by Customer and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Aspen</c:v>
          </c:tx>
          <c:spPr>
            <a:solidFill>
              <a:schemeClr val="accent1"/>
            </a:solidFill>
            <a:ln>
              <a:noFill/>
            </a:ln>
            <a:effectLst/>
          </c:spPr>
          <c:invertIfNegative val="0"/>
          <c:cat>
            <c:strLit>
              <c:ptCount val="8"/>
              <c:pt idx="0">
                <c:v>Bailey Boomerangs</c:v>
              </c:pt>
              <c:pt idx="1">
                <c:v>Boomerang Man</c:v>
              </c:pt>
              <c:pt idx="2">
                <c:v>Flying High</c:v>
              </c:pt>
              <c:pt idx="3">
                <c:v>Flying Toys</c:v>
              </c:pt>
              <c:pt idx="4">
                <c:v>Fred Myer</c:v>
              </c:pt>
              <c:pt idx="5">
                <c:v>Great Winds</c:v>
              </c:pt>
              <c:pt idx="6">
                <c:v>Kite Flight</c:v>
              </c:pt>
              <c:pt idx="7">
                <c:v>Top Ten Toys</c:v>
              </c:pt>
            </c:strLit>
          </c:cat>
          <c:val>
            <c:numLit>
              <c:formatCode>#,##0.00</c:formatCode>
              <c:ptCount val="8"/>
              <c:pt idx="0">
                <c:v>2125.2000000000003</c:v>
              </c:pt>
              <c:pt idx="1">
                <c:v>1707.75</c:v>
              </c:pt>
              <c:pt idx="2">
                <c:v>8197.2000000000007</c:v>
              </c:pt>
              <c:pt idx="3">
                <c:v>3567.3</c:v>
              </c:pt>
              <c:pt idx="4">
                <c:v>8197.2000000000007</c:v>
              </c:pt>
              <c:pt idx="5">
                <c:v>13775.85</c:v>
              </c:pt>
              <c:pt idx="6">
                <c:v>6679.2000000000007</c:v>
              </c:pt>
              <c:pt idx="7">
                <c:v>5882.2500000000009</c:v>
              </c:pt>
            </c:numLit>
          </c:val>
          <c:extLst>
            <c:ext xmlns:c16="http://schemas.microsoft.com/office/drawing/2014/chart" uri="{C3380CC4-5D6E-409C-BE32-E72D297353CC}">
              <c16:uniqueId val="{00000001-A72C-4BA5-98C3-94308CDAA199}"/>
            </c:ext>
          </c:extLst>
        </c:ser>
        <c:ser>
          <c:idx val="1"/>
          <c:order val="1"/>
          <c:tx>
            <c:v>Bellen</c:v>
          </c:tx>
          <c:spPr>
            <a:solidFill>
              <a:schemeClr val="accent2"/>
            </a:solidFill>
            <a:ln>
              <a:noFill/>
            </a:ln>
            <a:effectLst/>
          </c:spPr>
          <c:invertIfNegative val="0"/>
          <c:cat>
            <c:strLit>
              <c:ptCount val="8"/>
              <c:pt idx="0">
                <c:v>Bailey Boomerangs</c:v>
              </c:pt>
              <c:pt idx="1">
                <c:v>Boomerang Man</c:v>
              </c:pt>
              <c:pt idx="2">
                <c:v>Flying High</c:v>
              </c:pt>
              <c:pt idx="3">
                <c:v>Flying Toys</c:v>
              </c:pt>
              <c:pt idx="4">
                <c:v>Fred Myer</c:v>
              </c:pt>
              <c:pt idx="5">
                <c:v>Great Winds</c:v>
              </c:pt>
              <c:pt idx="6">
                <c:v>Kite Flight</c:v>
              </c:pt>
              <c:pt idx="7">
                <c:v>Top Ten Toys</c:v>
              </c:pt>
            </c:strLit>
          </c:cat>
          <c:val>
            <c:numLit>
              <c:formatCode>#,##0.00</c:formatCode>
              <c:ptCount val="8"/>
              <c:pt idx="0">
                <c:v>9702</c:v>
              </c:pt>
              <c:pt idx="1">
                <c:v>6845.2999999999993</c:v>
              </c:pt>
              <c:pt idx="2">
                <c:v>916.3</c:v>
              </c:pt>
              <c:pt idx="3">
                <c:v>5470.85</c:v>
              </c:pt>
              <c:pt idx="4">
                <c:v>7087.8499999999995</c:v>
              </c:pt>
              <c:pt idx="5">
                <c:v>5174.3999999999996</c:v>
              </c:pt>
              <c:pt idx="6">
                <c:v>2209.9</c:v>
              </c:pt>
              <c:pt idx="7">
                <c:v>8408.4</c:v>
              </c:pt>
            </c:numLit>
          </c:val>
          <c:extLst>
            <c:ext xmlns:c16="http://schemas.microsoft.com/office/drawing/2014/chart" uri="{C3380CC4-5D6E-409C-BE32-E72D297353CC}">
              <c16:uniqueId val="{00000002-A72C-4BA5-98C3-94308CDAA199}"/>
            </c:ext>
          </c:extLst>
        </c:ser>
        <c:ser>
          <c:idx val="2"/>
          <c:order val="2"/>
          <c:tx>
            <c:v>Carlota</c:v>
          </c:tx>
          <c:spPr>
            <a:solidFill>
              <a:schemeClr val="accent3"/>
            </a:solidFill>
            <a:ln>
              <a:noFill/>
            </a:ln>
            <a:effectLst/>
          </c:spPr>
          <c:invertIfNegative val="0"/>
          <c:cat>
            <c:strLit>
              <c:ptCount val="8"/>
              <c:pt idx="0">
                <c:v>Bailey Boomerangs</c:v>
              </c:pt>
              <c:pt idx="1">
                <c:v>Boomerang Man</c:v>
              </c:pt>
              <c:pt idx="2">
                <c:v>Flying High</c:v>
              </c:pt>
              <c:pt idx="3">
                <c:v>Flying Toys</c:v>
              </c:pt>
              <c:pt idx="4">
                <c:v>Fred Myer</c:v>
              </c:pt>
              <c:pt idx="5">
                <c:v>Great Winds</c:v>
              </c:pt>
              <c:pt idx="6">
                <c:v>Kite Flight</c:v>
              </c:pt>
              <c:pt idx="7">
                <c:v>Top Ten Toys</c:v>
              </c:pt>
            </c:strLit>
          </c:cat>
          <c:val>
            <c:numLit>
              <c:formatCode>#,##0.00</c:formatCode>
              <c:ptCount val="8"/>
              <c:pt idx="0">
                <c:v>6677.55</c:v>
              </c:pt>
              <c:pt idx="1">
                <c:v>3418.65</c:v>
              </c:pt>
              <c:pt idx="2">
                <c:v>8307</c:v>
              </c:pt>
              <c:pt idx="3">
                <c:v>3450.5999999999995</c:v>
              </c:pt>
              <c:pt idx="4">
                <c:v>5303.7</c:v>
              </c:pt>
              <c:pt idx="5">
                <c:v>2396.25</c:v>
              </c:pt>
              <c:pt idx="6">
                <c:v>1757.25</c:v>
              </c:pt>
              <c:pt idx="7">
                <c:v>4441.05</c:v>
              </c:pt>
            </c:numLit>
          </c:val>
          <c:extLst>
            <c:ext xmlns:c16="http://schemas.microsoft.com/office/drawing/2014/chart" uri="{C3380CC4-5D6E-409C-BE32-E72D297353CC}">
              <c16:uniqueId val="{00000003-A72C-4BA5-98C3-94308CDAA199}"/>
            </c:ext>
          </c:extLst>
        </c:ser>
        <c:ser>
          <c:idx val="3"/>
          <c:order val="3"/>
          <c:tx>
            <c:v>Yanaki</c:v>
          </c:tx>
          <c:spPr>
            <a:solidFill>
              <a:schemeClr val="accent4"/>
            </a:solidFill>
            <a:ln>
              <a:noFill/>
            </a:ln>
            <a:effectLst/>
          </c:spPr>
          <c:invertIfNegative val="0"/>
          <c:cat>
            <c:strLit>
              <c:ptCount val="8"/>
              <c:pt idx="0">
                <c:v>Bailey Boomerangs</c:v>
              </c:pt>
              <c:pt idx="1">
                <c:v>Boomerang Man</c:v>
              </c:pt>
              <c:pt idx="2">
                <c:v>Flying High</c:v>
              </c:pt>
              <c:pt idx="3">
                <c:v>Flying Toys</c:v>
              </c:pt>
              <c:pt idx="4">
                <c:v>Fred Myer</c:v>
              </c:pt>
              <c:pt idx="5">
                <c:v>Great Winds</c:v>
              </c:pt>
              <c:pt idx="6">
                <c:v>Kite Flight</c:v>
              </c:pt>
              <c:pt idx="7">
                <c:v>Top Ten Toys</c:v>
              </c:pt>
            </c:strLit>
          </c:cat>
          <c:val>
            <c:numLit>
              <c:formatCode>#,##0.00</c:formatCode>
              <c:ptCount val="8"/>
              <c:pt idx="0">
                <c:v>6903.6500000000005</c:v>
              </c:pt>
              <c:pt idx="1">
                <c:v>5170.7499999999991</c:v>
              </c:pt>
              <c:pt idx="2">
                <c:v>1872.6499999999999</c:v>
              </c:pt>
              <c:pt idx="3">
                <c:v>5226.6499999999996</c:v>
              </c:pt>
              <c:pt idx="4">
                <c:v>3745.3</c:v>
              </c:pt>
              <c:pt idx="5">
                <c:v>5953.35</c:v>
              </c:pt>
              <c:pt idx="6">
                <c:v>7239.0499999999993</c:v>
              </c:pt>
              <c:pt idx="7">
                <c:v>6428.5</c:v>
              </c:pt>
            </c:numLit>
          </c:val>
          <c:extLst>
            <c:ext xmlns:c16="http://schemas.microsoft.com/office/drawing/2014/chart" uri="{C3380CC4-5D6E-409C-BE32-E72D297353CC}">
              <c16:uniqueId val="{00000004-A72C-4BA5-98C3-94308CDAA199}"/>
            </c:ext>
          </c:extLst>
        </c:ser>
        <c:dLbls>
          <c:showLegendKey val="0"/>
          <c:showVal val="0"/>
          <c:showCatName val="0"/>
          <c:showSerName val="0"/>
          <c:showPercent val="0"/>
          <c:showBubbleSize val="0"/>
        </c:dLbls>
        <c:gapWidth val="219"/>
        <c:overlap val="-27"/>
        <c:axId val="475130880"/>
        <c:axId val="475137952"/>
      </c:barChart>
      <c:catAx>
        <c:axId val="475130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137952"/>
        <c:crosses val="autoZero"/>
        <c:auto val="1"/>
        <c:lblAlgn val="ctr"/>
        <c:lblOffset val="100"/>
        <c:noMultiLvlLbl val="0"/>
        <c:extLst>
          <c:ext xmlns:c15="http://schemas.microsoft.com/office/drawing/2012/chart" uri="{F40574EE-89B7-4290-83BB-5DA773EAF853}">
            <c15:numFmt c:formatCode="General" c:sourceLinked="1"/>
          </c:ext>
        </c:extLst>
      </c:catAx>
      <c:valAx>
        <c:axId val="4751379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130880"/>
        <c:crosses val="autoZero"/>
        <c:crossBetween val="between"/>
        <c:majorUnit val="4000"/>
        <c:extLst>
          <c:ext xmlns:c15="http://schemas.microsoft.com/office/drawing/2012/chart" uri="{F40574EE-89B7-4290-83BB-5DA773EAF853}">
            <c15:numFmt c:formatCode="#,##0.00" c:sourceLinked="1"/>
          </c:ext>
        </c:extLs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[Ch18-Excel365-AdvancedDataAnalysisPracticeProblemsFinished.xlsx]PivotChartTable1</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[Ch18-Excel365-AdvancedDataAnalysisPracticeProblemsFinished.xlsx]PPCh18(5)!PivotTable4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SalesRep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'PPCh18(5)'!$C$6</c:f>
              <c:strCache>
                <c:ptCount val="1"/>
                <c:pt idx="0">
                  <c:v>Total</c:v>
                </c:pt>
              </c:strCache>
            </c:strRef>
          </c:tx>
          <c:spPr>
            <a:solidFill>
              <a:schemeClr val="accent1"/>
            </a:solidFill>
            <a:ln>
              <a:noFill/>
            </a:ln>
            <a:effectLst/>
          </c:spPr>
          <c:invertIfNegative val="0"/>
          <c:cat>
            <c:strRef>
              <c:f>'PPCh18(5)'!$B$7:$B$29</c:f>
              <c:strCache>
                <c:ptCount val="22"/>
                <c:pt idx="0">
                  <c:v>Calista Li</c:v>
                </c:pt>
                <c:pt idx="1">
                  <c:v>Brandon Menendez</c:v>
                </c:pt>
                <c:pt idx="2">
                  <c:v>Christeen Bourgeois</c:v>
                </c:pt>
                <c:pt idx="3">
                  <c:v>Wilfredo Valadez</c:v>
                </c:pt>
                <c:pt idx="4">
                  <c:v>Elyse Sotelo</c:v>
                </c:pt>
                <c:pt idx="5">
                  <c:v>Olene Toliver</c:v>
                </c:pt>
                <c:pt idx="6">
                  <c:v>Ewa Gamble</c:v>
                </c:pt>
                <c:pt idx="7">
                  <c:v>Kris Turpin</c:v>
                </c:pt>
                <c:pt idx="8">
                  <c:v>Raina Lentz</c:v>
                </c:pt>
                <c:pt idx="9">
                  <c:v>Karina Sterling</c:v>
                </c:pt>
                <c:pt idx="10">
                  <c:v>Shizue Sorensen</c:v>
                </c:pt>
                <c:pt idx="11">
                  <c:v>Janita Romano</c:v>
                </c:pt>
                <c:pt idx="12">
                  <c:v>Huong Triplett</c:v>
                </c:pt>
                <c:pt idx="13">
                  <c:v>Florentina Nugent</c:v>
                </c:pt>
                <c:pt idx="14">
                  <c:v>Sherrill Herron</c:v>
                </c:pt>
                <c:pt idx="15">
                  <c:v>Raymonde Painter</c:v>
                </c:pt>
                <c:pt idx="16">
                  <c:v>Necole Cisneros</c:v>
                </c:pt>
                <c:pt idx="17">
                  <c:v>Joey Stanfield</c:v>
                </c:pt>
                <c:pt idx="18">
                  <c:v>Chantel Awiti</c:v>
                </c:pt>
                <c:pt idx="19">
                  <c:v>Sioux Radcoolinator</c:v>
                </c:pt>
                <c:pt idx="20">
                  <c:v>Gigi Gabazi</c:v>
                </c:pt>
                <c:pt idx="21">
                  <c:v>Tyrone Smithe</c:v>
                </c:pt>
              </c:strCache>
            </c:strRef>
          </c:cat>
          <c:val>
            <c:numRef>
              <c:f>'PPCh18(5)'!$C$7:$C$29</c:f>
              <c:numCache>
                <c:formatCode>#,##0</c:formatCode>
                <c:ptCount val="22"/>
                <c:pt idx="0">
                  <c:v>15464355.590000011</c:v>
                </c:pt>
                <c:pt idx="1">
                  <c:v>17578217.880000029</c:v>
                </c:pt>
                <c:pt idx="2">
                  <c:v>19206567.070000008</c:v>
                </c:pt>
                <c:pt idx="3">
                  <c:v>21193825.220000025</c:v>
                </c:pt>
                <c:pt idx="4">
                  <c:v>23433305.749999996</c:v>
                </c:pt>
                <c:pt idx="5">
                  <c:v>25288473.840000011</c:v>
                </c:pt>
                <c:pt idx="6">
                  <c:v>27797469.759999968</c:v>
                </c:pt>
                <c:pt idx="7">
                  <c:v>30128483.300000004</c:v>
                </c:pt>
                <c:pt idx="8">
                  <c:v>30209344.539999999</c:v>
                </c:pt>
                <c:pt idx="9">
                  <c:v>30262694.569999982</c:v>
                </c:pt>
                <c:pt idx="10">
                  <c:v>30367082.110000014</c:v>
                </c:pt>
                <c:pt idx="11">
                  <c:v>30383191.519999966</c:v>
                </c:pt>
                <c:pt idx="12">
                  <c:v>30407343.32999998</c:v>
                </c:pt>
                <c:pt idx="13">
                  <c:v>30587834.979999982</c:v>
                </c:pt>
                <c:pt idx="14">
                  <c:v>30601813.400000006</c:v>
                </c:pt>
                <c:pt idx="15">
                  <c:v>30621328.359999988</c:v>
                </c:pt>
                <c:pt idx="16">
                  <c:v>30723575.909999974</c:v>
                </c:pt>
                <c:pt idx="17">
                  <c:v>30789778.359999992</c:v>
                </c:pt>
                <c:pt idx="18">
                  <c:v>105971452.46999988</c:v>
                </c:pt>
                <c:pt idx="19">
                  <c:v>106027370.44999975</c:v>
                </c:pt>
                <c:pt idx="20">
                  <c:v>106981305.94999982</c:v>
                </c:pt>
                <c:pt idx="21">
                  <c:v>107383729.26999973</c:v>
                </c:pt>
              </c:numCache>
            </c:numRef>
          </c:val>
          <c:extLst>
            <c:ext xmlns:c16="http://schemas.microsoft.com/office/drawing/2014/chart" uri="{C3380CC4-5D6E-409C-BE32-E72D297353CC}">
              <c16:uniqueId val="{00000000-5BC4-4B4A-9200-B835570BFB27}"/>
            </c:ext>
          </c:extLst>
        </c:ser>
        <c:dLbls>
          <c:showLegendKey val="0"/>
          <c:showVal val="0"/>
          <c:showCatName val="0"/>
          <c:showSerName val="0"/>
          <c:showPercent val="0"/>
          <c:showBubbleSize val="0"/>
        </c:dLbls>
        <c:gapWidth val="52"/>
        <c:axId val="1594539999"/>
        <c:axId val="1594540415"/>
      </c:barChart>
      <c:catAx>
        <c:axId val="1594539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40415"/>
        <c:crosses val="autoZero"/>
        <c:auto val="1"/>
        <c:lblAlgn val="ctr"/>
        <c:lblOffset val="100"/>
        <c:noMultiLvlLbl val="0"/>
      </c:catAx>
      <c:valAx>
        <c:axId val="159454041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3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[Ch18-Excel365-AdvancedDataAnalysisPracticeProblemsFinished.xlsx]PPCh18(5)!PivotTable6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Units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'PPCh18(5)'!$M$6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'PPCh18(5)'!$L$7:$L$21</c:f>
              <c:strCache>
                <c:ptCount val="14"/>
                <c:pt idx="0">
                  <c:v>Eagle</c:v>
                </c:pt>
                <c:pt idx="1">
                  <c:v>Quad</c:v>
                </c:pt>
                <c:pt idx="2">
                  <c:v>Yanaki</c:v>
                </c:pt>
                <c:pt idx="3">
                  <c:v>Carlota</c:v>
                </c:pt>
                <c:pt idx="4">
                  <c:v>Sunset</c:v>
                </c:pt>
                <c:pt idx="5">
                  <c:v>Beaut</c:v>
                </c:pt>
                <c:pt idx="6">
                  <c:v>Bellen</c:v>
                </c:pt>
                <c:pt idx="7">
                  <c:v>Aspen</c:v>
                </c:pt>
                <c:pt idx="8">
                  <c:v>Sunshine</c:v>
                </c:pt>
                <c:pt idx="9">
                  <c:v>Kangaroo</c:v>
                </c:pt>
                <c:pt idx="10">
                  <c:v>Elevate</c:v>
                </c:pt>
                <c:pt idx="11">
                  <c:v>FastFly</c:v>
                </c:pt>
                <c:pt idx="12">
                  <c:v>Vrang</c:v>
                </c:pt>
                <c:pt idx="13">
                  <c:v>Flattop</c:v>
                </c:pt>
              </c:strCache>
            </c:strRef>
          </c:cat>
          <c:val>
            <c:numRef>
              <c:f>'PPCh18(5)'!$M$7:$M$21</c:f>
              <c:numCache>
                <c:formatCode>#,##0</c:formatCode>
                <c:ptCount val="14"/>
                <c:pt idx="0">
                  <c:v>9501342</c:v>
                </c:pt>
                <c:pt idx="1">
                  <c:v>9461508</c:v>
                </c:pt>
                <c:pt idx="2">
                  <c:v>9410989</c:v>
                </c:pt>
                <c:pt idx="3">
                  <c:v>3076422</c:v>
                </c:pt>
                <c:pt idx="4">
                  <c:v>3071201</c:v>
                </c:pt>
                <c:pt idx="5">
                  <c:v>3070795</c:v>
                </c:pt>
                <c:pt idx="6">
                  <c:v>3070549</c:v>
                </c:pt>
                <c:pt idx="7">
                  <c:v>3040733</c:v>
                </c:pt>
                <c:pt idx="8">
                  <c:v>3027329</c:v>
                </c:pt>
                <c:pt idx="9">
                  <c:v>2692831</c:v>
                </c:pt>
                <c:pt idx="10">
                  <c:v>2374100</c:v>
                </c:pt>
                <c:pt idx="11">
                  <c:v>2091016</c:v>
                </c:pt>
                <c:pt idx="12">
                  <c:v>1829887</c:v>
                </c:pt>
                <c:pt idx="13">
                  <c:v>1571017</c:v>
                </c:pt>
              </c:numCache>
            </c:numRef>
          </c:val>
          <c:extLst>
            <c:ext xmlns:c16="http://schemas.microsoft.com/office/drawing/2014/chart" uri="{C3380CC4-5D6E-409C-BE32-E72D297353CC}">
              <c16:uniqueId val="{00000000-2151-4D20-9B56-38FFFEF83564}"/>
            </c:ext>
          </c:extLst>
        </c:ser>
        <c:dLbls>
          <c:dLblPos val="outEnd"/>
          <c:showLegendKey val="0"/>
          <c:showVal val="1"/>
          <c:showCatName val="0"/>
          <c:showSerName val="0"/>
          <c:showPercent val="0"/>
          <c:showBubbleSize val="0"/>
        </c:dLbls>
        <c:gapWidth val="58"/>
        <c:axId val="2051732415"/>
        <c:axId val="2051745727"/>
      </c:barChart>
      <c:catAx>
        <c:axId val="205173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745727"/>
        <c:crosses val="autoZero"/>
        <c:auto val="1"/>
        <c:lblAlgn val="ctr"/>
        <c:lblOffset val="100"/>
        <c:noMultiLvlLbl val="0"/>
      </c:catAx>
      <c:valAx>
        <c:axId val="2051745727"/>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051732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14</xdr:col>
      <xdr:colOff>0</xdr:colOff>
      <xdr:row>23</xdr:row>
      <xdr:rowOff>0</xdr:rowOff>
    </xdr:from>
    <xdr:to>
      <xdr:col>20</xdr:col>
      <xdr:colOff>0</xdr:colOff>
      <xdr:row>42</xdr:row>
      <xdr:rowOff>0</xdr:rowOff>
    </xdr:to>
    <xdr:graphicFrame macro="">
      <xdr:nvGraphicFramePr>
        <xdr:cNvPr id="2" name="Chart 1">
          <a:extLst>
            <a:ext uri="{FF2B5EF4-FFF2-40B4-BE49-F238E27FC236}">
              <a16:creationId xmlns:a16="http://schemas.microsoft.com/office/drawing/2014/main" id="{AB277B42-6CB1-40A7-93DA-AA32C7B871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10</xdr:row>
      <xdr:rowOff>44450</xdr:rowOff>
    </xdr:from>
    <xdr:to>
      <xdr:col>17</xdr:col>
      <xdr:colOff>473075</xdr:colOff>
      <xdr:row>29</xdr:row>
      <xdr:rowOff>0</xdr:rowOff>
    </xdr:to>
    <xdr:graphicFrame macro="">
      <xdr:nvGraphicFramePr>
        <xdr:cNvPr id="3" name="Chart 2">
          <a:extLst>
            <a:ext uri="{FF2B5EF4-FFF2-40B4-BE49-F238E27FC236}">
              <a16:creationId xmlns:a16="http://schemas.microsoft.com/office/drawing/2014/main" id="{39159C0B-2BF4-44BE-B21D-4DE1F184EF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104775</xdr:colOff>
      <xdr:row>16</xdr:row>
      <xdr:rowOff>57150</xdr:rowOff>
    </xdr:from>
    <xdr:to>
      <xdr:col>7</xdr:col>
      <xdr:colOff>428625</xdr:colOff>
      <xdr:row>22</xdr:row>
      <xdr:rowOff>38100</xdr:rowOff>
    </xdr:to>
    <xdr:pic>
      <xdr:nvPicPr>
        <xdr:cNvPr id="7" name="Picture 6">
          <a:extLst>
            <a:ext uri="{FF2B5EF4-FFF2-40B4-BE49-F238E27FC236}">
              <a16:creationId xmlns:a16="http://schemas.microsoft.com/office/drawing/2014/main" id="{2B06C00E-333F-40DA-A141-506B4D84462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47900" y="2819400"/>
          <a:ext cx="4276725" cy="1123950"/>
        </a:xfrm>
        <a:prstGeom prst="rect">
          <a:avLst/>
        </a:prstGeom>
        <a:ln w="12700">
          <a:solidFill>
            <a:schemeClr val="tx1"/>
          </a:solidFill>
        </a:ln>
      </xdr:spPr>
    </xdr:pic>
    <xdr:clientData/>
  </xdr:twoCellAnchor>
  <xdr:twoCellAnchor editAs="oneCell">
    <xdr:from>
      <xdr:col>2</xdr:col>
      <xdr:colOff>121424</xdr:colOff>
      <xdr:row>12</xdr:row>
      <xdr:rowOff>64275</xdr:rowOff>
    </xdr:from>
    <xdr:to>
      <xdr:col>4</xdr:col>
      <xdr:colOff>781049</xdr:colOff>
      <xdr:row>14</xdr:row>
      <xdr:rowOff>59692</xdr:rowOff>
    </xdr:to>
    <xdr:pic>
      <xdr:nvPicPr>
        <xdr:cNvPr id="9" name="Picture 8">
          <a:extLst>
            <a:ext uri="{FF2B5EF4-FFF2-40B4-BE49-F238E27FC236}">
              <a16:creationId xmlns:a16="http://schemas.microsoft.com/office/drawing/2014/main" id="{5A3200CA-9A7F-4591-A6EE-3ACEC235A8F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264549" y="2226450"/>
          <a:ext cx="2545575" cy="460370"/>
        </a:xfrm>
        <a:prstGeom prst="rect">
          <a:avLst/>
        </a:prstGeom>
        <a:ln w="12700">
          <a:solidFill>
            <a:schemeClr val="tx1"/>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207064</xdr:colOff>
      <xdr:row>4</xdr:row>
      <xdr:rowOff>190500</xdr:rowOff>
    </xdr:from>
    <xdr:to>
      <xdr:col>10</xdr:col>
      <xdr:colOff>438978</xdr:colOff>
      <xdr:row>33</xdr:row>
      <xdr:rowOff>190500</xdr:rowOff>
    </xdr:to>
    <xdr:graphicFrame macro="">
      <xdr:nvGraphicFramePr>
        <xdr:cNvPr id="4" name="Chart 3">
          <a:extLst>
            <a:ext uri="{FF2B5EF4-FFF2-40B4-BE49-F238E27FC236}">
              <a16:creationId xmlns:a16="http://schemas.microsoft.com/office/drawing/2014/main" id="{8F46071C-FA6B-4BD5-B8FE-87A4F36C74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21</xdr:row>
      <xdr:rowOff>190500</xdr:rowOff>
    </xdr:from>
    <xdr:to>
      <xdr:col>18</xdr:col>
      <xdr:colOff>0</xdr:colOff>
      <xdr:row>33</xdr:row>
      <xdr:rowOff>190500</xdr:rowOff>
    </xdr:to>
    <xdr:graphicFrame macro="">
      <xdr:nvGraphicFramePr>
        <xdr:cNvPr id="5" name="Chart 4">
          <a:extLst>
            <a:ext uri="{FF2B5EF4-FFF2-40B4-BE49-F238E27FC236}">
              <a16:creationId xmlns:a16="http://schemas.microsoft.com/office/drawing/2014/main" id="{B9AD9DC1-EE09-445E-A130-901A37510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451757</xdr:colOff>
      <xdr:row>4</xdr:row>
      <xdr:rowOff>87085</xdr:rowOff>
    </xdr:from>
    <xdr:to>
      <xdr:col>5</xdr:col>
      <xdr:colOff>255304</xdr:colOff>
      <xdr:row>5</xdr:row>
      <xdr:rowOff>164646</xdr:rowOff>
    </xdr:to>
    <xdr:pic>
      <xdr:nvPicPr>
        <xdr:cNvPr id="2" name="Picture 1">
          <a:extLst>
            <a:ext uri="{FF2B5EF4-FFF2-40B4-BE49-F238E27FC236}">
              <a16:creationId xmlns:a16="http://schemas.microsoft.com/office/drawing/2014/main" id="{92FA087D-5D0D-4C0F-A40D-5B450DAA7F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70957" y="810985"/>
          <a:ext cx="1924050" cy="296636"/>
        </a:xfrm>
        <a:prstGeom prst="rect">
          <a:avLst/>
        </a:prstGeom>
        <a:ln w="12700">
          <a:solidFill>
            <a:schemeClr val="tx1"/>
          </a:solid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vin, Michael" refreshedDate="44385.635079861109" createdVersion="7" refreshedVersion="7" minRefreshableVersion="3" recordCount="126" xr:uid="{5CCDAFE5-BFCB-45BE-B666-4C333B2D2187}">
  <cacheSource type="worksheet">
    <worksheetSource name="fUnits"/>
  </cacheSource>
  <cacheFields count="6">
    <cacheField name="ProductID" numFmtId="0">
      <sharedItems/>
    </cacheField>
    <cacheField name="CustomerID" numFmtId="0">
      <sharedItems containsSemiMixedTypes="0" containsString="0" containsNumber="1" containsInteger="1" minValue="2010" maxValue="2255"/>
    </cacheField>
    <cacheField name="UnitsSold" numFmtId="0">
      <sharedItems containsSemiMixedTypes="0" containsString="0" containsNumber="1" containsInteger="1" minValue="1" maxValue="124"/>
    </cacheField>
    <cacheField name="Product" numFmtId="0">
      <sharedItems count="5">
        <s v="Yanaki"/>
        <s v="Bellen"/>
        <s v="Aspen"/>
        <s v="Carlota"/>
        <s v="Sunshine" u="1"/>
      </sharedItems>
    </cacheField>
    <cacheField name="Customer" numFmtId="0">
      <sharedItems count="8">
        <s v="Bailey Boomerangs"/>
        <s v="Flying High"/>
        <s v="Fred Myer"/>
        <s v="Kite Flight"/>
        <s v="Great Winds"/>
        <s v="Boomerang Man"/>
        <s v="Top Ten Toys"/>
        <s v="Flying Toys"/>
      </sharedItems>
    </cacheField>
    <cacheField name="Sales" numFmtId="0">
      <sharedItems containsSemiMixedTypes="0" containsString="0" containsNumber="1" minValue="37.950000000000003" maxValue="4667.85000000000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vin, Michael" refreshedDate="44386.786519907408" createdVersion="5" refreshedVersion="7" minRefreshableVersion="3" recordCount="0" supportSubquery="1" supportAdvancedDrill="1" xr:uid="{9845AFA4-ED1E-4DCE-949E-D901D2206284}">
  <cacheSource type="external" connectionId="8"/>
  <cacheFields count="3">
    <cacheField name="[dCustomerPP].[CustomerName].[CustomerName]" caption="CustomerName" numFmtId="0" level="1">
      <sharedItems count="8">
        <s v="Bailey Boomerangs"/>
        <s v="Boomerang Man"/>
        <s v="Flying High"/>
        <s v="Flying Toys"/>
        <s v="Fred Myer"/>
        <s v="Great Winds"/>
        <s v="Kite Flight"/>
        <s v="Top Ten Toys"/>
      </sharedItems>
    </cacheField>
    <cacheField name="[dProductsPP].[Product].[Product]" caption="Product" numFmtId="0" hierarchy="2" level="1">
      <sharedItems count="4">
        <s v="Aspen"/>
        <s v="Bellen"/>
        <s v="Carlota"/>
        <s v="Yanaki"/>
      </sharedItems>
    </cacheField>
    <cacheField name="[Measures].[Total Sales ($)]" caption="Total Sales ($)" numFmtId="0" hierarchy="20" level="32767"/>
  </cacheFields>
  <cacheHierarchies count="33">
    <cacheHierarchy uniqueName="[dCustomerPP].[CustomerName]" caption="CustomerName" attribute="1" defaultMemberUniqueName="[dCustomerPP].[CustomerName].[All]" allUniqueName="[dCustomerPP].[CustomerName].[All]" dimensionUniqueName="[dCustomerPP]" displayFolder="" count="2" memberValueDatatype="130" unbalanced="0">
      <fieldsUsage count="2">
        <fieldUsage x="-1"/>
        <fieldUsage x="0"/>
      </fieldsUsage>
    </cacheHierarchy>
    <cacheHierarchy uniqueName="[dProductPP04].[Product]" caption="Product" attribute="1" defaultMemberUniqueName="[dProductPP04].[Product].[All]" allUniqueName="[dProductPP04].[Product].[All]" dimensionUniqueName="[dProductPP04]" displayFolder="" count="0" memberValueDatatype="130" unbalanced="0"/>
    <cacheHierarchy uniqueName="[dProductsPP].[Product]" caption="Product" attribute="1" defaultMemberUniqueName="[dProductsPP].[Product].[All]" allUniqueName="[dProductsPP].[Product].[All]" dimensionUniqueName="[dProductsPP]" displayFolder="" count="2" memberValueDatatype="130" unbalanced="0">
      <fieldsUsage count="2">
        <fieldUsage x="-1"/>
        <fieldUsage x="1"/>
      </fieldsUsage>
    </cacheHierarchy>
    <cacheHierarchy uniqueName="[dSalesRepPP04].[SalesRep]" caption="SalesRep" attribute="1" defaultMemberUniqueName="[dSalesRepPP04].[SalesRep].[All]" allUniqueName="[dSalesRepPP04].[SalesRep].[All]" dimensionUniqueName="[dSalesRepPP04]" displayFolder="" count="0" memberValueDatatype="130" unbalanced="0"/>
    <cacheHierarchy uniqueName="[fProductNames].[Product]" caption="Product" attribute="1" defaultMemberUniqueName="[fProductNames].[Product].[All]" allUniqueName="[fProductNames].[Product].[All]" dimensionUniqueName="[fProductNames]" displayFolder="" count="0" memberValueDatatype="130" unbalanced="0"/>
    <cacheHierarchy uniqueName="[dCustomerPP].[Contact]" caption="Contact" attribute="1" defaultMemberUniqueName="[dCustomerPP].[Contact].[All]" allUniqueName="[dCustomerPP].[Contact].[All]" dimensionUniqueName="[dCustomerPP]" displayFolder="" count="0" memberValueDatatype="130" unbalanced="0" hidden="1"/>
    <cacheHierarchy uniqueName="[dCustomerPP].[CustomerID]" caption="CustomerID" attribute="1" defaultMemberUniqueName="[dCustomerPP].[CustomerID].[All]" allUniqueName="[dCustomerPP].[CustomerID].[All]" dimensionUniqueName="[dCustomerPP]" displayFolder="" count="0" memberValueDatatype="20" unbalanced="0" hidden="1"/>
    <cacheHierarchy uniqueName="[dCustomerPP].[Email]" caption="Email" attribute="1" defaultMemberUniqueName="[dCustomerPP].[Email].[All]" allUniqueName="[dCustomerPP].[Email].[All]" dimensionUniqueName="[dCustomerPP]" displayFolder="" count="0" memberValueDatatype="130" unbalanced="0" hidden="1"/>
    <cacheHierarchy uniqueName="[dProductPP04].[ProductID]" caption="ProductID" attribute="1" defaultMemberUniqueName="[dProductPP04].[ProductID].[All]" allUniqueName="[dProductPP04].[ProductID].[All]" dimensionUniqueName="[dProductPP04]" displayFolder="" count="0" memberValueDatatype="20" unbalanced="0" hidden="1"/>
    <cacheHierarchy uniqueName="[dProductsPP].[FlightRange(M)]" caption="FlightRange(M)" attribute="1" defaultMemberUniqueName="[dProductsPP].[FlightRange(M)].[All]" allUniqueName="[dProductsPP].[FlightRange(M)].[All]" dimensionUniqueName="[dProductsPP]" displayFolder="" count="0" memberValueDatatype="20" unbalanced="0" hidden="1"/>
    <cacheHierarchy uniqueName="[dProductsPP].[ProductID]" caption="ProductID" attribute="1" defaultMemberUniqueName="[dProductsPP].[ProductID].[All]" allUniqueName="[dProductsPP].[ProductID].[All]" dimensionUniqueName="[dProductsPP]" displayFolder="" count="0" memberValueDatatype="130" unbalanced="0" hidden="1"/>
    <cacheHierarchy uniqueName="[dProductsPP].[RetailPrice]" caption="RetailPrice" attribute="1" defaultMemberUniqueName="[dProductsPP].[RetailPrice].[All]" allUniqueName="[dProductsPP].[RetailPrice].[All]" dimensionUniqueName="[dProductsPP]" displayFolder="" count="0" memberValueDatatype="5" unbalanced="0" hidden="1"/>
    <cacheHierarchy uniqueName="[dSalesRepPP04].[SalesRepID]" caption="SalesRepID" attribute="1" defaultMemberUniqueName="[dSalesRepPP04].[SalesRepID].[All]" allUniqueName="[dSalesRepPP04].[SalesRepID].[All]" dimensionUniqueName="[dSalesRepPP04]" displayFolder="" count="0" memberValueDatatype="20" unbalanced="0" hidden="1"/>
    <cacheHierarchy uniqueName="[fSalesPP04].[ProductID]" caption="ProductID" attribute="1" defaultMemberUniqueName="[fSalesPP04].[ProductID].[All]" allUniqueName="[fSalesPP04].[ProductID].[All]" dimensionUniqueName="[fSalesPP04]" displayFolder="" count="0" memberValueDatatype="20" unbalanced="0" hidden="1"/>
    <cacheHierarchy uniqueName="[fSalesPP04].[Sales]" caption="Sales" attribute="1" defaultMemberUniqueName="[fSalesPP04].[Sales].[All]" allUniqueName="[fSalesPP04].[Sales].[All]" dimensionUniqueName="[fSalesPP04]" displayFolder="" count="0" memberValueDatatype="5" unbalanced="0" hidden="1"/>
    <cacheHierarchy uniqueName="[fSalesPP04].[SalesRepID]" caption="SalesRepID" attribute="1" defaultMemberUniqueName="[fSalesPP04].[SalesRepID].[All]" allUniqueName="[fSalesPP04].[SalesRepID].[All]" dimensionUniqueName="[fSalesPP04]" displayFolder="" count="0" memberValueDatatype="20" unbalanced="0" hidden="1"/>
    <cacheHierarchy uniqueName="[fSalesPP04].[UnitsSold]" caption="UnitsSold" attribute="1" defaultMemberUniqueName="[fSalesPP04].[UnitsSold].[All]" allUniqueName="[fSalesPP04].[UnitsSold].[All]" dimensionUniqueName="[fSalesPP04]" displayFolder="" count="0" memberValueDatatype="20" unbalanced="0" hidden="1"/>
    <cacheHierarchy uniqueName="[fUnitsPP].[CustomerID]" caption="CustomerID" attribute="1" defaultMemberUniqueName="[fUnitsPP].[CustomerID].[All]" allUniqueName="[fUnitsPP].[CustomerID].[All]" dimensionUniqueName="[fUnitsPP]" displayFolder="" count="0" memberValueDatatype="20" unbalanced="0" hidden="1"/>
    <cacheHierarchy uniqueName="[fUnitsPP].[ProductID]" caption="ProductID" attribute="1" defaultMemberUniqueName="[fUnitsPP].[ProductID].[All]" allUniqueName="[fUnitsPP].[ProductID].[All]" dimensionUniqueName="[fUnitsPP]" displayFolder="" count="0" memberValueDatatype="130" unbalanced="0" hidden="1"/>
    <cacheHierarchy uniqueName="[fUnitsPP].[UnitsSold]" caption="UnitsSold" attribute="1" defaultMemberUniqueName="[fUnitsPP].[UnitsSold].[All]" allUniqueName="[fUnitsPP].[UnitsSold].[All]" dimensionUniqueName="[fUnitsPP]" displayFolder="" count="0" memberValueDatatype="20" unbalanced="0" hidden="1"/>
    <cacheHierarchy uniqueName="[Measures].[Total Sales ($)]" caption="Total Sales ($)" measure="1" displayFolder="" measureGroup="fUnitsPP" count="0" oneField="1">
      <fieldsUsage count="1">
        <fieldUsage x="2"/>
      </fieldsUsage>
    </cacheHierarchy>
    <cacheHierarchy uniqueName="[Measures].[Total Units]" caption="Total Units" measure="1" displayFolder="" measureGroup="fUnitsPP" count="0"/>
    <cacheHierarchy uniqueName="[Measures].[Total Sales PP04 ($)]" caption="Total Sales PP04 ($)" measure="1" displayFolder="" measureGroup="fSalesPP04" count="0"/>
    <cacheHierarchy uniqueName="[Measures].[Total Units PP04]" caption="Total Units PP04" measure="1" displayFolder="" measureGroup="fSalesPP04" count="0"/>
    <cacheHierarchy uniqueName="[Measures].[__XL_Count fUnitsPP]" caption="__XL_Count fUnitsPP" measure="1" displayFolder="" measureGroup="fUnitsPP" count="0" hidden="1"/>
    <cacheHierarchy uniqueName="[Measures].[__XL_Count dProductsPP]" caption="__XL_Count dProductsPP" measure="1" displayFolder="" measureGroup="dProductsPP" count="0" hidden="1"/>
    <cacheHierarchy uniqueName="[Measures].[__XL_Count dCustomerPP]" caption="__XL_Count dCustomerPP" measure="1" displayFolder="" measureGroup="dCustomerPP" count="0" hidden="1"/>
    <cacheHierarchy uniqueName="[Measures].[__XL_Count dSalesRepPP04]" caption="__XL_Count dSalesRepPP04" measure="1" displayFolder="" measureGroup="dSalesRepPP04" count="0" hidden="1"/>
    <cacheHierarchy uniqueName="[Measures].[__XL_Count dProductPP04]" caption="__XL_Count dProductPP04" measure="1" displayFolder="" measureGroup="dProductPP04" count="0" hidden="1"/>
    <cacheHierarchy uniqueName="[Measures].[__XL_Count fSalesPP04]" caption="__XL_Count fSalesPP04" measure="1" displayFolder="" measureGroup="fSalesPP04" count="0" hidden="1"/>
    <cacheHierarchy uniqueName="[Measures].[__XL_Count fProductNames]" caption="__XL_Count fProductNames" measure="1" displayFolder="" measureGroup="fProductNames" count="0" hidden="1"/>
    <cacheHierarchy uniqueName="[Measures].[__No measures defined]" caption="__No measures defined" measure="1" displayFolder="" count="0" hidden="1"/>
    <cacheHierarchy uniqueName="[Measures].[Count of Product]" caption="Count of Product" measure="1" displayFolder="" measureGroup="fProductNames" count="0" hidden="1">
      <extLst>
        <ext xmlns:x15="http://schemas.microsoft.com/office/spreadsheetml/2010/11/main" uri="{B97F6D7D-B522-45F9-BDA1-12C45D357490}">
          <x15:cacheHierarchy aggregatedColumn="4"/>
        </ext>
      </extLst>
    </cacheHierarchy>
  </cacheHierarchies>
  <kpis count="0"/>
  <dimensions count="6">
    <dimension name="dCustomerPP" uniqueName="[dCustomerPP]" caption="dCustomerPP"/>
    <dimension name="dProductPP04" uniqueName="[dProductPP04]" caption="dProductPP04"/>
    <dimension name="dProductsPP" uniqueName="[dProductsPP]" caption="dProductsPP"/>
    <dimension name="dSalesRepPP04" uniqueName="[dSalesRepPP04]" caption="dSalesRepPP04"/>
    <dimension name="fProductNames" uniqueName="[fProductNames]" caption="fProductNames"/>
    <dimension measure="1" name="Measures" uniqueName="[Measures]" caption="Measures"/>
  </dimensions>
  <measureGroups count="7">
    <measureGroup name="dCustomerPP" caption="dCustomerPP"/>
    <measureGroup name="dProductPP04" caption="dProductPP04"/>
    <measureGroup name="dProductsPP" caption="dProductsPP"/>
    <measureGroup name="dSalesRepPP04" caption="dSalesRepPP04"/>
    <measureGroup name="fProductNames" caption="fProductNames"/>
    <measureGroup name="fSalesPP04" caption="fSalesPP04"/>
    <measureGroup name="fUnitsPP" caption="fUnitsPP"/>
  </measureGroups>
  <maps count="9">
    <map measureGroup="0" dimension="0"/>
    <map measureGroup="1" dimension="1"/>
    <map measureGroup="2" dimension="2"/>
    <map measureGroup="3" dimension="3"/>
    <map measureGroup="4" dimension="4"/>
    <map measureGroup="5" dimension="1"/>
    <map measureGroup="5" dimension="3"/>
    <map measureGroup="6" dimension="0"/>
    <map measureGroup="6"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vin, Michael" refreshedDate="44386.786518749999" createdVersion="7" refreshedVersion="7" minRefreshableVersion="3" recordCount="0" supportSubquery="1" supportAdvancedDrill="1" xr:uid="{DA1DAAC5-0D8B-4666-A934-D7136CB26248}">
  <cacheSource type="external" connectionId="8"/>
  <cacheFields count="2">
    <cacheField name="[Measures].[Total Units PP04]" caption="Total Units PP04" numFmtId="0" hierarchy="23" level="32767"/>
    <cacheField name="[dProductPP04].[Product].[Product]" caption="Product" numFmtId="0" hierarchy="1" level="1">
      <sharedItems count="14">
        <s v="Aspen"/>
        <s v="Beaut"/>
        <s v="Bellen"/>
        <s v="Carlota"/>
        <s v="Eagle"/>
        <s v="Elevate"/>
        <s v="FastFly"/>
        <s v="Flattop"/>
        <s v="Kangaroo"/>
        <s v="Quad"/>
        <s v="Sunset"/>
        <s v="Sunshine"/>
        <s v="Vrang"/>
        <s v="Yanaki"/>
      </sharedItems>
    </cacheField>
  </cacheFields>
  <cacheHierarchies count="33">
    <cacheHierarchy uniqueName="[dCustomerPP].[CustomerName]" caption="CustomerName" attribute="1" defaultMemberUniqueName="[dCustomerPP].[CustomerName].[All]" allUniqueName="[dCustomerPP].[CustomerName].[All]" dimensionUniqueName="[dCustomerPP]" displayFolder="" count="0" memberValueDatatype="130" unbalanced="0"/>
    <cacheHierarchy uniqueName="[dProductPP04].[Product]" caption="Product" attribute="1" defaultMemberUniqueName="[dProductPP04].[Product].[All]" allUniqueName="[dProductPP04].[Product].[All]" dimensionUniqueName="[dProductPP04]" displayFolder="" count="2" memberValueDatatype="130" unbalanced="0">
      <fieldsUsage count="2">
        <fieldUsage x="-1"/>
        <fieldUsage x="1"/>
      </fieldsUsage>
    </cacheHierarchy>
    <cacheHierarchy uniqueName="[dProductsPP].[Product]" caption="Product" attribute="1" defaultMemberUniqueName="[dProductsPP].[Product].[All]" allUniqueName="[dProductsPP].[Product].[All]" dimensionUniqueName="[dProductsPP]" displayFolder="" count="0" memberValueDatatype="130" unbalanced="0"/>
    <cacheHierarchy uniqueName="[dSalesRepPP04].[SalesRep]" caption="SalesRep" attribute="1" defaultMemberUniqueName="[dSalesRepPP04].[SalesRep].[All]" allUniqueName="[dSalesRepPP04].[SalesRep].[All]" dimensionUniqueName="[dSalesRepPP04]" displayFolder="" count="0" memberValueDatatype="130" unbalanced="0"/>
    <cacheHierarchy uniqueName="[fProductNames].[Product]" caption="Product" attribute="1" defaultMemberUniqueName="[fProductNames].[Product].[All]" allUniqueName="[fProductNames].[Product].[All]" dimensionUniqueName="[fProductNames]" displayFolder="" count="0" memberValueDatatype="130" unbalanced="0"/>
    <cacheHierarchy uniqueName="[dCustomerPP].[Contact]" caption="Contact" attribute="1" defaultMemberUniqueName="[dCustomerPP].[Contact].[All]" allUniqueName="[dCustomerPP].[Contact].[All]" dimensionUniqueName="[dCustomerPP]" displayFolder="" count="0" memberValueDatatype="130" unbalanced="0" hidden="1"/>
    <cacheHierarchy uniqueName="[dCustomerPP].[CustomerID]" caption="CustomerID" attribute="1" defaultMemberUniqueName="[dCustomerPP].[CustomerID].[All]" allUniqueName="[dCustomerPP].[CustomerID].[All]" dimensionUniqueName="[dCustomerPP]" displayFolder="" count="0" memberValueDatatype="20" unbalanced="0" hidden="1"/>
    <cacheHierarchy uniqueName="[dCustomerPP].[Email]" caption="Email" attribute="1" defaultMemberUniqueName="[dCustomerPP].[Email].[All]" allUniqueName="[dCustomerPP].[Email].[All]" dimensionUniqueName="[dCustomerPP]" displayFolder="" count="0" memberValueDatatype="130" unbalanced="0" hidden="1"/>
    <cacheHierarchy uniqueName="[dProductPP04].[ProductID]" caption="ProductID" attribute="1" defaultMemberUniqueName="[dProductPP04].[ProductID].[All]" allUniqueName="[dProductPP04].[ProductID].[All]" dimensionUniqueName="[dProductPP04]" displayFolder="" count="0" memberValueDatatype="20" unbalanced="0" hidden="1"/>
    <cacheHierarchy uniqueName="[dProductsPP].[FlightRange(M)]" caption="FlightRange(M)" attribute="1" defaultMemberUniqueName="[dProductsPP].[FlightRange(M)].[All]" allUniqueName="[dProductsPP].[FlightRange(M)].[All]" dimensionUniqueName="[dProductsPP]" displayFolder="" count="0" memberValueDatatype="20" unbalanced="0" hidden="1"/>
    <cacheHierarchy uniqueName="[dProductsPP].[ProductID]" caption="ProductID" attribute="1" defaultMemberUniqueName="[dProductsPP].[ProductID].[All]" allUniqueName="[dProductsPP].[ProductID].[All]" dimensionUniqueName="[dProductsPP]" displayFolder="" count="0" memberValueDatatype="130" unbalanced="0" hidden="1"/>
    <cacheHierarchy uniqueName="[dProductsPP].[RetailPrice]" caption="RetailPrice" attribute="1" defaultMemberUniqueName="[dProductsPP].[RetailPrice].[All]" allUniqueName="[dProductsPP].[RetailPrice].[All]" dimensionUniqueName="[dProductsPP]" displayFolder="" count="0" memberValueDatatype="5" unbalanced="0" hidden="1"/>
    <cacheHierarchy uniqueName="[dSalesRepPP04].[SalesRepID]" caption="SalesRepID" attribute="1" defaultMemberUniqueName="[dSalesRepPP04].[SalesRepID].[All]" allUniqueName="[dSalesRepPP04].[SalesRepID].[All]" dimensionUniqueName="[dSalesRepPP04]" displayFolder="" count="0" memberValueDatatype="20" unbalanced="0" hidden="1"/>
    <cacheHierarchy uniqueName="[fSalesPP04].[ProductID]" caption="ProductID" attribute="1" defaultMemberUniqueName="[fSalesPP04].[ProductID].[All]" allUniqueName="[fSalesPP04].[ProductID].[All]" dimensionUniqueName="[fSalesPP04]" displayFolder="" count="0" memberValueDatatype="20" unbalanced="0" hidden="1"/>
    <cacheHierarchy uniqueName="[fSalesPP04].[Sales]" caption="Sales" attribute="1" defaultMemberUniqueName="[fSalesPP04].[Sales].[All]" allUniqueName="[fSalesPP04].[Sales].[All]" dimensionUniqueName="[fSalesPP04]" displayFolder="" count="0" memberValueDatatype="5" unbalanced="0" hidden="1"/>
    <cacheHierarchy uniqueName="[fSalesPP04].[SalesRepID]" caption="SalesRepID" attribute="1" defaultMemberUniqueName="[fSalesPP04].[SalesRepID].[All]" allUniqueName="[fSalesPP04].[SalesRepID].[All]" dimensionUniqueName="[fSalesPP04]" displayFolder="" count="0" memberValueDatatype="20" unbalanced="0" hidden="1"/>
    <cacheHierarchy uniqueName="[fSalesPP04].[UnitsSold]" caption="UnitsSold" attribute="1" defaultMemberUniqueName="[fSalesPP04].[UnitsSold].[All]" allUniqueName="[fSalesPP04].[UnitsSold].[All]" dimensionUniqueName="[fSalesPP04]" displayFolder="" count="0" memberValueDatatype="20" unbalanced="0" hidden="1"/>
    <cacheHierarchy uniqueName="[fUnitsPP].[CustomerID]" caption="CustomerID" attribute="1" defaultMemberUniqueName="[fUnitsPP].[CustomerID].[All]" allUniqueName="[fUnitsPP].[CustomerID].[All]" dimensionUniqueName="[fUnitsPP]" displayFolder="" count="0" memberValueDatatype="20" unbalanced="0" hidden="1"/>
    <cacheHierarchy uniqueName="[fUnitsPP].[ProductID]" caption="ProductID" attribute="1" defaultMemberUniqueName="[fUnitsPP].[ProductID].[All]" allUniqueName="[fUnitsPP].[ProductID].[All]" dimensionUniqueName="[fUnitsPP]" displayFolder="" count="0" memberValueDatatype="130" unbalanced="0" hidden="1"/>
    <cacheHierarchy uniqueName="[fUnitsPP].[UnitsSold]" caption="UnitsSold" attribute="1" defaultMemberUniqueName="[fUnitsPP].[UnitsSold].[All]" allUniqueName="[fUnitsPP].[UnitsSold].[All]" dimensionUniqueName="[fUnitsPP]" displayFolder="" count="0" memberValueDatatype="20" unbalanced="0" hidden="1"/>
    <cacheHierarchy uniqueName="[Measures].[Total Sales ($)]" caption="Total Sales ($)" measure="1" displayFolder="" measureGroup="fUnitsPP" count="0"/>
    <cacheHierarchy uniqueName="[Measures].[Total Units]" caption="Total Units" measure="1" displayFolder="" measureGroup="fUnitsPP" count="0"/>
    <cacheHierarchy uniqueName="[Measures].[Total Sales PP04 ($)]" caption="Total Sales PP04 ($)" measure="1" displayFolder="" measureGroup="fSalesPP04" count="0"/>
    <cacheHierarchy uniqueName="[Measures].[Total Units PP04]" caption="Total Units PP04" measure="1" displayFolder="" measureGroup="fSalesPP04" count="0" oneField="1">
      <fieldsUsage count="1">
        <fieldUsage x="0"/>
      </fieldsUsage>
    </cacheHierarchy>
    <cacheHierarchy uniqueName="[Measures].[__XL_Count fUnitsPP]" caption="__XL_Count fUnitsPP" measure="1" displayFolder="" measureGroup="fUnitsPP" count="0" hidden="1"/>
    <cacheHierarchy uniqueName="[Measures].[__XL_Count dProductsPP]" caption="__XL_Count dProductsPP" measure="1" displayFolder="" measureGroup="dProductsPP" count="0" hidden="1"/>
    <cacheHierarchy uniqueName="[Measures].[__XL_Count dCustomerPP]" caption="__XL_Count dCustomerPP" measure="1" displayFolder="" measureGroup="dCustomerPP" count="0" hidden="1"/>
    <cacheHierarchy uniqueName="[Measures].[__XL_Count dSalesRepPP04]" caption="__XL_Count dSalesRepPP04" measure="1" displayFolder="" measureGroup="dSalesRepPP04" count="0" hidden="1"/>
    <cacheHierarchy uniqueName="[Measures].[__XL_Count dProductPP04]" caption="__XL_Count dProductPP04" measure="1" displayFolder="" measureGroup="dProductPP04" count="0" hidden="1"/>
    <cacheHierarchy uniqueName="[Measures].[__XL_Count fSalesPP04]" caption="__XL_Count fSalesPP04" measure="1" displayFolder="" measureGroup="fSalesPP04" count="0" hidden="1"/>
    <cacheHierarchy uniqueName="[Measures].[__XL_Count fProductNames]" caption="__XL_Count fProductNames" measure="1" displayFolder="" measureGroup="fProductNames" count="0" hidden="1"/>
    <cacheHierarchy uniqueName="[Measures].[__No measures defined]" caption="__No measures defined" measure="1" displayFolder="" count="0" hidden="1"/>
    <cacheHierarchy uniqueName="[Measures].[Count of Product]" caption="Count of Product" measure="1" displayFolder="" measureGroup="fProductNames" count="0" hidden="1">
      <extLst>
        <ext xmlns:x15="http://schemas.microsoft.com/office/spreadsheetml/2010/11/main" uri="{B97F6D7D-B522-45F9-BDA1-12C45D357490}">
          <x15:cacheHierarchy aggregatedColumn="4"/>
        </ext>
      </extLst>
    </cacheHierarchy>
  </cacheHierarchies>
  <kpis count="0"/>
  <dimensions count="6">
    <dimension name="dCustomerPP" uniqueName="[dCustomerPP]" caption="dCustomerPP"/>
    <dimension name="dProductPP04" uniqueName="[dProductPP04]" caption="dProductPP04"/>
    <dimension name="dProductsPP" uniqueName="[dProductsPP]" caption="dProductsPP"/>
    <dimension name="dSalesRepPP04" uniqueName="[dSalesRepPP04]" caption="dSalesRepPP04"/>
    <dimension name="fProductNames" uniqueName="[fProductNames]" caption="fProductNames"/>
    <dimension measure="1" name="Measures" uniqueName="[Measures]" caption="Measures"/>
  </dimensions>
  <measureGroups count="7">
    <measureGroup name="dCustomerPP" caption="dCustomerPP"/>
    <measureGroup name="dProductPP04" caption="dProductPP04"/>
    <measureGroup name="dProductsPP" caption="dProductsPP"/>
    <measureGroup name="dSalesRepPP04" caption="dSalesRepPP04"/>
    <measureGroup name="fProductNames" caption="fProductNames"/>
    <measureGroup name="fSalesPP04" caption="fSalesPP04"/>
    <measureGroup name="fUnitsPP" caption="fUnitsPP"/>
  </measureGroups>
  <maps count="9">
    <map measureGroup="0" dimension="0"/>
    <map measureGroup="1" dimension="1"/>
    <map measureGroup="2" dimension="2"/>
    <map measureGroup="3" dimension="3"/>
    <map measureGroup="4" dimension="4"/>
    <map measureGroup="5" dimension="1"/>
    <map measureGroup="5" dimension="3"/>
    <map measureGroup="6" dimension="0"/>
    <map measureGroup="6"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vin, Michael" refreshedDate="44386.786517708337" createdVersion="7" refreshedVersion="7" minRefreshableVersion="3" recordCount="0" supportSubquery="1" supportAdvancedDrill="1" xr:uid="{CAC2A6C6-D570-4041-8DF9-765B947AD677}">
  <cacheSource type="external" connectionId="8"/>
  <cacheFields count="2">
    <cacheField name="[dSalesRepPP04].[SalesRep].[SalesRep]" caption="SalesRep" numFmtId="0" hierarchy="3" level="1">
      <sharedItems count="22">
        <s v="Brandon Menendez"/>
        <s v="Calista Li"/>
        <s v="Chantel Awiti"/>
        <s v="Christeen Bourgeois"/>
        <s v="Elyse Sotelo"/>
        <s v="Ewa Gamble"/>
        <s v="Florentina Nugent"/>
        <s v="Gigi Gabazi"/>
        <s v="Huong Triplett"/>
        <s v="Janita Romano"/>
        <s v="Joey Stanfield"/>
        <s v="Karina Sterling"/>
        <s v="Kris Turpin"/>
        <s v="Necole Cisneros"/>
        <s v="Olene Toliver"/>
        <s v="Raina Lentz"/>
        <s v="Raymonde Painter"/>
        <s v="Sherrill Herron"/>
        <s v="Shizue Sorensen"/>
        <s v="Sioux Radcoolinator"/>
        <s v="Tyrone Smithe"/>
        <s v="Wilfredo Valadez"/>
      </sharedItems>
    </cacheField>
    <cacheField name="[Measures].[Total Sales PP04 ($)]" caption="Total Sales PP04 ($)" numFmtId="0" hierarchy="22" level="32767"/>
  </cacheFields>
  <cacheHierarchies count="33">
    <cacheHierarchy uniqueName="[dCustomerPP].[CustomerName]" caption="CustomerName" attribute="1" defaultMemberUniqueName="[dCustomerPP].[CustomerName].[All]" allUniqueName="[dCustomerPP].[CustomerName].[All]" dimensionUniqueName="[dCustomerPP]" displayFolder="" count="0" memberValueDatatype="130" unbalanced="0"/>
    <cacheHierarchy uniqueName="[dProductPP04].[Product]" caption="Product" attribute="1" defaultMemberUniqueName="[dProductPP04].[Product].[All]" allUniqueName="[dProductPP04].[Product].[All]" dimensionUniqueName="[dProductPP04]" displayFolder="" count="0" memberValueDatatype="130" unbalanced="0"/>
    <cacheHierarchy uniqueName="[dProductsPP].[Product]" caption="Product" attribute="1" defaultMemberUniqueName="[dProductsPP].[Product].[All]" allUniqueName="[dProductsPP].[Product].[All]" dimensionUniqueName="[dProductsPP]" displayFolder="" count="0" memberValueDatatype="130" unbalanced="0"/>
    <cacheHierarchy uniqueName="[dSalesRepPP04].[SalesRep]" caption="SalesRep" attribute="1" defaultMemberUniqueName="[dSalesRepPP04].[SalesRep].[All]" allUniqueName="[dSalesRepPP04].[SalesRep].[All]" dimensionUniqueName="[dSalesRepPP04]" displayFolder="" count="2" memberValueDatatype="130" unbalanced="0">
      <fieldsUsage count="2">
        <fieldUsage x="-1"/>
        <fieldUsage x="0"/>
      </fieldsUsage>
    </cacheHierarchy>
    <cacheHierarchy uniqueName="[fProductNames].[Product]" caption="Product" attribute="1" defaultMemberUniqueName="[fProductNames].[Product].[All]" allUniqueName="[fProductNames].[Product].[All]" dimensionUniqueName="[fProductNames]" displayFolder="" count="0" memberValueDatatype="130" unbalanced="0"/>
    <cacheHierarchy uniqueName="[dCustomerPP].[Contact]" caption="Contact" attribute="1" defaultMemberUniqueName="[dCustomerPP].[Contact].[All]" allUniqueName="[dCustomerPP].[Contact].[All]" dimensionUniqueName="[dCustomerPP]" displayFolder="" count="0" memberValueDatatype="130" unbalanced="0" hidden="1"/>
    <cacheHierarchy uniqueName="[dCustomerPP].[CustomerID]" caption="CustomerID" attribute="1" defaultMemberUniqueName="[dCustomerPP].[CustomerID].[All]" allUniqueName="[dCustomerPP].[CustomerID].[All]" dimensionUniqueName="[dCustomerPP]" displayFolder="" count="0" memberValueDatatype="20" unbalanced="0" hidden="1"/>
    <cacheHierarchy uniqueName="[dCustomerPP].[Email]" caption="Email" attribute="1" defaultMemberUniqueName="[dCustomerPP].[Email].[All]" allUniqueName="[dCustomerPP].[Email].[All]" dimensionUniqueName="[dCustomerPP]" displayFolder="" count="0" memberValueDatatype="130" unbalanced="0" hidden="1"/>
    <cacheHierarchy uniqueName="[dProductPP04].[ProductID]" caption="ProductID" attribute="1" defaultMemberUniqueName="[dProductPP04].[ProductID].[All]" allUniqueName="[dProductPP04].[ProductID].[All]" dimensionUniqueName="[dProductPP04]" displayFolder="" count="0" memberValueDatatype="20" unbalanced="0" hidden="1"/>
    <cacheHierarchy uniqueName="[dProductsPP].[FlightRange(M)]" caption="FlightRange(M)" attribute="1" defaultMemberUniqueName="[dProductsPP].[FlightRange(M)].[All]" allUniqueName="[dProductsPP].[FlightRange(M)].[All]" dimensionUniqueName="[dProductsPP]" displayFolder="" count="0" memberValueDatatype="20" unbalanced="0" hidden="1"/>
    <cacheHierarchy uniqueName="[dProductsPP].[ProductID]" caption="ProductID" attribute="1" defaultMemberUniqueName="[dProductsPP].[ProductID].[All]" allUniqueName="[dProductsPP].[ProductID].[All]" dimensionUniqueName="[dProductsPP]" displayFolder="" count="0" memberValueDatatype="130" unbalanced="0" hidden="1"/>
    <cacheHierarchy uniqueName="[dProductsPP].[RetailPrice]" caption="RetailPrice" attribute="1" defaultMemberUniqueName="[dProductsPP].[RetailPrice].[All]" allUniqueName="[dProductsPP].[RetailPrice].[All]" dimensionUniqueName="[dProductsPP]" displayFolder="" count="0" memberValueDatatype="5" unbalanced="0" hidden="1"/>
    <cacheHierarchy uniqueName="[dSalesRepPP04].[SalesRepID]" caption="SalesRepID" attribute="1" defaultMemberUniqueName="[dSalesRepPP04].[SalesRepID].[All]" allUniqueName="[dSalesRepPP04].[SalesRepID].[All]" dimensionUniqueName="[dSalesRepPP04]" displayFolder="" count="0" memberValueDatatype="20" unbalanced="0" hidden="1"/>
    <cacheHierarchy uniqueName="[fSalesPP04].[ProductID]" caption="ProductID" attribute="1" defaultMemberUniqueName="[fSalesPP04].[ProductID].[All]" allUniqueName="[fSalesPP04].[ProductID].[All]" dimensionUniqueName="[fSalesPP04]" displayFolder="" count="0" memberValueDatatype="20" unbalanced="0" hidden="1"/>
    <cacheHierarchy uniqueName="[fSalesPP04].[Sales]" caption="Sales" attribute="1" defaultMemberUniqueName="[fSalesPP04].[Sales].[All]" allUniqueName="[fSalesPP04].[Sales].[All]" dimensionUniqueName="[fSalesPP04]" displayFolder="" count="0" memberValueDatatype="5" unbalanced="0" hidden="1"/>
    <cacheHierarchy uniqueName="[fSalesPP04].[SalesRepID]" caption="SalesRepID" attribute="1" defaultMemberUniqueName="[fSalesPP04].[SalesRepID].[All]" allUniqueName="[fSalesPP04].[SalesRepID].[All]" dimensionUniqueName="[fSalesPP04]" displayFolder="" count="0" memberValueDatatype="20" unbalanced="0" hidden="1"/>
    <cacheHierarchy uniqueName="[fSalesPP04].[UnitsSold]" caption="UnitsSold" attribute="1" defaultMemberUniqueName="[fSalesPP04].[UnitsSold].[All]" allUniqueName="[fSalesPP04].[UnitsSold].[All]" dimensionUniqueName="[fSalesPP04]" displayFolder="" count="0" memberValueDatatype="20" unbalanced="0" hidden="1"/>
    <cacheHierarchy uniqueName="[fUnitsPP].[CustomerID]" caption="CustomerID" attribute="1" defaultMemberUniqueName="[fUnitsPP].[CustomerID].[All]" allUniqueName="[fUnitsPP].[CustomerID].[All]" dimensionUniqueName="[fUnitsPP]" displayFolder="" count="0" memberValueDatatype="20" unbalanced="0" hidden="1"/>
    <cacheHierarchy uniqueName="[fUnitsPP].[ProductID]" caption="ProductID" attribute="1" defaultMemberUniqueName="[fUnitsPP].[ProductID].[All]" allUniqueName="[fUnitsPP].[ProductID].[All]" dimensionUniqueName="[fUnitsPP]" displayFolder="" count="0" memberValueDatatype="130" unbalanced="0" hidden="1"/>
    <cacheHierarchy uniqueName="[fUnitsPP].[UnitsSold]" caption="UnitsSold" attribute="1" defaultMemberUniqueName="[fUnitsPP].[UnitsSold].[All]" allUniqueName="[fUnitsPP].[UnitsSold].[All]" dimensionUniqueName="[fUnitsPP]" displayFolder="" count="0" memberValueDatatype="20" unbalanced="0" hidden="1"/>
    <cacheHierarchy uniqueName="[Measures].[Total Sales ($)]" caption="Total Sales ($)" measure="1" displayFolder="" measureGroup="fUnitsPP" count="0"/>
    <cacheHierarchy uniqueName="[Measures].[Total Units]" caption="Total Units" measure="1" displayFolder="" measureGroup="fUnitsPP" count="0"/>
    <cacheHierarchy uniqueName="[Measures].[Total Sales PP04 ($)]" caption="Total Sales PP04 ($)" measure="1" displayFolder="" measureGroup="fSalesPP04" count="0" oneField="1">
      <fieldsUsage count="1">
        <fieldUsage x="1"/>
      </fieldsUsage>
    </cacheHierarchy>
    <cacheHierarchy uniqueName="[Measures].[Total Units PP04]" caption="Total Units PP04" measure="1" displayFolder="" measureGroup="fSalesPP04" count="0"/>
    <cacheHierarchy uniqueName="[Measures].[__XL_Count fUnitsPP]" caption="__XL_Count fUnitsPP" measure="1" displayFolder="" measureGroup="fUnitsPP" count="0" hidden="1"/>
    <cacheHierarchy uniqueName="[Measures].[__XL_Count dProductsPP]" caption="__XL_Count dProductsPP" measure="1" displayFolder="" measureGroup="dProductsPP" count="0" hidden="1"/>
    <cacheHierarchy uniqueName="[Measures].[__XL_Count dCustomerPP]" caption="__XL_Count dCustomerPP" measure="1" displayFolder="" measureGroup="dCustomerPP" count="0" hidden="1"/>
    <cacheHierarchy uniqueName="[Measures].[__XL_Count dSalesRepPP04]" caption="__XL_Count dSalesRepPP04" measure="1" displayFolder="" measureGroup="dSalesRepPP04" count="0" hidden="1"/>
    <cacheHierarchy uniqueName="[Measures].[__XL_Count dProductPP04]" caption="__XL_Count dProductPP04" measure="1" displayFolder="" measureGroup="dProductPP04" count="0" hidden="1"/>
    <cacheHierarchy uniqueName="[Measures].[__XL_Count fSalesPP04]" caption="__XL_Count fSalesPP04" measure="1" displayFolder="" measureGroup="fSalesPP04" count="0" hidden="1"/>
    <cacheHierarchy uniqueName="[Measures].[__XL_Count fProductNames]" caption="__XL_Count fProductNames" measure="1" displayFolder="" measureGroup="fProductNames" count="0" hidden="1"/>
    <cacheHierarchy uniqueName="[Measures].[__No measures defined]" caption="__No measures defined" measure="1" displayFolder="" count="0" hidden="1"/>
    <cacheHierarchy uniqueName="[Measures].[Count of Product]" caption="Count of Product" measure="1" displayFolder="" measureGroup="fProductNames" count="0" hidden="1">
      <extLst>
        <ext xmlns:x15="http://schemas.microsoft.com/office/spreadsheetml/2010/11/main" uri="{B97F6D7D-B522-45F9-BDA1-12C45D357490}">
          <x15:cacheHierarchy aggregatedColumn="4"/>
        </ext>
      </extLst>
    </cacheHierarchy>
  </cacheHierarchies>
  <kpis count="0"/>
  <dimensions count="6">
    <dimension name="dCustomerPP" uniqueName="[dCustomerPP]" caption="dCustomerPP"/>
    <dimension name="dProductPP04" uniqueName="[dProductPP04]" caption="dProductPP04"/>
    <dimension name="dProductsPP" uniqueName="[dProductsPP]" caption="dProductsPP"/>
    <dimension name="dSalesRepPP04" uniqueName="[dSalesRepPP04]" caption="dSalesRepPP04"/>
    <dimension name="fProductNames" uniqueName="[fProductNames]" caption="fProductNames"/>
    <dimension measure="1" name="Measures" uniqueName="[Measures]" caption="Measures"/>
  </dimensions>
  <measureGroups count="7">
    <measureGroup name="dCustomerPP" caption="dCustomerPP"/>
    <measureGroup name="dProductPP04" caption="dProductPP04"/>
    <measureGroup name="dProductsPP" caption="dProductsPP"/>
    <measureGroup name="dSalesRepPP04" caption="dSalesRepPP04"/>
    <measureGroup name="fProductNames" caption="fProductNames"/>
    <measureGroup name="fSalesPP04" caption="fSalesPP04"/>
    <measureGroup name="fUnitsPP" caption="fUnitsPP"/>
  </measureGroups>
  <maps count="9">
    <map measureGroup="0" dimension="0"/>
    <map measureGroup="1" dimension="1"/>
    <map measureGroup="2" dimension="2"/>
    <map measureGroup="3" dimension="3"/>
    <map measureGroup="4" dimension="4"/>
    <map measureGroup="5" dimension="1"/>
    <map measureGroup="5" dimension="3"/>
    <map measureGroup="6" dimension="0"/>
    <map measureGroup="6"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vin, Michael" refreshedDate="44386.790032638892" createdVersion="7" refreshedVersion="7" minRefreshableVersion="3" recordCount="0" supportSubquery="1" supportAdvancedDrill="1" xr:uid="{C29883FB-E855-4A0E-B382-3546C72FE0B5}">
  <cacheSource type="external" connectionId="8"/>
  <cacheFields count="3">
    <cacheField name="[fProductNames].[Product].[Product]" caption="Product" numFmtId="0" hierarchy="4" level="1">
      <sharedItems count="13">
        <s v="Aspen"/>
        <s v="Beaut"/>
        <s v="Bellen"/>
        <s v="Carlota"/>
        <s v="Eagle"/>
        <s v="Elevate"/>
        <s v="Flattop"/>
        <s v="Kangaroo"/>
        <s v="LongRang"/>
        <s v="Quad"/>
        <s v="Sunset"/>
        <s v="Sunshine"/>
        <s v="Yanaki"/>
      </sharedItems>
    </cacheField>
    <cacheField name="[Measures].[Count of Product]" caption="Count of Product" numFmtId="0" hierarchy="32" level="32767"/>
    <cacheField name="Dummy0" numFmtId="0" hierarchy="33" level="32767">
      <extLst>
        <ext xmlns:x14="http://schemas.microsoft.com/office/spreadsheetml/2009/9/main" uri="{63CAB8AC-B538-458d-9737-405883B0398D}">
          <x14:cacheField ignore="1"/>
        </ext>
      </extLst>
    </cacheField>
  </cacheFields>
  <cacheHierarchies count="34">
    <cacheHierarchy uniqueName="[dCustomerPP].[CustomerName]" caption="CustomerName" attribute="1" defaultMemberUniqueName="[dCustomerPP].[CustomerName].[All]" allUniqueName="[dCustomerPP].[CustomerName].[All]" dimensionUniqueName="[dCustomerPP]" displayFolder="" count="0" memberValueDatatype="130" unbalanced="0"/>
    <cacheHierarchy uniqueName="[dProductPP04].[Product]" caption="Product" attribute="1" defaultMemberUniqueName="[dProductPP04].[Product].[All]" allUniqueName="[dProductPP04].[Product].[All]" dimensionUniqueName="[dProductPP04]" displayFolder="" count="0" memberValueDatatype="130" unbalanced="0"/>
    <cacheHierarchy uniqueName="[dProductsPP].[Product]" caption="Product" attribute="1" defaultMemberUniqueName="[dProductsPP].[Product].[All]" allUniqueName="[dProductsPP].[Product].[All]" dimensionUniqueName="[dProductsPP]" displayFolder="" count="0" memberValueDatatype="130" unbalanced="0"/>
    <cacheHierarchy uniqueName="[dSalesRepPP04].[SalesRep]" caption="SalesRep" attribute="1" defaultMemberUniqueName="[dSalesRepPP04].[SalesRep].[All]" allUniqueName="[dSalesRepPP04].[SalesRep].[All]" dimensionUniqueName="[dSalesRepPP04]" displayFolder="" count="0" memberValueDatatype="130" unbalanced="0"/>
    <cacheHierarchy uniqueName="[fProductNames].[Product]" caption="Product" attribute="1" defaultMemberUniqueName="[fProductNames].[Product].[All]" allUniqueName="[fProductNames].[Product].[All]" dimensionUniqueName="[fProductNames]" displayFolder="" count="2" memberValueDatatype="130" unbalanced="0">
      <fieldsUsage count="2">
        <fieldUsage x="-1"/>
        <fieldUsage x="0"/>
      </fieldsUsage>
    </cacheHierarchy>
    <cacheHierarchy uniqueName="[dCustomerPP].[Contact]" caption="Contact" attribute="1" defaultMemberUniqueName="[dCustomerPP].[Contact].[All]" allUniqueName="[dCustomerPP].[Contact].[All]" dimensionUniqueName="[dCustomerPP]" displayFolder="" count="0" memberValueDatatype="130" unbalanced="0" hidden="1"/>
    <cacheHierarchy uniqueName="[dCustomerPP].[CustomerID]" caption="CustomerID" attribute="1" defaultMemberUniqueName="[dCustomerPP].[CustomerID].[All]" allUniqueName="[dCustomerPP].[CustomerID].[All]" dimensionUniqueName="[dCustomerPP]" displayFolder="" count="0" memberValueDatatype="20" unbalanced="0" hidden="1"/>
    <cacheHierarchy uniqueName="[dCustomerPP].[Email]" caption="Email" attribute="1" defaultMemberUniqueName="[dCustomerPP].[Email].[All]" allUniqueName="[dCustomerPP].[Email].[All]" dimensionUniqueName="[dCustomerPP]" displayFolder="" count="0" memberValueDatatype="130" unbalanced="0" hidden="1"/>
    <cacheHierarchy uniqueName="[dProductPP04].[ProductID]" caption="ProductID" attribute="1" defaultMemberUniqueName="[dProductPP04].[ProductID].[All]" allUniqueName="[dProductPP04].[ProductID].[All]" dimensionUniqueName="[dProductPP04]" displayFolder="" count="0" memberValueDatatype="20" unbalanced="0" hidden="1"/>
    <cacheHierarchy uniqueName="[dProductsPP].[FlightRange(M)]" caption="FlightRange(M)" attribute="1" defaultMemberUniqueName="[dProductsPP].[FlightRange(M)].[All]" allUniqueName="[dProductsPP].[FlightRange(M)].[All]" dimensionUniqueName="[dProductsPP]" displayFolder="" count="0" memberValueDatatype="20" unbalanced="0" hidden="1"/>
    <cacheHierarchy uniqueName="[dProductsPP].[ProductID]" caption="ProductID" attribute="1" defaultMemberUniqueName="[dProductsPP].[ProductID].[All]" allUniqueName="[dProductsPP].[ProductID].[All]" dimensionUniqueName="[dProductsPP]" displayFolder="" count="0" memberValueDatatype="130" unbalanced="0" hidden="1"/>
    <cacheHierarchy uniqueName="[dProductsPP].[RetailPrice]" caption="RetailPrice" attribute="1" defaultMemberUniqueName="[dProductsPP].[RetailPrice].[All]" allUniqueName="[dProductsPP].[RetailPrice].[All]" dimensionUniqueName="[dProductsPP]" displayFolder="" count="0" memberValueDatatype="5" unbalanced="0" hidden="1"/>
    <cacheHierarchy uniqueName="[dSalesRepPP04].[SalesRepID]" caption="SalesRepID" attribute="1" defaultMemberUniqueName="[dSalesRepPP04].[SalesRepID].[All]" allUniqueName="[dSalesRepPP04].[SalesRepID].[All]" dimensionUniqueName="[dSalesRepPP04]" displayFolder="" count="0" memberValueDatatype="20" unbalanced="0" hidden="1"/>
    <cacheHierarchy uniqueName="[fSalesPP04].[ProductID]" caption="ProductID" attribute="1" defaultMemberUniqueName="[fSalesPP04].[ProductID].[All]" allUniqueName="[fSalesPP04].[ProductID].[All]" dimensionUniqueName="[fSalesPP04]" displayFolder="" count="0" memberValueDatatype="20" unbalanced="0" hidden="1"/>
    <cacheHierarchy uniqueName="[fSalesPP04].[Sales]" caption="Sales" attribute="1" defaultMemberUniqueName="[fSalesPP04].[Sales].[All]" allUniqueName="[fSalesPP04].[Sales].[All]" dimensionUniqueName="[fSalesPP04]" displayFolder="" count="0" memberValueDatatype="5" unbalanced="0" hidden="1"/>
    <cacheHierarchy uniqueName="[fSalesPP04].[SalesRepID]" caption="SalesRepID" attribute="1" defaultMemberUniqueName="[fSalesPP04].[SalesRepID].[All]" allUniqueName="[fSalesPP04].[SalesRepID].[All]" dimensionUniqueName="[fSalesPP04]" displayFolder="" count="0" memberValueDatatype="20" unbalanced="0" hidden="1"/>
    <cacheHierarchy uniqueName="[fSalesPP04].[UnitsSold]" caption="UnitsSold" attribute="1" defaultMemberUniqueName="[fSalesPP04].[UnitsSold].[All]" allUniqueName="[fSalesPP04].[UnitsSold].[All]" dimensionUniqueName="[fSalesPP04]" displayFolder="" count="0" memberValueDatatype="20" unbalanced="0" hidden="1"/>
    <cacheHierarchy uniqueName="[fUnitsPP].[CustomerID]" caption="CustomerID" attribute="1" defaultMemberUniqueName="[fUnitsPP].[CustomerID].[All]" allUniqueName="[fUnitsPP].[CustomerID].[All]" dimensionUniqueName="[fUnitsPP]" displayFolder="" count="0" memberValueDatatype="20" unbalanced="0" hidden="1"/>
    <cacheHierarchy uniqueName="[fUnitsPP].[ProductID]" caption="ProductID" attribute="1" defaultMemberUniqueName="[fUnitsPP].[ProductID].[All]" allUniqueName="[fUnitsPP].[ProductID].[All]" dimensionUniqueName="[fUnitsPP]" displayFolder="" count="0" memberValueDatatype="130" unbalanced="0" hidden="1"/>
    <cacheHierarchy uniqueName="[fUnitsPP].[UnitsSold]" caption="UnitsSold" attribute="1" defaultMemberUniqueName="[fUnitsPP].[UnitsSold].[All]" allUniqueName="[fUnitsPP].[UnitsSold].[All]" dimensionUniqueName="[fUnitsPP]" displayFolder="" count="0" memberValueDatatype="20" unbalanced="0" hidden="1"/>
    <cacheHierarchy uniqueName="[Measures].[Total Sales ($)]" caption="Total Sales ($)" measure="1" displayFolder="" measureGroup="fUnitsPP" count="0"/>
    <cacheHierarchy uniqueName="[Measures].[Total Units]" caption="Total Units" measure="1" displayFolder="" measureGroup="fUnitsPP" count="0"/>
    <cacheHierarchy uniqueName="[Measures].[Total Sales PP04 ($)]" caption="Total Sales PP04 ($)" measure="1" displayFolder="" measureGroup="fSalesPP04" count="0"/>
    <cacheHierarchy uniqueName="[Measures].[Total Units PP04]" caption="Total Units PP04" measure="1" displayFolder="" measureGroup="fSalesPP04" count="0"/>
    <cacheHierarchy uniqueName="[Measures].[__XL_Count fUnitsPP]" caption="__XL_Count fUnitsPP" measure="1" displayFolder="" measureGroup="fUnitsPP" count="0" hidden="1"/>
    <cacheHierarchy uniqueName="[Measures].[__XL_Count dProductsPP]" caption="__XL_Count dProductsPP" measure="1" displayFolder="" measureGroup="dProductsPP" count="0" hidden="1"/>
    <cacheHierarchy uniqueName="[Measures].[__XL_Count dCustomerPP]" caption="__XL_Count dCustomerPP" measure="1" displayFolder="" measureGroup="dCustomerPP" count="0" hidden="1"/>
    <cacheHierarchy uniqueName="[Measures].[__XL_Count dSalesRepPP04]" caption="__XL_Count dSalesRepPP04" measure="1" displayFolder="" measureGroup="dSalesRepPP04" count="0" hidden="1"/>
    <cacheHierarchy uniqueName="[Measures].[__XL_Count dProductPP04]" caption="__XL_Count dProductPP04" measure="1" displayFolder="" measureGroup="dProductPP04" count="0" hidden="1"/>
    <cacheHierarchy uniqueName="[Measures].[__XL_Count fSalesPP04]" caption="__XL_Count fSalesPP04" measure="1" displayFolder="" measureGroup="fSalesPP04" count="0" hidden="1"/>
    <cacheHierarchy uniqueName="[Measures].[__XL_Count fProductNames]" caption="__XL_Count fProductNames" measure="1" displayFolder="" measureGroup="fProductNames" count="0" hidden="1"/>
    <cacheHierarchy uniqueName="[Measures].[__No measures defined]" caption="__No measures defined" measure="1" displayFolder="" count="0" hidden="1"/>
    <cacheHierarchy uniqueName="[Measures].[Count of Product]" caption="Count of Product" measure="1" displayFolder="" measureGroup="fProductNames" count="0" oneField="1" hidden="1">
      <fieldsUsage count="1">
        <fieldUsage x="1"/>
      </fieldsUsage>
      <extLst>
        <ext xmlns:x15="http://schemas.microsoft.com/office/spreadsheetml/2010/11/main" uri="{B97F6D7D-B522-45F9-BDA1-12C45D357490}">
          <x15:cacheHierarchy aggregatedColumn="4"/>
        </ext>
      </extLst>
    </cacheHierarchy>
    <cacheHierarchy uniqueName="Dummy0" caption="CustomerName" measure="1" count="0">
      <extLst>
        <ext xmlns:x14="http://schemas.microsoft.com/office/spreadsheetml/2009/9/main" uri="{8CF416AD-EC4C-4aba-99F5-12A058AE0983}">
          <x14:cacheHierarchy ignore="1"/>
        </ext>
      </extLst>
    </cacheHierarchy>
  </cacheHierarchies>
  <kpis count="0"/>
  <dimensions count="6">
    <dimension name="dCustomerPP" uniqueName="[dCustomerPP]" caption="dCustomerPP"/>
    <dimension name="dProductPP04" uniqueName="[dProductPP04]" caption="dProductPP04"/>
    <dimension name="dProductsPP" uniqueName="[dProductsPP]" caption="dProductsPP"/>
    <dimension name="dSalesRepPP04" uniqueName="[dSalesRepPP04]" caption="dSalesRepPP04"/>
    <dimension name="fProductNames" uniqueName="[fProductNames]" caption="fProductNames"/>
    <dimension measure="1" name="Measures" uniqueName="[Measures]" caption="Measures"/>
  </dimensions>
  <measureGroups count="7">
    <measureGroup name="dCustomerPP" caption="dCustomerPP"/>
    <measureGroup name="dProductPP04" caption="dProductPP04"/>
    <measureGroup name="dProductsPP" caption="dProductsPP"/>
    <measureGroup name="dSalesRepPP04" caption="dSalesRepPP04"/>
    <measureGroup name="fProductNames" caption="fProductNames"/>
    <measureGroup name="fSalesPP04" caption="fSalesPP04"/>
    <measureGroup name="fUnitsPP" caption="fUnitsPP"/>
  </measureGroups>
  <maps count="9">
    <map measureGroup="0" dimension="0"/>
    <map measureGroup="1" dimension="1"/>
    <map measureGroup="2" dimension="2"/>
    <map measureGroup="3" dimension="3"/>
    <map measureGroup="4" dimension="4"/>
    <map measureGroup="5" dimension="1"/>
    <map measureGroup="5" dimension="3"/>
    <map measureGroup="6" dimension="0"/>
    <map measureGroup="6"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vin, Michael" refreshedDate="44386.786516550928" createdVersion="5" refreshedVersion="7" minRefreshableVersion="3" recordCount="0" supportSubquery="1" supportAdvancedDrill="1" xr:uid="{AFCDB4C1-DE3F-40DA-94F3-F3031140A7AE}">
  <cacheSource type="external" connectionId="8">
    <extLst>
      <ext xmlns:x14="http://schemas.microsoft.com/office/spreadsheetml/2009/9/main" uri="{F057638F-6D5F-4e77-A914-E7F072B9BCA8}">
        <x14:sourceConnection name="ThisWorkbookDataModel"/>
      </ext>
    </extLst>
  </cacheSource>
  <cacheFields count="3">
    <cacheField name="[dCustomerPP].[CustomerName].[CustomerName]" caption="CustomerName" numFmtId="0" level="1">
      <sharedItems count="8">
        <s v="Bailey Boomerangs"/>
        <s v="Boomerang Man"/>
        <s v="Flying High"/>
        <s v="Flying Toys"/>
        <s v="Fred Myer"/>
        <s v="Great Winds"/>
        <s v="Kite Flight"/>
        <s v="Top Ten Toys"/>
      </sharedItems>
    </cacheField>
    <cacheField name="[dProductsPP].[Product].[Product]" caption="Product" numFmtId="0" hierarchy="2" level="1">
      <sharedItems count="5">
        <s v="Aspen"/>
        <s v="Bellen"/>
        <s v="Carlota"/>
        <s v="Yanaki"/>
        <s v="Sunshine" u="1"/>
      </sharedItems>
    </cacheField>
    <cacheField name="[Measures].[Total Sales ($)]" caption="Total Sales ($)" numFmtId="0" hierarchy="20" level="32767"/>
  </cacheFields>
  <cacheHierarchies count="33">
    <cacheHierarchy uniqueName="[dCustomerPP].[CustomerName]" caption="CustomerName" attribute="1" defaultMemberUniqueName="[dCustomerPP].[CustomerName].[All]" allUniqueName="[dCustomerPP].[CustomerName].[All]" dimensionUniqueName="[dCustomerPP]" displayFolder="" count="2" memberValueDatatype="130" unbalanced="0">
      <fieldsUsage count="2">
        <fieldUsage x="-1"/>
        <fieldUsage x="0"/>
      </fieldsUsage>
    </cacheHierarchy>
    <cacheHierarchy uniqueName="[dProductPP04].[Product]" caption="Product" attribute="1" defaultMemberUniqueName="[dProductPP04].[Product].[All]" allUniqueName="[dProductPP04].[Product].[All]" dimensionUniqueName="[dProductPP04]" displayFolder="" count="0" memberValueDatatype="130" unbalanced="0"/>
    <cacheHierarchy uniqueName="[dProductsPP].[Product]" caption="Product" attribute="1" defaultMemberUniqueName="[dProductsPP].[Product].[All]" allUniqueName="[dProductsPP].[Product].[All]" dimensionUniqueName="[dProductsPP]" displayFolder="" count="2" memberValueDatatype="130" unbalanced="0">
      <fieldsUsage count="2">
        <fieldUsage x="-1"/>
        <fieldUsage x="1"/>
      </fieldsUsage>
    </cacheHierarchy>
    <cacheHierarchy uniqueName="[dSalesRepPP04].[SalesRep]" caption="SalesRep" attribute="1" defaultMemberUniqueName="[dSalesRepPP04].[SalesRep].[All]" allUniqueName="[dSalesRepPP04].[SalesRep].[All]" dimensionUniqueName="[dSalesRepPP04]" displayFolder="" count="0" memberValueDatatype="130" unbalanced="0"/>
    <cacheHierarchy uniqueName="[fProductNames].[Product]" caption="Product" attribute="1" defaultMemberUniqueName="[fProductNames].[Product].[All]" allUniqueName="[fProductNames].[Product].[All]" dimensionUniqueName="[fProductNames]" displayFolder="" count="0" memberValueDatatype="130" unbalanced="0"/>
    <cacheHierarchy uniqueName="[dCustomerPP].[Contact]" caption="Contact" attribute="1" defaultMemberUniqueName="[dCustomerPP].[Contact].[All]" allUniqueName="[dCustomerPP].[Contact].[All]" dimensionUniqueName="[dCustomerPP]" displayFolder="" count="0" memberValueDatatype="130" unbalanced="0" hidden="1"/>
    <cacheHierarchy uniqueName="[dCustomerPP].[CustomerID]" caption="CustomerID" attribute="1" defaultMemberUniqueName="[dCustomerPP].[CustomerID].[All]" allUniqueName="[dCustomerPP].[CustomerID].[All]" dimensionUniqueName="[dCustomerPP]" displayFolder="" count="0" memberValueDatatype="20" unbalanced="0" hidden="1"/>
    <cacheHierarchy uniqueName="[dCustomerPP].[Email]" caption="Email" attribute="1" defaultMemberUniqueName="[dCustomerPP].[Email].[All]" allUniqueName="[dCustomerPP].[Email].[All]" dimensionUniqueName="[dCustomerPP]" displayFolder="" count="0" memberValueDatatype="130" unbalanced="0" hidden="1"/>
    <cacheHierarchy uniqueName="[dProductPP04].[ProductID]" caption="ProductID" attribute="1" defaultMemberUniqueName="[dProductPP04].[ProductID].[All]" allUniqueName="[dProductPP04].[ProductID].[All]" dimensionUniqueName="[dProductPP04]" displayFolder="" count="0" memberValueDatatype="20" unbalanced="0" hidden="1"/>
    <cacheHierarchy uniqueName="[dProductsPP].[FlightRange(M)]" caption="FlightRange(M)" attribute="1" defaultMemberUniqueName="[dProductsPP].[FlightRange(M)].[All]" allUniqueName="[dProductsPP].[FlightRange(M)].[All]" dimensionUniqueName="[dProductsPP]" displayFolder="" count="0" memberValueDatatype="20" unbalanced="0" hidden="1"/>
    <cacheHierarchy uniqueName="[dProductsPP].[ProductID]" caption="ProductID" attribute="1" defaultMemberUniqueName="[dProductsPP].[ProductID].[All]" allUniqueName="[dProductsPP].[ProductID].[All]" dimensionUniqueName="[dProductsPP]" displayFolder="" count="0" memberValueDatatype="130" unbalanced="0" hidden="1"/>
    <cacheHierarchy uniqueName="[dProductsPP].[RetailPrice]" caption="RetailPrice" attribute="1" defaultMemberUniqueName="[dProductsPP].[RetailPrice].[All]" allUniqueName="[dProductsPP].[RetailPrice].[All]" dimensionUniqueName="[dProductsPP]" displayFolder="" count="0" memberValueDatatype="5" unbalanced="0" hidden="1"/>
    <cacheHierarchy uniqueName="[dSalesRepPP04].[SalesRepID]" caption="SalesRepID" attribute="1" defaultMemberUniqueName="[dSalesRepPP04].[SalesRepID].[All]" allUniqueName="[dSalesRepPP04].[SalesRepID].[All]" dimensionUniqueName="[dSalesRepPP04]" displayFolder="" count="0" memberValueDatatype="20" unbalanced="0" hidden="1"/>
    <cacheHierarchy uniqueName="[fSalesPP04].[ProductID]" caption="ProductID" attribute="1" defaultMemberUniqueName="[fSalesPP04].[ProductID].[All]" allUniqueName="[fSalesPP04].[ProductID].[All]" dimensionUniqueName="[fSalesPP04]" displayFolder="" count="0" memberValueDatatype="20" unbalanced="0" hidden="1"/>
    <cacheHierarchy uniqueName="[fSalesPP04].[Sales]" caption="Sales" attribute="1" defaultMemberUniqueName="[fSalesPP04].[Sales].[All]" allUniqueName="[fSalesPP04].[Sales].[All]" dimensionUniqueName="[fSalesPP04]" displayFolder="" count="0" memberValueDatatype="5" unbalanced="0" hidden="1"/>
    <cacheHierarchy uniqueName="[fSalesPP04].[SalesRepID]" caption="SalesRepID" attribute="1" defaultMemberUniqueName="[fSalesPP04].[SalesRepID].[All]" allUniqueName="[fSalesPP04].[SalesRepID].[All]" dimensionUniqueName="[fSalesPP04]" displayFolder="" count="0" memberValueDatatype="20" unbalanced="0" hidden="1"/>
    <cacheHierarchy uniqueName="[fSalesPP04].[UnitsSold]" caption="UnitsSold" attribute="1" defaultMemberUniqueName="[fSalesPP04].[UnitsSold].[All]" allUniqueName="[fSalesPP04].[UnitsSold].[All]" dimensionUniqueName="[fSalesPP04]" displayFolder="" count="0" memberValueDatatype="20" unbalanced="0" hidden="1"/>
    <cacheHierarchy uniqueName="[fUnitsPP].[CustomerID]" caption="CustomerID" attribute="1" defaultMemberUniqueName="[fUnitsPP].[CustomerID].[All]" allUniqueName="[fUnitsPP].[CustomerID].[All]" dimensionUniqueName="[fUnitsPP]" displayFolder="" count="0" memberValueDatatype="20" unbalanced="0" hidden="1"/>
    <cacheHierarchy uniqueName="[fUnitsPP].[ProductID]" caption="ProductID" attribute="1" defaultMemberUniqueName="[fUnitsPP].[ProductID].[All]" allUniqueName="[fUnitsPP].[ProductID].[All]" dimensionUniqueName="[fUnitsPP]" displayFolder="" count="0" memberValueDatatype="130" unbalanced="0" hidden="1"/>
    <cacheHierarchy uniqueName="[fUnitsPP].[UnitsSold]" caption="UnitsSold" attribute="1" defaultMemberUniqueName="[fUnitsPP].[UnitsSold].[All]" allUniqueName="[fUnitsPP].[UnitsSold].[All]" dimensionUniqueName="[fUnitsPP]" displayFolder="" count="0" memberValueDatatype="20" unbalanced="0" hidden="1"/>
    <cacheHierarchy uniqueName="[Measures].[Total Sales ($)]" caption="Total Sales ($)" measure="1" displayFolder="" measureGroup="fUnitsPP" count="0" oneField="1">
      <fieldsUsage count="1">
        <fieldUsage x="2"/>
      </fieldsUsage>
    </cacheHierarchy>
    <cacheHierarchy uniqueName="[Measures].[Total Units]" caption="Total Units" measure="1" displayFolder="" measureGroup="fUnitsPP" count="0"/>
    <cacheHierarchy uniqueName="[Measures].[Total Sales PP04 ($)]" caption="Total Sales PP04 ($)" measure="1" displayFolder="" measureGroup="fSalesPP04" count="0"/>
    <cacheHierarchy uniqueName="[Measures].[Total Units PP04]" caption="Total Units PP04" measure="1" displayFolder="" measureGroup="fSalesPP04" count="0"/>
    <cacheHierarchy uniqueName="[Measures].[__XL_Count fUnitsPP]" caption="__XL_Count fUnitsPP" measure="1" displayFolder="" measureGroup="fUnitsPP" count="0" hidden="1"/>
    <cacheHierarchy uniqueName="[Measures].[__XL_Count dProductsPP]" caption="__XL_Count dProductsPP" measure="1" displayFolder="" measureGroup="dProductsPP" count="0" hidden="1"/>
    <cacheHierarchy uniqueName="[Measures].[__XL_Count dCustomerPP]" caption="__XL_Count dCustomerPP" measure="1" displayFolder="" measureGroup="dCustomerPP" count="0" hidden="1"/>
    <cacheHierarchy uniqueName="[Measures].[__XL_Count dSalesRepPP04]" caption="__XL_Count dSalesRepPP04" measure="1" displayFolder="" measureGroup="dSalesRepPP04" count="0" hidden="1"/>
    <cacheHierarchy uniqueName="[Measures].[__XL_Count dProductPP04]" caption="__XL_Count dProductPP04" measure="1" displayFolder="" measureGroup="dProductPP04" count="0" hidden="1"/>
    <cacheHierarchy uniqueName="[Measures].[__XL_Count fSalesPP04]" caption="__XL_Count fSalesPP04" measure="1" displayFolder="" measureGroup="fSalesPP04" count="0" hidden="1"/>
    <cacheHierarchy uniqueName="[Measures].[__XL_Count fProductNames]" caption="__XL_Count fProductNames" measure="1" displayFolder="" measureGroup="fProductNames" count="0" hidden="1"/>
    <cacheHierarchy uniqueName="[Measures].[__No measures defined]" caption="__No measures defined" measure="1" displayFolder="" count="0" hidden="1"/>
    <cacheHierarchy uniqueName="[Measures].[Count of Product]" caption="Count of Product" measure="1" displayFolder="" measureGroup="fProductNames" count="0" hidden="1">
      <extLst>
        <ext xmlns:x15="http://schemas.microsoft.com/office/spreadsheetml/2010/11/main" uri="{B97F6D7D-B522-45F9-BDA1-12C45D357490}">
          <x15:cacheHierarchy aggregatedColumn="4"/>
        </ext>
      </extLst>
    </cacheHierarchy>
  </cacheHierarchies>
  <kpis count="0"/>
  <dimensions count="6">
    <dimension name="dCustomerPP" uniqueName="[dCustomerPP]" caption="dCustomerPP"/>
    <dimension name="dProductPP04" uniqueName="[dProductPP04]" caption="dProductPP04"/>
    <dimension name="dProductsPP" uniqueName="[dProductsPP]" caption="dProductsPP"/>
    <dimension name="dSalesRepPP04" uniqueName="[dSalesRepPP04]" caption="dSalesRepPP04"/>
    <dimension name="fProductNames" uniqueName="[fProductNames]" caption="fProductNames"/>
    <dimension measure="1" name="Measures" uniqueName="[Measures]" caption="Measures"/>
  </dimensions>
  <measureGroups count="7">
    <measureGroup name="dCustomerPP" caption="dCustomerPP"/>
    <measureGroup name="dProductPP04" caption="dProductPP04"/>
    <measureGroup name="dProductsPP" caption="dProductsPP"/>
    <measureGroup name="dSalesRepPP04" caption="dSalesRepPP04"/>
    <measureGroup name="fProductNames" caption="fProductNames"/>
    <measureGroup name="fSalesPP04" caption="fSalesPP04"/>
    <measureGroup name="fUnitsPP" caption="fUnitsPP"/>
  </measureGroups>
  <maps count="9">
    <map measureGroup="0" dimension="0"/>
    <map measureGroup="1" dimension="1"/>
    <map measureGroup="2" dimension="2"/>
    <map measureGroup="3" dimension="3"/>
    <map measureGroup="4" dimension="4"/>
    <map measureGroup="5" dimension="1"/>
    <map measureGroup="5" dimension="3"/>
    <map measureGroup="6" dimension="0"/>
    <map measureGroup="6" dimension="2"/>
  </maps>
  <extLst>
    <ext xmlns:x14="http://schemas.microsoft.com/office/spreadsheetml/2009/9/main" uri="{725AE2AE-9491-48be-B2B4-4EB974FC3084}">
      <x14:pivotCacheDefinition pivotCacheId="107185767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
  <r>
    <s v="1503-YI"/>
    <n v="2185"/>
    <n v="94"/>
    <x v="0"/>
    <x v="0"/>
    <n v="2627.2999999999997"/>
  </r>
  <r>
    <s v="6816-BN"/>
    <n v="2255"/>
    <n v="22"/>
    <x v="1"/>
    <x v="1"/>
    <n v="592.9"/>
  </r>
  <r>
    <s v="6816-BN"/>
    <n v="2045"/>
    <n v="67"/>
    <x v="1"/>
    <x v="2"/>
    <n v="1805.6499999999999"/>
  </r>
  <r>
    <s v="3414-AN"/>
    <n v="2010"/>
    <n v="21"/>
    <x v="2"/>
    <x v="3"/>
    <n v="796.95"/>
  </r>
  <r>
    <s v="1503-YI"/>
    <n v="2080"/>
    <n v="13"/>
    <x v="0"/>
    <x v="4"/>
    <n v="363.34999999999997"/>
  </r>
  <r>
    <s v="6816-BN"/>
    <n v="2150"/>
    <n v="16"/>
    <x v="1"/>
    <x v="5"/>
    <n v="431.2"/>
  </r>
  <r>
    <s v="3414-AN"/>
    <n v="2220"/>
    <n v="123"/>
    <x v="2"/>
    <x v="6"/>
    <n v="4667.8500000000004"/>
  </r>
  <r>
    <s v="6816-BN"/>
    <n v="2185"/>
    <n v="64"/>
    <x v="1"/>
    <x v="0"/>
    <n v="1724.8"/>
  </r>
  <r>
    <s v="6816-BN"/>
    <n v="2080"/>
    <n v="71"/>
    <x v="1"/>
    <x v="4"/>
    <n v="1913.45"/>
  </r>
  <r>
    <s v="6816-BN"/>
    <n v="2220"/>
    <n v="120"/>
    <x v="1"/>
    <x v="6"/>
    <n v="3234"/>
  </r>
  <r>
    <s v="6816-BN"/>
    <n v="2255"/>
    <n v="12"/>
    <x v="1"/>
    <x v="1"/>
    <n v="323.39999999999998"/>
  </r>
  <r>
    <s v="3414-AN"/>
    <n v="2080"/>
    <n v="69"/>
    <x v="2"/>
    <x v="4"/>
    <n v="2618.5500000000002"/>
  </r>
  <r>
    <s v="9720-CA"/>
    <n v="2220"/>
    <n v="25"/>
    <x v="3"/>
    <x v="6"/>
    <n v="798.75"/>
  </r>
  <r>
    <s v="6816-BN"/>
    <n v="2220"/>
    <n v="24"/>
    <x v="1"/>
    <x v="6"/>
    <n v="646.79999999999995"/>
  </r>
  <r>
    <s v="6816-BN"/>
    <n v="2045"/>
    <n v="49"/>
    <x v="1"/>
    <x v="2"/>
    <n v="1320.55"/>
  </r>
  <r>
    <s v="9720-CA"/>
    <n v="2220"/>
    <n v="32"/>
    <x v="3"/>
    <x v="6"/>
    <n v="1022.4"/>
  </r>
  <r>
    <s v="3414-AN"/>
    <n v="2010"/>
    <n v="52"/>
    <x v="2"/>
    <x v="3"/>
    <n v="1973.4"/>
  </r>
  <r>
    <s v="1503-YI"/>
    <n v="2220"/>
    <n v="53"/>
    <x v="0"/>
    <x v="6"/>
    <n v="1481.35"/>
  </r>
  <r>
    <s v="1503-YI"/>
    <n v="2045"/>
    <n v="53"/>
    <x v="0"/>
    <x v="2"/>
    <n v="1481.35"/>
  </r>
  <r>
    <s v="1503-YI"/>
    <n v="2150"/>
    <n v="31"/>
    <x v="0"/>
    <x v="5"/>
    <n v="866.44999999999993"/>
  </r>
  <r>
    <s v="1503-YI"/>
    <n v="2185"/>
    <n v="71"/>
    <x v="0"/>
    <x v="0"/>
    <n v="1984.45"/>
  </r>
  <r>
    <s v="1503-YI"/>
    <n v="2150"/>
    <n v="73"/>
    <x v="0"/>
    <x v="5"/>
    <n v="2040.35"/>
  </r>
  <r>
    <s v="1503-YI"/>
    <n v="2220"/>
    <n v="25"/>
    <x v="0"/>
    <x v="6"/>
    <n v="698.75"/>
  </r>
  <r>
    <s v="3414-AN"/>
    <n v="2150"/>
    <n v="5"/>
    <x v="2"/>
    <x v="5"/>
    <n v="189.75"/>
  </r>
  <r>
    <s v="3414-AN"/>
    <n v="2045"/>
    <n v="121"/>
    <x v="2"/>
    <x v="2"/>
    <n v="4591.9500000000007"/>
  </r>
  <r>
    <s v="9720-CA"/>
    <n v="2185"/>
    <n v="49"/>
    <x v="3"/>
    <x v="0"/>
    <n v="1565.55"/>
  </r>
  <r>
    <s v="6816-BN"/>
    <n v="2150"/>
    <n v="30"/>
    <x v="1"/>
    <x v="5"/>
    <n v="808.5"/>
  </r>
  <r>
    <s v="6816-BN"/>
    <n v="2220"/>
    <n v="56"/>
    <x v="1"/>
    <x v="6"/>
    <n v="1509.2"/>
  </r>
  <r>
    <s v="1503-YI"/>
    <n v="2010"/>
    <n v="60"/>
    <x v="0"/>
    <x v="3"/>
    <n v="1677"/>
  </r>
  <r>
    <s v="1503-YI"/>
    <n v="2080"/>
    <n v="34"/>
    <x v="0"/>
    <x v="4"/>
    <n v="950.3"/>
  </r>
  <r>
    <s v="9720-CA"/>
    <n v="2010"/>
    <n v="27"/>
    <x v="3"/>
    <x v="3"/>
    <n v="862.65"/>
  </r>
  <r>
    <s v="1503-YI"/>
    <n v="2150"/>
    <n v="20"/>
    <x v="0"/>
    <x v="5"/>
    <n v="559"/>
  </r>
  <r>
    <s v="1503-YI"/>
    <n v="2010"/>
    <n v="77"/>
    <x v="0"/>
    <x v="3"/>
    <n v="2152.15"/>
  </r>
  <r>
    <s v="3414-AN"/>
    <n v="2045"/>
    <n v="33"/>
    <x v="2"/>
    <x v="2"/>
    <n v="1252.3500000000001"/>
  </r>
  <r>
    <s v="1503-YI"/>
    <n v="2150"/>
    <n v="40"/>
    <x v="0"/>
    <x v="5"/>
    <n v="1118"/>
  </r>
  <r>
    <s v="3414-AN"/>
    <n v="2150"/>
    <n v="16"/>
    <x v="2"/>
    <x v="5"/>
    <n v="607.20000000000005"/>
  </r>
  <r>
    <s v="9720-CA"/>
    <n v="2080"/>
    <n v="58"/>
    <x v="3"/>
    <x v="4"/>
    <n v="1853.1"/>
  </r>
  <r>
    <s v="6816-BN"/>
    <n v="2080"/>
    <n v="32"/>
    <x v="1"/>
    <x v="4"/>
    <n v="862.4"/>
  </r>
  <r>
    <s v="6816-BN"/>
    <n v="2080"/>
    <n v="24"/>
    <x v="1"/>
    <x v="4"/>
    <n v="646.79999999999995"/>
  </r>
  <r>
    <s v="9720-CA"/>
    <n v="2115"/>
    <n v="35"/>
    <x v="3"/>
    <x v="7"/>
    <n v="1118.25"/>
  </r>
  <r>
    <s v="9720-CA"/>
    <n v="2255"/>
    <n v="12"/>
    <x v="3"/>
    <x v="1"/>
    <n v="383.4"/>
  </r>
  <r>
    <s v="9720-CA"/>
    <n v="2255"/>
    <n v="30"/>
    <x v="3"/>
    <x v="1"/>
    <n v="958.5"/>
  </r>
  <r>
    <s v="6816-BN"/>
    <n v="2150"/>
    <n v="35"/>
    <x v="1"/>
    <x v="5"/>
    <n v="943.25"/>
  </r>
  <r>
    <s v="6816-BN"/>
    <n v="2115"/>
    <n v="5"/>
    <x v="1"/>
    <x v="7"/>
    <n v="134.75"/>
  </r>
  <r>
    <s v="6816-BN"/>
    <n v="2185"/>
    <n v="61"/>
    <x v="1"/>
    <x v="0"/>
    <n v="1643.95"/>
  </r>
  <r>
    <s v="9720-CA"/>
    <n v="2115"/>
    <n v="26"/>
    <x v="3"/>
    <x v="7"/>
    <n v="830.69999999999993"/>
  </r>
  <r>
    <s v="3414-AN"/>
    <n v="2115"/>
    <n v="51"/>
    <x v="2"/>
    <x v="7"/>
    <n v="1935.45"/>
  </r>
  <r>
    <s v="9720-CA"/>
    <n v="2045"/>
    <n v="12"/>
    <x v="3"/>
    <x v="2"/>
    <n v="383.4"/>
  </r>
  <r>
    <s v="6816-BN"/>
    <n v="2150"/>
    <n v="115"/>
    <x v="1"/>
    <x v="5"/>
    <n v="3099.25"/>
  </r>
  <r>
    <s v="1503-YI"/>
    <n v="2185"/>
    <n v="30"/>
    <x v="0"/>
    <x v="0"/>
    <n v="838.5"/>
  </r>
  <r>
    <s v="6816-BN"/>
    <n v="2115"/>
    <n v="21"/>
    <x v="1"/>
    <x v="7"/>
    <n v="565.94999999999993"/>
  </r>
  <r>
    <s v="1503-YI"/>
    <n v="2080"/>
    <n v="25"/>
    <x v="0"/>
    <x v="4"/>
    <n v="698.75"/>
  </r>
  <r>
    <s v="9720-CA"/>
    <n v="2185"/>
    <n v="67"/>
    <x v="3"/>
    <x v="0"/>
    <n v="2140.65"/>
  </r>
  <r>
    <s v="1503-YI"/>
    <n v="2010"/>
    <n v="60"/>
    <x v="0"/>
    <x v="3"/>
    <n v="1677"/>
  </r>
  <r>
    <s v="1503-YI"/>
    <n v="2185"/>
    <n v="29"/>
    <x v="0"/>
    <x v="0"/>
    <n v="810.55"/>
  </r>
  <r>
    <s v="1503-YI"/>
    <n v="2220"/>
    <n v="28"/>
    <x v="0"/>
    <x v="6"/>
    <n v="782.6"/>
  </r>
  <r>
    <s v="6816-BN"/>
    <n v="2010"/>
    <n v="59"/>
    <x v="1"/>
    <x v="3"/>
    <n v="1590.05"/>
  </r>
  <r>
    <s v="1503-YI"/>
    <n v="2115"/>
    <n v="94"/>
    <x v="0"/>
    <x v="7"/>
    <n v="2627.2999999999997"/>
  </r>
  <r>
    <s v="1503-YI"/>
    <n v="2010"/>
    <n v="62"/>
    <x v="0"/>
    <x v="3"/>
    <n v="1732.8999999999999"/>
  </r>
  <r>
    <s v="9720-CA"/>
    <n v="2255"/>
    <n v="35"/>
    <x v="3"/>
    <x v="1"/>
    <n v="1118.25"/>
  </r>
  <r>
    <s v="1503-YI"/>
    <n v="2255"/>
    <n v="48"/>
    <x v="0"/>
    <x v="1"/>
    <n v="1341.6"/>
  </r>
  <r>
    <s v="3414-AN"/>
    <n v="2220"/>
    <n v="5"/>
    <x v="2"/>
    <x v="6"/>
    <n v="189.75"/>
  </r>
  <r>
    <s v="1503-YI"/>
    <n v="2080"/>
    <n v="26"/>
    <x v="0"/>
    <x v="4"/>
    <n v="726.69999999999993"/>
  </r>
  <r>
    <s v="9720-CA"/>
    <n v="2255"/>
    <n v="75"/>
    <x v="3"/>
    <x v="1"/>
    <n v="2396.25"/>
  </r>
  <r>
    <s v="3414-AN"/>
    <n v="2010"/>
    <n v="103"/>
    <x v="2"/>
    <x v="3"/>
    <n v="3908.8500000000004"/>
  </r>
  <r>
    <s v="1503-YI"/>
    <n v="2150"/>
    <n v="21"/>
    <x v="0"/>
    <x v="5"/>
    <n v="586.94999999999993"/>
  </r>
  <r>
    <s v="3414-AN"/>
    <n v="2080"/>
    <n v="58"/>
    <x v="2"/>
    <x v="4"/>
    <n v="2201.1000000000004"/>
  </r>
  <r>
    <s v="9720-CA"/>
    <n v="2080"/>
    <n v="17"/>
    <x v="3"/>
    <x v="4"/>
    <n v="543.15"/>
  </r>
  <r>
    <s v="3414-AN"/>
    <n v="2220"/>
    <n v="8"/>
    <x v="2"/>
    <x v="6"/>
    <n v="303.60000000000002"/>
  </r>
  <r>
    <s v="3414-AN"/>
    <n v="2080"/>
    <n v="46"/>
    <x v="2"/>
    <x v="4"/>
    <n v="1745.7"/>
  </r>
  <r>
    <s v="3414-AN"/>
    <n v="2255"/>
    <n v="70"/>
    <x v="2"/>
    <x v="1"/>
    <n v="2656.5"/>
  </r>
  <r>
    <s v="3414-AN"/>
    <n v="2080"/>
    <n v="90"/>
    <x v="2"/>
    <x v="4"/>
    <n v="3415.5000000000005"/>
  </r>
  <r>
    <s v="6816-BN"/>
    <n v="2080"/>
    <n v="34"/>
    <x v="1"/>
    <x v="4"/>
    <n v="916.3"/>
  </r>
  <r>
    <s v="6816-BN"/>
    <n v="2185"/>
    <n v="83"/>
    <x v="1"/>
    <x v="0"/>
    <n v="2236.85"/>
  </r>
  <r>
    <s v="6816-BN"/>
    <n v="2150"/>
    <n v="15"/>
    <x v="1"/>
    <x v="5"/>
    <n v="404.25"/>
  </r>
  <r>
    <s v="1503-YI"/>
    <n v="2045"/>
    <n v="47"/>
    <x v="0"/>
    <x v="2"/>
    <n v="1313.6499999999999"/>
  </r>
  <r>
    <s v="9720-CA"/>
    <n v="2115"/>
    <n v="13"/>
    <x v="3"/>
    <x v="7"/>
    <n v="415.34999999999997"/>
  </r>
  <r>
    <s v="3414-AN"/>
    <n v="2220"/>
    <n v="19"/>
    <x v="2"/>
    <x v="6"/>
    <n v="721.05000000000007"/>
  </r>
  <r>
    <s v="9720-CA"/>
    <n v="2185"/>
    <n v="7"/>
    <x v="3"/>
    <x v="0"/>
    <n v="223.65"/>
  </r>
  <r>
    <s v="6816-BN"/>
    <n v="2115"/>
    <n v="59"/>
    <x v="1"/>
    <x v="7"/>
    <n v="1590.05"/>
  </r>
  <r>
    <s v="3414-AN"/>
    <n v="2255"/>
    <n v="34"/>
    <x v="2"/>
    <x v="1"/>
    <n v="1290.3000000000002"/>
  </r>
  <r>
    <s v="6816-BN"/>
    <n v="2080"/>
    <n v="9"/>
    <x v="1"/>
    <x v="4"/>
    <n v="242.54999999999998"/>
  </r>
  <r>
    <s v="6816-BN"/>
    <n v="2220"/>
    <n v="53"/>
    <x v="1"/>
    <x v="6"/>
    <n v="1428.35"/>
  </r>
  <r>
    <s v="6816-BN"/>
    <n v="2010"/>
    <n v="23"/>
    <x v="1"/>
    <x v="3"/>
    <n v="619.85"/>
  </r>
  <r>
    <s v="9720-CA"/>
    <n v="2115"/>
    <n v="34"/>
    <x v="3"/>
    <x v="7"/>
    <n v="1086.3"/>
  </r>
  <r>
    <s v="6816-BN"/>
    <n v="2115"/>
    <n v="35"/>
    <x v="1"/>
    <x v="7"/>
    <n v="943.25"/>
  </r>
  <r>
    <s v="3414-AN"/>
    <n v="2080"/>
    <n v="48"/>
    <x v="2"/>
    <x v="4"/>
    <n v="1821.6000000000001"/>
  </r>
  <r>
    <s v="6816-BN"/>
    <n v="2115"/>
    <n v="24"/>
    <x v="1"/>
    <x v="7"/>
    <n v="646.79999999999995"/>
  </r>
  <r>
    <s v="1503-YI"/>
    <n v="2080"/>
    <n v="13"/>
    <x v="0"/>
    <x v="4"/>
    <n v="363.34999999999997"/>
  </r>
  <r>
    <s v="3414-AN"/>
    <n v="2255"/>
    <n v="111"/>
    <x v="2"/>
    <x v="1"/>
    <n v="4212.4500000000007"/>
  </r>
  <r>
    <s v="6816-BN"/>
    <n v="2150"/>
    <n v="43"/>
    <x v="1"/>
    <x v="5"/>
    <n v="1158.8499999999999"/>
  </r>
  <r>
    <s v="3414-AN"/>
    <n v="2185"/>
    <n v="44"/>
    <x v="2"/>
    <x v="0"/>
    <n v="1669.8000000000002"/>
  </r>
  <r>
    <s v="1503-YI"/>
    <n v="2220"/>
    <n v="124"/>
    <x v="0"/>
    <x v="6"/>
    <n v="3465.7999999999997"/>
  </r>
  <r>
    <s v="9720-CA"/>
    <n v="2045"/>
    <n v="21"/>
    <x v="3"/>
    <x v="2"/>
    <n v="670.94999999999993"/>
  </r>
  <r>
    <s v="6816-BN"/>
    <n v="2045"/>
    <n v="61"/>
    <x v="1"/>
    <x v="2"/>
    <n v="1643.95"/>
  </r>
  <r>
    <s v="9720-CA"/>
    <n v="2185"/>
    <n v="16"/>
    <x v="3"/>
    <x v="0"/>
    <n v="511.2"/>
  </r>
  <r>
    <s v="1503-YI"/>
    <n v="2115"/>
    <n v="45"/>
    <x v="0"/>
    <x v="7"/>
    <n v="1257.75"/>
  </r>
  <r>
    <s v="6816-BN"/>
    <n v="2115"/>
    <n v="59"/>
    <x v="1"/>
    <x v="7"/>
    <n v="1590.05"/>
  </r>
  <r>
    <s v="1503-YI"/>
    <n v="2185"/>
    <n v="23"/>
    <x v="0"/>
    <x v="0"/>
    <n v="642.85"/>
  </r>
  <r>
    <s v="9720-CA"/>
    <n v="2045"/>
    <n v="30"/>
    <x v="3"/>
    <x v="2"/>
    <n v="958.5"/>
  </r>
  <r>
    <s v="9720-CA"/>
    <n v="2185"/>
    <n v="14"/>
    <x v="3"/>
    <x v="0"/>
    <n v="447.3"/>
  </r>
  <r>
    <s v="9720-CA"/>
    <n v="2150"/>
    <n v="107"/>
    <x v="3"/>
    <x v="5"/>
    <n v="3418.65"/>
  </r>
  <r>
    <s v="3414-AN"/>
    <n v="2080"/>
    <n v="37"/>
    <x v="2"/>
    <x v="4"/>
    <n v="1404.15"/>
  </r>
  <r>
    <s v="6816-BN"/>
    <n v="2045"/>
    <n v="86"/>
    <x v="1"/>
    <x v="2"/>
    <n v="2317.6999999999998"/>
  </r>
  <r>
    <s v="3414-AN"/>
    <n v="2150"/>
    <n v="24"/>
    <x v="2"/>
    <x v="5"/>
    <n v="910.80000000000007"/>
  </r>
  <r>
    <s v="6816-BN"/>
    <n v="2220"/>
    <n v="59"/>
    <x v="1"/>
    <x v="6"/>
    <n v="1590.05"/>
  </r>
  <r>
    <s v="1503-YI"/>
    <n v="2115"/>
    <n v="48"/>
    <x v="0"/>
    <x v="7"/>
    <n v="1341.6"/>
  </r>
  <r>
    <s v="3414-AN"/>
    <n v="2185"/>
    <n v="12"/>
    <x v="2"/>
    <x v="0"/>
    <n v="455.40000000000003"/>
  </r>
  <r>
    <s v="9720-CA"/>
    <n v="2045"/>
    <n v="97"/>
    <x v="3"/>
    <x v="2"/>
    <n v="3099.15"/>
  </r>
  <r>
    <s v="9720-CA"/>
    <n v="2255"/>
    <n v="108"/>
    <x v="3"/>
    <x v="1"/>
    <n v="3450.6"/>
  </r>
  <r>
    <s v="3414-AN"/>
    <n v="2045"/>
    <n v="22"/>
    <x v="2"/>
    <x v="2"/>
    <n v="834.90000000000009"/>
  </r>
  <r>
    <s v="3414-AN"/>
    <n v="2255"/>
    <n v="1"/>
    <x v="2"/>
    <x v="1"/>
    <n v="37.950000000000003"/>
  </r>
  <r>
    <s v="6816-BN"/>
    <n v="2080"/>
    <n v="22"/>
    <x v="1"/>
    <x v="4"/>
    <n v="592.9"/>
  </r>
  <r>
    <s v="9720-CA"/>
    <n v="2185"/>
    <n v="27"/>
    <x v="3"/>
    <x v="0"/>
    <n v="862.65"/>
  </r>
  <r>
    <s v="9720-CA"/>
    <n v="2045"/>
    <n v="6"/>
    <x v="3"/>
    <x v="2"/>
    <n v="191.7"/>
  </r>
  <r>
    <s v="9720-CA"/>
    <n v="2220"/>
    <n v="82"/>
    <x v="3"/>
    <x v="6"/>
    <n v="2619.9"/>
  </r>
  <r>
    <s v="1503-YI"/>
    <n v="2080"/>
    <n v="102"/>
    <x v="0"/>
    <x v="4"/>
    <n v="2850.9"/>
  </r>
  <r>
    <s v="3414-AN"/>
    <n v="2080"/>
    <n v="15"/>
    <x v="2"/>
    <x v="4"/>
    <n v="569.25"/>
  </r>
  <r>
    <s v="6816-BN"/>
    <n v="2185"/>
    <n v="119"/>
    <x v="1"/>
    <x v="0"/>
    <n v="3207.0499999999997"/>
  </r>
  <r>
    <s v="3414-AN"/>
    <n v="2115"/>
    <n v="43"/>
    <x v="2"/>
    <x v="7"/>
    <n v="1631.8500000000001"/>
  </r>
  <r>
    <s v="1503-YI"/>
    <n v="2255"/>
    <n v="19"/>
    <x v="0"/>
    <x v="1"/>
    <n v="531.04999999999995"/>
  </r>
  <r>
    <s v="6816-BN"/>
    <n v="2185"/>
    <n v="33"/>
    <x v="1"/>
    <x v="0"/>
    <n v="889.35"/>
  </r>
  <r>
    <s v="1503-YI"/>
    <n v="2045"/>
    <n v="34"/>
    <x v="0"/>
    <x v="2"/>
    <n v="950.3"/>
  </r>
  <r>
    <s v="9720-CA"/>
    <n v="2185"/>
    <n v="29"/>
    <x v="3"/>
    <x v="0"/>
    <n v="926.55"/>
  </r>
  <r>
    <s v="3414-AN"/>
    <n v="2045"/>
    <n v="40"/>
    <x v="2"/>
    <x v="2"/>
    <n v="1518"/>
  </r>
  <r>
    <s v="9720-CA"/>
    <n v="2010"/>
    <n v="28"/>
    <x v="3"/>
    <x v="3"/>
    <n v="89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C5E339-223E-4744-8B7C-9C87BA397BBC}" name="PivotChartTable1" cacheId="5" applyNumberFormats="0" applyBorderFormats="0" applyFontFormats="0" applyPatternFormats="0" applyAlignmentFormats="0" applyWidthHeightFormats="1" dataCaption="Values" updatedVersion="7" minRefreshableVersion="3" useAutoFormatting="1" itemPrintTitles="1" createdVersion="5" indent="0" compact="0" compactData="0" multipleFieldFilters="0" chartFormat="1">
  <location ref="A1:F11" firstHeaderRow="1" firstDataRow="2" firstDataCol="1"/>
  <pivotFields count="3">
    <pivotField axis="axisRow" compact="0" allDrilled="1" outline="0" subtotalTop="0" showAll="0" dataSourceSort="1" defaultAttributeDrillState="1">
      <items count="9">
        <item x="0"/>
        <item x="1"/>
        <item x="2"/>
        <item x="3"/>
        <item x="4"/>
        <item x="5"/>
        <item x="6"/>
        <item x="7"/>
        <item t="default"/>
      </items>
    </pivotField>
    <pivotField axis="axisCol" compact="0" allDrilled="1" outline="0" subtotalTop="0" showAll="0" dataSourceSort="1" defaultAttributeDrillState="1">
      <items count="6">
        <item x="0"/>
        <item x="1"/>
        <item x="2"/>
        <item x="3"/>
        <item x="4"/>
        <item t="default"/>
      </items>
    </pivotField>
    <pivotField dataField="1" compact="0" outline="0" subtotalTop="0" showAll="0"/>
  </pivotFields>
  <rowFields count="1">
    <field x="0"/>
  </rowFields>
  <rowItems count="9">
    <i>
      <x/>
    </i>
    <i>
      <x v="1"/>
    </i>
    <i>
      <x v="2"/>
    </i>
    <i>
      <x v="3"/>
    </i>
    <i>
      <x v="4"/>
    </i>
    <i>
      <x v="5"/>
    </i>
    <i>
      <x v="6"/>
    </i>
    <i>
      <x v="7"/>
    </i>
    <i t="grand">
      <x/>
    </i>
  </rowItems>
  <colFields count="1">
    <field x="1"/>
  </colFields>
  <colItems count="5">
    <i>
      <x/>
    </i>
    <i>
      <x v="1"/>
    </i>
    <i>
      <x v="2"/>
    </i>
    <i>
      <x v="3"/>
    </i>
    <i t="grand">
      <x/>
    </i>
  </colItems>
  <dataFields count="1">
    <dataField fld="2" subtotal="count" baseField="0" baseItem="0"/>
  </dataFields>
  <chartFormats count="9">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4"/>
          </reference>
        </references>
      </pivotArea>
    </chartFormat>
    <chartFormat chart="0" format="4" series="1">
      <pivotArea type="data" outline="0" fieldPosition="0">
        <references count="1">
          <reference field="1" count="1" selected="0">
            <x v="3"/>
          </reference>
        </references>
      </pivotArea>
    </chartFormat>
    <chartFormat chart="0" format="5" series="1">
      <pivotArea type="data" outline="0" fieldPosition="0">
        <references count="2">
          <reference field="4294967294" count="1" selected="0">
            <x v="0"/>
          </reference>
          <reference field="1" count="1" selected="0">
            <x v="0"/>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2"/>
          </reference>
        </references>
      </pivotArea>
    </chartFormat>
    <chartFormat chart="0" format="8" series="1">
      <pivotArea type="data" outline="0" fieldPosition="0">
        <references count="2">
          <reference field="4294967294" count="1" selected="0">
            <x v="0"/>
          </reference>
          <reference field="1" count="1" selected="0">
            <x v="3"/>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9" columnCount="5" cacheId="1071857677">
        <x15:pivotRow count="5">
          <x15:c>
            <x15:v>2125.2000000000003</x15:v>
            <x15:x in="0"/>
          </x15:c>
          <x15:c>
            <x15:v>9702</x15:v>
            <x15:x in="0"/>
          </x15:c>
          <x15:c>
            <x15:v>6677.55</x15:v>
            <x15:x in="0"/>
          </x15:c>
          <x15:c>
            <x15:v>6903.6500000000005</x15:v>
            <x15:x in="0"/>
          </x15:c>
          <x15:c>
            <x15:v>25408.399999999998</x15:v>
            <x15:x in="0"/>
          </x15:c>
        </x15:pivotRow>
        <x15:pivotRow count="5">
          <x15:c>
            <x15:v>1707.75</x15:v>
            <x15:x in="0"/>
          </x15:c>
          <x15:c>
            <x15:v>6845.2999999999993</x15:v>
            <x15:x in="0"/>
          </x15:c>
          <x15:c>
            <x15:v>3418.65</x15:v>
            <x15:x in="0"/>
          </x15:c>
          <x15:c>
            <x15:v>5170.7499999999991</x15:v>
            <x15:x in="0"/>
          </x15:c>
          <x15:c>
            <x15:v>17142.45</x15:v>
            <x15:x in="0"/>
          </x15:c>
        </x15:pivotRow>
        <x15:pivotRow count="5">
          <x15:c>
            <x15:v>8197.2000000000007</x15:v>
            <x15:x in="0"/>
          </x15:c>
          <x15:c>
            <x15:v>916.3</x15:v>
            <x15:x in="0"/>
          </x15:c>
          <x15:c>
            <x15:v>8307</x15:v>
            <x15:x in="0"/>
          </x15:c>
          <x15:c>
            <x15:v>1872.6499999999999</x15:v>
            <x15:x in="0"/>
          </x15:c>
          <x15:c>
            <x15:v>19293.149999999998</x15:v>
            <x15:x in="0"/>
          </x15:c>
        </x15:pivotRow>
        <x15:pivotRow count="5">
          <x15:c>
            <x15:v>3567.3</x15:v>
            <x15:x in="0"/>
          </x15:c>
          <x15:c>
            <x15:v>5470.85</x15:v>
            <x15:x in="0"/>
          </x15:c>
          <x15:c>
            <x15:v>3450.5999999999995</x15:v>
            <x15:x in="0"/>
          </x15:c>
          <x15:c>
            <x15:v>5226.6499999999996</x15:v>
            <x15:x in="0"/>
          </x15:c>
          <x15:c>
            <x15:v>17715.399999999998</x15:v>
            <x15:x in="0"/>
          </x15:c>
        </x15:pivotRow>
        <x15:pivotRow count="5">
          <x15:c>
            <x15:v>8197.2000000000007</x15:v>
            <x15:x in="0"/>
          </x15:c>
          <x15:c>
            <x15:v>7087.8499999999995</x15:v>
            <x15:x in="0"/>
          </x15:c>
          <x15:c>
            <x15:v>5303.7</x15:v>
            <x15:x in="0"/>
          </x15:c>
          <x15:c>
            <x15:v>3745.3</x15:v>
            <x15:x in="0"/>
          </x15:c>
          <x15:c>
            <x15:v>24334.050000000003</x15:v>
            <x15:x in="0"/>
          </x15:c>
        </x15:pivotRow>
        <x15:pivotRow count="5">
          <x15:c>
            <x15:v>13775.85</x15:v>
            <x15:x in="0"/>
          </x15:c>
          <x15:c>
            <x15:v>5174.3999999999996</x15:v>
            <x15:x in="0"/>
          </x15:c>
          <x15:c>
            <x15:v>2396.25</x15:v>
            <x15:x in="0"/>
          </x15:c>
          <x15:c>
            <x15:v>5953.35</x15:v>
            <x15:x in="0"/>
          </x15:c>
          <x15:c>
            <x15:v>27299.850000000002</x15:v>
            <x15:x in="0"/>
          </x15:c>
        </x15:pivotRow>
        <x15:pivotRow count="5">
          <x15:c>
            <x15:v>6679.2000000000007</x15:v>
            <x15:x in="0"/>
          </x15:c>
          <x15:c>
            <x15:v>2209.9</x15:v>
            <x15:x in="0"/>
          </x15:c>
          <x15:c>
            <x15:v>1757.25</x15:v>
            <x15:x in="0"/>
          </x15:c>
          <x15:c>
            <x15:v>7239.0499999999993</x15:v>
            <x15:x in="0"/>
          </x15:c>
          <x15:c>
            <x15:v>17885.399999999998</x15:v>
            <x15:x in="0"/>
          </x15:c>
        </x15:pivotRow>
        <x15:pivotRow count="5">
          <x15:c>
            <x15:v>5882.2500000000009</x15:v>
            <x15:x in="0"/>
          </x15:c>
          <x15:c>
            <x15:v>8408.4</x15:v>
            <x15:x in="0"/>
          </x15:c>
          <x15:c>
            <x15:v>4441.05</x15:v>
            <x15:x in="0"/>
          </x15:c>
          <x15:c>
            <x15:v>6428.5</x15:v>
            <x15:x in="0"/>
          </x15:c>
          <x15:c>
            <x15:v>25160.2</x15:v>
            <x15:x in="0"/>
          </x15:c>
        </x15:pivotRow>
        <x15:pivotRow count="5">
          <x15:c>
            <x15:v>50131.950000000012</x15:v>
            <x15:x in="0"/>
          </x15:c>
          <x15:c>
            <x15:v>45814.999999999993</x15:v>
            <x15:x in="0"/>
          </x15:c>
          <x15:c>
            <x15:v>35752.050000000003</x15:v>
            <x15:x in="0"/>
          </x15:c>
          <x15:c>
            <x15:v>42539.9</x15:v>
            <x15:x in="0"/>
          </x15:c>
          <x15:c>
            <x15:v>174238.9</x15:v>
            <x15:x in="0"/>
          </x15:c>
        </x15:pivotRow>
      </x15:pivotTableData>
    </ext>
    <ext xmlns:x15="http://schemas.microsoft.com/office/spreadsheetml/2010/11/main" uri="{E67621CE-5B39-4880-91FE-76760E9C1902}">
      <x15:pivotTableUISettings>
        <x15:activeTabTopLevelEntity name="[dCustomerPP]"/>
        <x15:activeTabTopLevelEntity name="[dProductsPP]"/>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2C40E9-FA4B-4A6D-A6AB-FB960107D072}" name="PivotTable1"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2">
  <location ref="O10:T20" firstHeaderRow="1" firstDataRow="2" firstDataCol="1"/>
  <pivotFields count="6">
    <pivotField compact="0" outline="0" showAll="0"/>
    <pivotField compact="0" outline="0" showAll="0"/>
    <pivotField compact="0" outline="0" showAll="0"/>
    <pivotField axis="axisCol" compact="0" outline="0" showAll="0">
      <items count="6">
        <item x="2"/>
        <item x="1"/>
        <item x="3"/>
        <item m="1" x="4"/>
        <item x="0"/>
        <item t="default"/>
      </items>
    </pivotField>
    <pivotField axis="axisRow" compact="0" outline="0" showAll="0" sortType="descending">
      <items count="9">
        <item x="0"/>
        <item x="5"/>
        <item x="1"/>
        <item x="7"/>
        <item x="2"/>
        <item x="4"/>
        <item x="3"/>
        <item x="6"/>
        <item t="default"/>
      </items>
      <autoSortScope>
        <pivotArea dataOnly="0" outline="0" fieldPosition="0">
          <references count="1">
            <reference field="4294967294" count="1" selected="0">
              <x v="0"/>
            </reference>
          </references>
        </pivotArea>
      </autoSortScope>
    </pivotField>
    <pivotField dataField="1" compact="0" outline="0" showAll="0"/>
  </pivotFields>
  <rowFields count="1">
    <field x="4"/>
  </rowFields>
  <rowItems count="9">
    <i>
      <x v="5"/>
    </i>
    <i>
      <x/>
    </i>
    <i>
      <x v="7"/>
    </i>
    <i>
      <x v="4"/>
    </i>
    <i>
      <x v="2"/>
    </i>
    <i>
      <x v="6"/>
    </i>
    <i>
      <x v="3"/>
    </i>
    <i>
      <x v="1"/>
    </i>
    <i t="grand">
      <x/>
    </i>
  </rowItems>
  <colFields count="1">
    <field x="3"/>
  </colFields>
  <colItems count="5">
    <i>
      <x/>
    </i>
    <i>
      <x v="1"/>
    </i>
    <i>
      <x v="2"/>
    </i>
    <i>
      <x v="4"/>
    </i>
    <i t="grand">
      <x/>
    </i>
  </colItems>
  <dataFields count="1">
    <dataField name="Total Sales ($)" fld="5" baseField="0" baseItem="0" numFmtId="4"/>
  </dataFields>
  <chartFormats count="5">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29EA81-0052-4A54-A2DF-56905FCD0245}" name="PivotTable3" cacheId="1" applyNumberFormats="0" applyBorderFormats="0" applyFontFormats="0" applyPatternFormats="0" applyAlignmentFormats="0" applyWidthHeightFormats="1" dataCaption="Values" tag="f991b2a4-d7cb-4e95-83cf-e92761eea5b8" updatedVersion="7" minRefreshableVersion="3" useAutoFormatting="1" subtotalHiddenItems="1" itemPrintTitles="1" createdVersion="5" indent="0" compact="0" compactData="0" multipleFieldFilters="0">
  <location ref="S12:U29" firstHeaderRow="1" firstDataRow="1" firstDataCol="2"/>
  <pivotFields count="3">
    <pivotField name="Customer" axis="axisRow" compact="0" allDrilled="1" outline="0" subtotalTop="0" showAll="0" sortType="descending" defaultAttributeDrillState="1">
      <items count="9">
        <item x="0"/>
        <item x="1" e="0"/>
        <item x="2" e="0"/>
        <item x="3" e="0"/>
        <item x="4" e="0"/>
        <item x="5"/>
        <item x="6" e="0"/>
        <item x="7" e="0"/>
        <item t="default"/>
      </items>
      <autoSortScope>
        <pivotArea dataOnly="0" outline="0" fieldPosition="0">
          <references count="1">
            <reference field="4294967294" count="1" selected="0">
              <x v="0"/>
            </reference>
          </references>
        </pivotArea>
      </autoSortScope>
    </pivotField>
    <pivotField axis="axisRow" compact="0" allDrilled="1" outline="0" subtotalTop="0" showAll="0" dataSourceSort="1" defaultAttributeDrillState="1">
      <items count="5">
        <item x="0"/>
        <item x="1"/>
        <item x="2"/>
        <item x="3"/>
        <item t="default"/>
      </items>
    </pivotField>
    <pivotField dataField="1" compact="0" outline="0" subtotalTop="0" showAll="0"/>
  </pivotFields>
  <rowFields count="2">
    <field x="0"/>
    <field x="1"/>
  </rowFields>
  <rowItems count="17">
    <i>
      <x v="5"/>
      <x/>
    </i>
    <i r="1">
      <x v="1"/>
    </i>
    <i r="1">
      <x v="2"/>
    </i>
    <i r="1">
      <x v="3"/>
    </i>
    <i t="default">
      <x v="5"/>
    </i>
    <i>
      <x/>
      <x/>
    </i>
    <i r="1">
      <x v="1"/>
    </i>
    <i r="1">
      <x v="2"/>
    </i>
    <i r="1">
      <x v="3"/>
    </i>
    <i t="default">
      <x/>
    </i>
    <i>
      <x v="7"/>
    </i>
    <i>
      <x v="4"/>
    </i>
    <i>
      <x v="2"/>
    </i>
    <i>
      <x v="6"/>
    </i>
    <i>
      <x v="3"/>
    </i>
    <i>
      <x v="1"/>
    </i>
    <i t="grand">
      <x/>
    </i>
  </rowItems>
  <colItems count="1">
    <i/>
  </colItems>
  <dataFields count="1">
    <dataField fld="2"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0"/>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CustomerPP]"/>
        <x15:activeTabTopLevelEntity name="[dProductsPP]"/>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CA6704-9590-4FAE-A450-04FF8DD84A26}" name="PivotTable6" cacheId="2" applyNumberFormats="0" applyBorderFormats="0" applyFontFormats="0" applyPatternFormats="0" applyAlignmentFormats="0" applyWidthHeightFormats="1" dataCaption="Values" tag="8fc4eac4-769a-4a8a-942f-0e367d5e5e14" updatedVersion="7" minRefreshableVersion="3" useAutoFormatting="1" itemPrintTitles="1" createdVersion="7" indent="0" compact="0" compactData="0" multipleFieldFilters="0" chartFormat="9">
  <location ref="L6:M21" firstHeaderRow="1" firstDataRow="1" firstDataCol="1"/>
  <pivotFields count="2">
    <pivotField dataField="1" compact="0" outline="0" subtotalTop="0" showAll="0"/>
    <pivotField axis="axisRow" compact="0" allDrilled="1" outline="0" subtotalTop="0" showAll="0" sortType="descending" defaultAttributeDrillState="1">
      <items count="15">
        <item x="0"/>
        <item x="1"/>
        <item x="2"/>
        <item x="3"/>
        <item x="4"/>
        <item x="5"/>
        <item x="6"/>
        <item x="7"/>
        <item x="8"/>
        <item x="9"/>
        <item x="10"/>
        <item x="11"/>
        <item x="12"/>
        <item x="13"/>
        <item t="default"/>
      </items>
      <autoSortScope>
        <pivotArea dataOnly="0" outline="0" fieldPosition="0">
          <references count="1">
            <reference field="4294967294" count="1" selected="0">
              <x v="0"/>
            </reference>
          </references>
        </pivotArea>
      </autoSortScope>
    </pivotField>
  </pivotFields>
  <rowFields count="1">
    <field x="1"/>
  </rowFields>
  <rowItems count="15">
    <i>
      <x v="4"/>
    </i>
    <i>
      <x v="9"/>
    </i>
    <i>
      <x v="13"/>
    </i>
    <i>
      <x v="3"/>
    </i>
    <i>
      <x v="10"/>
    </i>
    <i>
      <x v="1"/>
    </i>
    <i>
      <x v="2"/>
    </i>
    <i>
      <x/>
    </i>
    <i>
      <x v="11"/>
    </i>
    <i>
      <x v="8"/>
    </i>
    <i>
      <x v="5"/>
    </i>
    <i>
      <x v="6"/>
    </i>
    <i>
      <x v="12"/>
    </i>
    <i>
      <x v="7"/>
    </i>
    <i t="grand">
      <x/>
    </i>
  </rowItems>
  <colItems count="1">
    <i/>
  </colItems>
  <dataFields count="1">
    <dataField fld="0" subtotal="count" baseField="0" baseItem="0"/>
  </dataFields>
  <chartFormats count="1">
    <chartFormat chart="8" format="0"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ProductPP04]"/>
        <x15:activeTabTopLevelEntity name="[dSalesRepPP04]"/>
      </x15:pivotTableUISettings>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C09422-7875-40E4-8041-CB0E64FB54AF}" name="PivotTable4" cacheId="3" applyNumberFormats="0" applyBorderFormats="0" applyFontFormats="0" applyPatternFormats="0" applyAlignmentFormats="0" applyWidthHeightFormats="1" dataCaption="Values" tag="ab2f1022-a886-41b7-bd48-7f11fd2889a1" updatedVersion="7" minRefreshableVersion="3" useAutoFormatting="1" itemPrintTitles="1" createdVersion="7" indent="0" compact="0" compactData="0" multipleFieldFilters="0" chartFormat="3">
  <location ref="B6:C29" firstHeaderRow="1" firstDataRow="1" firstDataCol="1"/>
  <pivotFields count="2">
    <pivotField axis="axisRow" compact="0" allDrilled="1" outline="0" subtotalTop="0" showAll="0" sortType="ascending" defaultAttributeDrillState="1">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0"/>
            </reference>
          </references>
        </pivotArea>
      </autoSortScope>
    </pivotField>
    <pivotField dataField="1" compact="0" outline="0" subtotalTop="0" showAll="0"/>
  </pivotFields>
  <rowFields count="1">
    <field x="0"/>
  </rowFields>
  <rowItems count="23">
    <i>
      <x v="1"/>
    </i>
    <i>
      <x/>
    </i>
    <i>
      <x v="3"/>
    </i>
    <i>
      <x v="21"/>
    </i>
    <i>
      <x v="4"/>
    </i>
    <i>
      <x v="14"/>
    </i>
    <i>
      <x v="5"/>
    </i>
    <i>
      <x v="12"/>
    </i>
    <i>
      <x v="15"/>
    </i>
    <i>
      <x v="11"/>
    </i>
    <i>
      <x v="18"/>
    </i>
    <i>
      <x v="9"/>
    </i>
    <i>
      <x v="8"/>
    </i>
    <i>
      <x v="6"/>
    </i>
    <i>
      <x v="17"/>
    </i>
    <i>
      <x v="16"/>
    </i>
    <i>
      <x v="13"/>
    </i>
    <i>
      <x v="10"/>
    </i>
    <i>
      <x v="2"/>
    </i>
    <i>
      <x v="19"/>
    </i>
    <i>
      <x v="7"/>
    </i>
    <i>
      <x v="20"/>
    </i>
    <i t="grand">
      <x/>
    </i>
  </rowItems>
  <colItems count="1">
    <i/>
  </colItems>
  <dataFields count="1">
    <dataField fld="1" subtotal="count" baseField="0" baseItem="0"/>
  </dataFields>
  <chartFormats count="1">
    <chartFormat chart="2" format="0"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ProductPP04]"/>
        <x15:activeTabTopLevelEntity name="[dSalesRepPP04]"/>
      </x15:pivotTableUISettings>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E2F64D-6780-4663-AE28-224725A17F9A}" name="PivotTable8" cacheId="4" applyNumberFormats="0" applyBorderFormats="0" applyFontFormats="0" applyPatternFormats="0" applyAlignmentFormats="0" applyWidthHeightFormats="1" dataCaption="Values" tag="ce4a4e8b-925d-4576-9b39-e76a923d5bfc" updatedVersion="7" minRefreshableVersion="3" useAutoFormatting="1" itemPrintTitles="1" createdVersion="7" indent="0" compact="0" compactData="0" multipleFieldFilters="0">
  <location ref="B15:D29" firstHeaderRow="0" firstDataRow="1" firstDataCol="1"/>
  <pivotFields count="3">
    <pivotField axis="axisRow" compact="0" allDrilled="1" outline="0" subtotalTop="0" showAll="0" dataSourceSort="1" defaultAttributeDrillState="1">
      <items count="14">
        <item x="0"/>
        <item x="1"/>
        <item x="2"/>
        <item x="3"/>
        <item x="4"/>
        <item x="5"/>
        <item x="6"/>
        <item x="7"/>
        <item x="8"/>
        <item x="9"/>
        <item x="10"/>
        <item x="11"/>
        <item x="12"/>
        <item t="default"/>
      </items>
    </pivotField>
    <pivotField dataField="1" compact="0" outline="0" subtotalTop="0" showAl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4">
    <i>
      <x/>
    </i>
    <i>
      <x v="1"/>
    </i>
    <i>
      <x v="2"/>
    </i>
    <i>
      <x v="3"/>
    </i>
    <i>
      <x v="4"/>
    </i>
    <i>
      <x v="5"/>
    </i>
    <i>
      <x v="6"/>
    </i>
    <i>
      <x v="7"/>
    </i>
    <i>
      <x v="8"/>
    </i>
    <i>
      <x v="9"/>
    </i>
    <i>
      <x v="10"/>
    </i>
    <i>
      <x v="11"/>
    </i>
    <i>
      <x v="12"/>
    </i>
    <i t="grand">
      <x/>
    </i>
  </rowItems>
  <colFields count="1">
    <field x="-2"/>
  </colFields>
  <colItems count="2">
    <i>
      <x/>
    </i>
    <i i="1">
      <x v="1"/>
    </i>
  </colItems>
  <dataFields count="2">
    <dataField name="Frequency" fld="1" subtotal="count" baseField="0" baseItem="0" numFmtId="3"/>
    <dataField name="% Frequency" fld="2" subtotal="count" showDataAs="percentOfTotal" baseField="0" baseItem="0" numFmtId="10">
      <extLst>
        <ext xmlns:x14="http://schemas.microsoft.com/office/spreadsheetml/2009/9/main" uri="{E15A36E0-9728-4e99-A89B-3F7291B0FE68}">
          <x14:dataField sourceField="1" uniqueName="[__Xl2].[Measures].[Count of Product]"/>
        </ext>
      </extLst>
    </dataField>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Frequency"/>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ProductNames]"/>
      </x15:pivotTableUISettings>
    </ext>
    <ext xmlns:xpdl="http://schemas.microsoft.com/office/spreadsheetml/2016/pivotdefaultlayout" uri="{747A6164-185A-40DC-8AA5-F01512510D54}">
      <xpdl:pivotTableDefinition16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729F75-4EE5-46B9-A2C7-E2BD0E4A7A0D}" name="fUnits" displayName="fUnits" ref="B10:G136" totalsRowShown="0" headerRowDxfId="49" headerRowBorderDxfId="48" tableBorderDxfId="47" totalsRowBorderDxfId="46" headerRowCellStyle="BlueField">
  <autoFilter ref="B10:G136" xr:uid="{D5729F75-4EE5-46B9-A2C7-E2BD0E4A7A0D}"/>
  <tableColumns count="6">
    <tableColumn id="1" xr3:uid="{1F11522C-8958-4887-BEB4-666E5082DFD2}" name="ProductID" dataDxfId="45"/>
    <tableColumn id="2" xr3:uid="{160A5162-83F4-442C-A671-1F0AF3486A5B}" name="CustomerID" dataDxfId="44"/>
    <tableColumn id="4" xr3:uid="{E39D3416-4CBC-4B0A-99B6-9E92045740F8}" name="UnitsSold" dataDxfId="43"/>
    <tableColumn id="5" xr3:uid="{4F4BF4B9-BBE0-4A49-94A5-9A3854A84DF4}" name="Product" dataDxfId="42">
      <calculatedColumnFormula>_xlfn.XLOOKUP(fUnits[[#This Row],[ProductID]],dProducts[ProductID],dProducts[Product])</calculatedColumnFormula>
    </tableColumn>
    <tableColumn id="6" xr3:uid="{153C59CF-80F2-44B5-AD12-4F31E2E24125}" name="Customer" dataDxfId="41">
      <calculatedColumnFormula>_xlfn.XLOOKUP(fUnits[[#This Row],[CustomerID]],dCustomer[CustomerID],dCustomer[CustomerName])</calculatedColumnFormula>
    </tableColumn>
    <tableColumn id="7" xr3:uid="{EE23AF28-5401-44FD-A55C-F5275C4142A6}" name="Sales" dataDxfId="40">
      <calculatedColumnFormula>_xlfn.XLOOKUP(fUnits[[#This Row],[ProductID]],dProducts[ProductID],dProducts[RetailPrice])*fUnits[[#This Row],[UnitsSold]]</calculatedColumnFormula>
    </tableColumn>
  </tableColumns>
  <tableStyleInfo name="excelisfunDarkBlueTableStyl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683CDE6-5767-4829-92BD-23ACE2AE7EB8}" name="dSalesRepPP04" displayName="dSalesRepPP04" ref="B26:C48" totalsRowShown="0" headerRowDxfId="3">
  <autoFilter ref="B26:C48" xr:uid="{A683CDE6-5767-4829-92BD-23ACE2AE7EB8}"/>
  <tableColumns count="2">
    <tableColumn id="1" xr3:uid="{42B10AFE-8A80-41EC-B466-1F5431E32BBA}" name="SalesRepID"/>
    <tableColumn id="2" xr3:uid="{0CF1D542-9547-431F-923E-6DC23538CC53}" name="SalesRep"/>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A8AB870-88EA-44D6-A3FA-C9B6B2EF78FB}" name="dProductPP04" displayName="dProductPP04" ref="E26:F40" totalsRowShown="0" headerRowDxfId="2">
  <autoFilter ref="E26:F40" xr:uid="{DA8AB870-88EA-44D6-A3FA-C9B6B2EF78FB}"/>
  <tableColumns count="2">
    <tableColumn id="1" xr3:uid="{F23FEFF7-DF50-4BDB-8193-8EB974436A85}" name="ProductID"/>
    <tableColumn id="2" xr3:uid="{9C94037B-82A0-46B8-A7DE-EFFA87171E1E}" name="Produ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39F626-8234-4F75-87CD-1C83A4B4FAAA}" name="dProducts" displayName="dProducts" ref="I10:L14" totalsRowShown="0" headerRowDxfId="39" headerRowBorderDxfId="38" tableBorderDxfId="37" totalsRowBorderDxfId="36" headerRowCellStyle="BlueField">
  <autoFilter ref="I10:L14" xr:uid="{C339F626-8234-4F75-87CD-1C83A4B4FAAA}"/>
  <sortState xmlns:xlrd2="http://schemas.microsoft.com/office/spreadsheetml/2017/richdata2" ref="I11:L13">
    <sortCondition ref="J11:J13"/>
  </sortState>
  <tableColumns count="4">
    <tableColumn id="1" xr3:uid="{D3AE959E-7147-46B3-B421-FCB44F6E5CD3}" name="ProductID" dataDxfId="35"/>
    <tableColumn id="2" xr3:uid="{27BB186B-F83A-4A98-A6E4-F5BBCACB8FCD}" name="Product"/>
    <tableColumn id="3" xr3:uid="{44E81866-9108-47E8-A425-6462A53EF301}" name="FlightRange(M)"/>
    <tableColumn id="4" xr3:uid="{4EC19472-454D-411E-B97A-1153A0B2F5AC}" name="RetailPrice"/>
  </tableColumns>
  <tableStyleInfo name="excelisfunDarkBlueTable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8549A6-E97F-484B-8FD4-88D23ECD07D0}" name="dCustomer" displayName="dCustomer" ref="I19:L27" totalsRowShown="0" headerRowBorderDxfId="34" tableBorderDxfId="33">
  <autoFilter ref="I19:L27" xr:uid="{998549A6-E97F-484B-8FD4-88D23ECD07D0}"/>
  <tableColumns count="4">
    <tableColumn id="1" xr3:uid="{4A4E2445-B29B-43B7-8F4C-288625C0A672}" name="CustomerID"/>
    <tableColumn id="2" xr3:uid="{839939BB-D641-439D-B145-42C269CFF441}" name="CustomerName"/>
    <tableColumn id="3" xr3:uid="{CFCEFDE7-9443-45A9-A57A-5D46E35C0080}" name="Email" dataDxfId="32">
      <calculatedColumnFormula>LOWER(dCustomer[[#This Row],[Contact]])&amp;"@"&amp;LOWER(SUBSTITUTE(dCustomer[[#This Row],[CustomerName]]," ",""))&amp;".com"</calculatedColumnFormula>
    </tableColumn>
    <tableColumn id="4" xr3:uid="{49822A21-5396-4386-9244-AFD813608EAC}" name="Contact"/>
  </tableColumns>
  <tableStyleInfo name="excelisfunDarkBlueTableSty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74BFC74-66AF-49AF-B1E6-DC6335FA1299}" name="dProductsPP" displayName="dProductsPP" ref="F12:I17" totalsRowShown="0" headerRowDxfId="31" headerRowBorderDxfId="30" tableBorderDxfId="29" totalsRowBorderDxfId="28" headerRowCellStyle="BlueField">
  <autoFilter ref="F12:I17" xr:uid="{C339F626-8234-4F75-87CD-1C83A4B4FAAA}"/>
  <sortState xmlns:xlrd2="http://schemas.microsoft.com/office/spreadsheetml/2017/richdata2" ref="F13:I15">
    <sortCondition ref="G13:G15"/>
  </sortState>
  <tableColumns count="4">
    <tableColumn id="1" xr3:uid="{05C9DA35-D206-44E8-A8A7-46E0B9C37454}" name="ProductID" dataDxfId="27"/>
    <tableColumn id="2" xr3:uid="{8BEDE05B-BB00-4940-88BE-F633275B2AAA}" name="Product"/>
    <tableColumn id="3" xr3:uid="{115CDD6D-89C5-40C9-8FEF-27E5B405B641}" name="FlightRange(M)"/>
    <tableColumn id="4" xr3:uid="{57D82B21-39BE-4821-88CA-6F7EC505FE2C}" name="RetailPrice"/>
  </tableColumns>
  <tableStyleInfo name="excelisfunDarkBlueTableSty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DAEE3E7-0DAC-47CD-B2BC-566E87A3114E}" name="dCustomerPP" displayName="dCustomerPP" ref="F21:I29" totalsRowShown="0" headerRowBorderDxfId="26" tableBorderDxfId="25">
  <autoFilter ref="F21:I29" xr:uid="{998549A6-E97F-484B-8FD4-88D23ECD07D0}"/>
  <tableColumns count="4">
    <tableColumn id="1" xr3:uid="{5456B2F8-F00C-4198-A8D0-389603993B34}" name="CustomerID"/>
    <tableColumn id="2" xr3:uid="{70B4D352-B39D-4672-AB9C-0EF20B54843C}" name="CustomerName"/>
    <tableColumn id="3" xr3:uid="{7FA1E3F4-198F-449A-B04B-5122756A500F}" name="Email" dataDxfId="24">
      <calculatedColumnFormula>LOWER(dCustomerPP[[#This Row],[Contact]])&amp;"@"&amp;LOWER(SUBSTITUTE(dCustomerPP[[#This Row],[CustomerName]]," ",""))&amp;".com"</calculatedColumnFormula>
    </tableColumn>
    <tableColumn id="4" xr3:uid="{125AD071-4C29-482A-9701-93A84337F9EF}" name="Contact"/>
  </tableColumns>
  <tableStyleInfo name="excelisfunDarkBlueTableSty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1EFAC4-7E7F-4561-AB3E-7AE714046654}" name="fUnitsPP" displayName="fUnitsPP" ref="B12:D138" totalsRowShown="0" headerRowDxfId="23" headerRowBorderDxfId="22" tableBorderDxfId="21" totalsRowBorderDxfId="20" headerRowCellStyle="BlueField">
  <autoFilter ref="B12:D138" xr:uid="{D5729F75-4EE5-46B9-A2C7-E2BD0E4A7A0D}"/>
  <tableColumns count="3">
    <tableColumn id="1" xr3:uid="{78E84E19-D561-4AD2-B6BF-F28EE6EAE34F}" name="ProductID" dataDxfId="19"/>
    <tableColumn id="2" xr3:uid="{32D09D46-27E9-4470-88B6-BFB64389C680}" name="CustomerID" dataDxfId="18"/>
    <tableColumn id="4" xr3:uid="{46C552A1-FB67-4DC1-A73F-CB797513F6C2}" name="UnitsSold"/>
  </tableColumns>
  <tableStyleInfo name="excelisfunDarkBlueTableSty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8DD6FF5-92F2-4E40-8C98-7E76B0274B1D}" name="fUnitsPBID" displayName="fUnitsPBID" ref="B16:D142" totalsRowShown="0" headerRowDxfId="17" headerRowBorderDxfId="16" tableBorderDxfId="15" totalsRowBorderDxfId="14" headerRowCellStyle="BlueField">
  <autoFilter ref="B16:D142" xr:uid="{D5729F75-4EE5-46B9-A2C7-E2BD0E4A7A0D}"/>
  <tableColumns count="3">
    <tableColumn id="1" xr3:uid="{7824C5F4-EEA7-429C-9608-5A64E0C8FBF5}" name="ProductID" dataDxfId="13"/>
    <tableColumn id="2" xr3:uid="{50FACCDF-B239-487E-A053-26BC2834BEC7}" name="CustomerID" dataDxfId="12"/>
    <tableColumn id="4" xr3:uid="{C8E2AAFE-05D3-44D5-9648-572A294A32F1}" name="UnitsSold"/>
  </tableColumns>
  <tableStyleInfo name="excelisfunDarkBlueTableStyl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D435074-B01F-40D3-ACBE-971C45DFAE37}" name="dProductsPBID" displayName="dProductsPBID" ref="F16:I21" totalsRowShown="0" headerRowDxfId="11" headerRowBorderDxfId="10" tableBorderDxfId="9" totalsRowBorderDxfId="8" headerRowCellStyle="BlueField">
  <autoFilter ref="F16:I21" xr:uid="{C339F626-8234-4F75-87CD-1C83A4B4FAAA}"/>
  <sortState xmlns:xlrd2="http://schemas.microsoft.com/office/spreadsheetml/2017/richdata2" ref="F17:I19">
    <sortCondition ref="G17:G19"/>
  </sortState>
  <tableColumns count="4">
    <tableColumn id="1" xr3:uid="{2DD60C05-021A-4750-82C6-E673438607AD}" name="ProductID" dataDxfId="7"/>
    <tableColumn id="2" xr3:uid="{AB43659C-1A57-4662-82CF-F2511D76BF5B}" name="Product"/>
    <tableColumn id="3" xr3:uid="{9F8607C2-7129-4729-BB1F-608DFB9A8338}" name="FlightRange(M)"/>
    <tableColumn id="4" xr3:uid="{07543518-9DE2-4476-8CD7-C107A5D69694}" name="RetailPrice"/>
  </tableColumns>
  <tableStyleInfo name="excelisfunDarkBlueTableStyl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8B1F83C-6C73-4B6C-825B-45A36120D9FF}" name="dCustomerPBID" displayName="dCustomerPBID" ref="F25:I33" totalsRowShown="0" headerRowBorderDxfId="6" tableBorderDxfId="5">
  <autoFilter ref="F25:I33" xr:uid="{998549A6-E97F-484B-8FD4-88D23ECD07D0}"/>
  <tableColumns count="4">
    <tableColumn id="1" xr3:uid="{BB16F226-BF48-4DAD-AFC6-8E6AF1B9EB67}" name="CustomerID"/>
    <tableColumn id="2" xr3:uid="{CF8C50C8-66D1-403C-9BC4-4ED9E45C9992}" name="CustomerName"/>
    <tableColumn id="3" xr3:uid="{D13411B2-2C31-433E-B282-84010A78BE6A}" name="Email" dataDxfId="4">
      <calculatedColumnFormula>LOWER(dCustomerPBID[[#This Row],[Contact]])&amp;"@"&amp;LOWER(SUBSTITUTE(dCustomerPBID[[#This Row],[CustomerName]]," ",""))&amp;".com"</calculatedColumnFormula>
    </tableColumn>
    <tableColumn id="4" xr3:uid="{0F782B90-AE63-49B0-B4A1-4DEC3392ABFE}" name="Contact"/>
  </tableColumns>
  <tableStyleInfo name="excelisfunDarkBlueTable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3.bin"/><Relationship Id="rId4" Type="http://schemas.openxmlformats.org/officeDocument/2006/relationships/table" Target="../tables/table9.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FF"/>
  </sheetPr>
  <dimension ref="A1:W140"/>
  <sheetViews>
    <sheetView tabSelected="1" zoomScale="85" zoomScaleNormal="85" workbookViewId="0"/>
  </sheetViews>
  <sheetFormatPr defaultColWidth="8.85546875" defaultRowHeight="15" x14ac:dyDescent="0.25"/>
  <cols>
    <col min="1" max="1" width="7.85546875" customWidth="1"/>
    <col min="2" max="2" width="12.42578125" customWidth="1"/>
    <col min="3" max="3" width="14" customWidth="1"/>
    <col min="4" max="4" width="11.42578125" customWidth="1"/>
    <col min="5" max="5" width="10.42578125" customWidth="1"/>
    <col min="6" max="6" width="18.7109375" customWidth="1"/>
    <col min="7" max="7" width="10.42578125" customWidth="1"/>
    <col min="8" max="8" width="2" customWidth="1"/>
    <col min="9" max="9" width="13.42578125" customWidth="1"/>
    <col min="10" max="10" width="17.85546875" customWidth="1"/>
    <col min="11" max="11" width="17.140625" customWidth="1"/>
    <col min="12" max="12" width="12.85546875" customWidth="1"/>
    <col min="13" max="13" width="9.140625" customWidth="1"/>
    <col min="14" max="14" width="10.140625" customWidth="1"/>
    <col min="15" max="15" width="19.140625" bestFit="1" customWidth="1"/>
    <col min="16" max="19" width="10.140625" bestFit="1" customWidth="1"/>
    <col min="20" max="21" width="11.28515625" bestFit="1" customWidth="1"/>
    <col min="22" max="22" width="10.28515625" bestFit="1" customWidth="1"/>
  </cols>
  <sheetData>
    <row r="1" spans="1:23" ht="5.25" customHeight="1" x14ac:dyDescent="0.25"/>
    <row r="2" spans="1:23" ht="17.25" x14ac:dyDescent="0.3">
      <c r="A2" s="11" t="s">
        <v>36</v>
      </c>
      <c r="B2" s="12" t="s">
        <v>52</v>
      </c>
      <c r="C2" s="12"/>
      <c r="D2" s="12"/>
      <c r="E2" s="12"/>
      <c r="F2" s="12"/>
      <c r="G2" s="12"/>
      <c r="H2" s="12"/>
      <c r="I2" s="12"/>
      <c r="J2" s="12"/>
      <c r="K2" s="12"/>
    </row>
    <row r="3" spans="1:23" ht="17.25" x14ac:dyDescent="0.3">
      <c r="A3" s="11"/>
      <c r="B3" s="11" t="s">
        <v>54</v>
      </c>
      <c r="C3" s="12"/>
      <c r="D3" s="12"/>
      <c r="E3" s="12"/>
      <c r="F3" s="12"/>
      <c r="G3" s="12"/>
      <c r="H3" s="12"/>
      <c r="I3" s="12"/>
      <c r="J3" s="12"/>
      <c r="K3" s="12"/>
    </row>
    <row r="4" spans="1:23" ht="17.25" x14ac:dyDescent="0.3">
      <c r="A4" s="11"/>
      <c r="B4" s="11"/>
      <c r="C4" s="15" t="s">
        <v>55</v>
      </c>
      <c r="D4" s="12"/>
      <c r="E4" s="12"/>
      <c r="F4" s="12"/>
      <c r="G4" s="12"/>
      <c r="H4" s="12"/>
      <c r="I4" s="12"/>
      <c r="J4" s="12"/>
      <c r="K4" s="12"/>
    </row>
    <row r="5" spans="1:23" ht="17.25" x14ac:dyDescent="0.3">
      <c r="A5" s="12"/>
      <c r="B5" s="12" t="s">
        <v>53</v>
      </c>
      <c r="C5" s="12"/>
      <c r="D5" s="12"/>
      <c r="E5" s="12"/>
      <c r="F5" s="12"/>
      <c r="G5" s="12"/>
      <c r="H5" s="12"/>
      <c r="I5" s="12"/>
      <c r="J5" s="12"/>
      <c r="K5" s="12"/>
    </row>
    <row r="6" spans="1:23" ht="17.25" x14ac:dyDescent="0.3">
      <c r="A6" s="11" t="s">
        <v>45</v>
      </c>
      <c r="B6" s="12" t="s">
        <v>44</v>
      </c>
      <c r="C6" s="12"/>
      <c r="D6" s="12"/>
      <c r="E6" s="12"/>
      <c r="F6" s="12"/>
      <c r="G6" s="12"/>
      <c r="H6" s="12"/>
      <c r="I6" s="12"/>
      <c r="J6" s="12"/>
      <c r="K6" s="12"/>
      <c r="O6" s="1" t="s">
        <v>51</v>
      </c>
      <c r="P6" t="str">
        <f>O10&amp;" by "&amp;O11&amp;" and "&amp;P10</f>
        <v>Total Sales ($) by Customer and Product</v>
      </c>
    </row>
    <row r="7" spans="1:23" ht="5.25" customHeight="1" x14ac:dyDescent="0.3">
      <c r="A7" s="12"/>
      <c r="B7" s="12"/>
      <c r="C7" s="12"/>
      <c r="D7" s="12"/>
      <c r="E7" s="12"/>
      <c r="F7" s="12"/>
      <c r="G7" s="12"/>
      <c r="H7" s="12"/>
      <c r="I7" s="12"/>
      <c r="J7" s="12"/>
      <c r="K7" s="12"/>
    </row>
    <row r="8" spans="1:23" ht="17.25" x14ac:dyDescent="0.3">
      <c r="A8" s="12"/>
      <c r="B8" s="11" t="s">
        <v>56</v>
      </c>
      <c r="C8" s="12"/>
      <c r="D8" s="12"/>
      <c r="E8" s="12"/>
      <c r="F8" s="12"/>
      <c r="G8" s="12"/>
      <c r="H8" s="12"/>
      <c r="I8" s="13" t="s">
        <v>2</v>
      </c>
      <c r="J8" s="14"/>
      <c r="K8" s="14"/>
      <c r="L8" s="5"/>
      <c r="M8" s="5"/>
      <c r="N8" s="5"/>
      <c r="O8" s="11" t="s">
        <v>57</v>
      </c>
    </row>
    <row r="9" spans="1:23" ht="5.25" customHeight="1" x14ac:dyDescent="0.25">
      <c r="I9" s="5"/>
      <c r="J9" s="5"/>
      <c r="K9" s="5"/>
      <c r="L9" s="5"/>
      <c r="M9" s="5"/>
      <c r="N9" s="5"/>
    </row>
    <row r="10" spans="1:23" x14ac:dyDescent="0.25">
      <c r="B10" s="6" t="s">
        <v>0</v>
      </c>
      <c r="C10" s="6" t="s">
        <v>10</v>
      </c>
      <c r="D10" s="6" t="s">
        <v>1</v>
      </c>
      <c r="E10" s="2" t="s">
        <v>3</v>
      </c>
      <c r="F10" s="2" t="s">
        <v>47</v>
      </c>
      <c r="G10" s="2" t="s">
        <v>48</v>
      </c>
      <c r="I10" s="8" t="s">
        <v>0</v>
      </c>
      <c r="J10" s="8" t="s">
        <v>3</v>
      </c>
      <c r="K10" s="8" t="s">
        <v>4</v>
      </c>
      <c r="L10" s="8" t="s">
        <v>11</v>
      </c>
      <c r="M10" s="5"/>
      <c r="N10" s="5"/>
      <c r="O10" s="9" t="s">
        <v>50</v>
      </c>
      <c r="P10" s="9" t="s">
        <v>3</v>
      </c>
    </row>
    <row r="11" spans="1:23" x14ac:dyDescent="0.25">
      <c r="B11" s="5" t="s">
        <v>31</v>
      </c>
      <c r="C11" s="5">
        <v>2185</v>
      </c>
      <c r="D11" s="5">
        <v>94</v>
      </c>
      <c r="E11" s="5" t="str">
        <f>_xlfn.XLOOKUP(fUnits[[#This Row],[ProductID]],dProducts[ProductID],dProducts[Product])</f>
        <v>Yanaki</v>
      </c>
      <c r="F11" s="4" t="str">
        <f>_xlfn.XLOOKUP(fUnits[[#This Row],[CustomerID]],dCustomer[CustomerID],dCustomer[CustomerName])</f>
        <v>Bailey Boomerangs</v>
      </c>
      <c r="G11" s="4">
        <f>_xlfn.XLOOKUP(fUnits[[#This Row],[ProductID]],dProducts[ProductID],dProducts[RetailPrice])*fUnits[[#This Row],[UnitsSold]]</f>
        <v>2627.2999999999997</v>
      </c>
      <c r="I11" s="5" t="s">
        <v>31</v>
      </c>
      <c r="J11" s="5" t="s">
        <v>7</v>
      </c>
      <c r="K11" s="5">
        <v>35</v>
      </c>
      <c r="L11" s="5">
        <v>27.95</v>
      </c>
      <c r="M11" s="5"/>
      <c r="N11" s="5"/>
      <c r="O11" s="9" t="s">
        <v>47</v>
      </c>
      <c r="P11" t="s">
        <v>5</v>
      </c>
      <c r="Q11" t="s">
        <v>8</v>
      </c>
      <c r="R11" t="s">
        <v>9</v>
      </c>
      <c r="S11" t="s">
        <v>7</v>
      </c>
      <c r="T11" t="s">
        <v>49</v>
      </c>
    </row>
    <row r="12" spans="1:23" x14ac:dyDescent="0.25">
      <c r="B12" s="5" t="s">
        <v>32</v>
      </c>
      <c r="C12" s="5">
        <v>2255</v>
      </c>
      <c r="D12" s="5">
        <v>22</v>
      </c>
      <c r="E12" s="5" t="str">
        <f>_xlfn.XLOOKUP(fUnits[[#This Row],[ProductID]],dProducts[ProductID],dProducts[Product])</f>
        <v>Bellen</v>
      </c>
      <c r="F12" s="4" t="str">
        <f>_xlfn.XLOOKUP(fUnits[[#This Row],[CustomerID]],dCustomer[CustomerID],dCustomer[CustomerName])</f>
        <v>Flying High</v>
      </c>
      <c r="G12" s="4">
        <f>_xlfn.XLOOKUP(fUnits[[#This Row],[ProductID]],dProducts[ProductID],dProducts[RetailPrice])*fUnits[[#This Row],[UnitsSold]]</f>
        <v>592.9</v>
      </c>
      <c r="I12" s="5" t="s">
        <v>32</v>
      </c>
      <c r="J12" s="5" t="s">
        <v>8</v>
      </c>
      <c r="K12" s="5">
        <v>25</v>
      </c>
      <c r="L12" s="5">
        <v>26.95</v>
      </c>
      <c r="M12" s="5"/>
      <c r="N12" s="5"/>
      <c r="O12" t="s">
        <v>14</v>
      </c>
      <c r="P12" s="10">
        <v>13775.85</v>
      </c>
      <c r="Q12" s="10">
        <v>5174.3999999999996</v>
      </c>
      <c r="R12" s="10">
        <v>2396.25</v>
      </c>
      <c r="S12" s="10">
        <v>5953.35</v>
      </c>
      <c r="T12" s="10">
        <v>27299.85</v>
      </c>
      <c r="V12" s="10">
        <f>'PPCh18(2)'!U17</f>
        <v>27299.850000000002</v>
      </c>
      <c r="W12" t="b">
        <f>V12=T12</f>
        <v>1</v>
      </c>
    </row>
    <row r="13" spans="1:23" x14ac:dyDescent="0.25">
      <c r="B13" s="5" t="s">
        <v>32</v>
      </c>
      <c r="C13" s="5">
        <v>2045</v>
      </c>
      <c r="D13" s="5">
        <v>67</v>
      </c>
      <c r="E13" s="5" t="str">
        <f>_xlfn.XLOOKUP(fUnits[[#This Row],[ProductID]],dProducts[ProductID],dProducts[Product])</f>
        <v>Bellen</v>
      </c>
      <c r="F13" s="4" t="str">
        <f>_xlfn.XLOOKUP(fUnits[[#This Row],[CustomerID]],dCustomer[CustomerID],dCustomer[CustomerName])</f>
        <v>Fred Myer</v>
      </c>
      <c r="G13" s="4">
        <f>_xlfn.XLOOKUP(fUnits[[#This Row],[ProductID]],dProducts[ProductID],dProducts[RetailPrice])*fUnits[[#This Row],[UnitsSold]]</f>
        <v>1805.6499999999999</v>
      </c>
      <c r="I13" s="5" t="s">
        <v>33</v>
      </c>
      <c r="J13" s="5" t="s">
        <v>9</v>
      </c>
      <c r="K13" s="5">
        <v>20</v>
      </c>
      <c r="L13" s="5">
        <v>31.95</v>
      </c>
      <c r="M13" s="5"/>
      <c r="N13" s="5"/>
      <c r="O13" t="s">
        <v>17</v>
      </c>
      <c r="P13" s="10">
        <v>2125.2000000000003</v>
      </c>
      <c r="Q13" s="10">
        <v>9702</v>
      </c>
      <c r="R13" s="10">
        <v>6677.55</v>
      </c>
      <c r="S13" s="10">
        <v>6903.6500000000005</v>
      </c>
      <c r="T13" s="10">
        <v>25408.400000000001</v>
      </c>
      <c r="V13" s="10">
        <f>'PPCh18(2)'!U22</f>
        <v>25408.399999999998</v>
      </c>
      <c r="W13" t="b">
        <f t="shared" ref="W13:W20" si="0">V13=T13</f>
        <v>1</v>
      </c>
    </row>
    <row r="14" spans="1:23" x14ac:dyDescent="0.25">
      <c r="B14" s="5" t="s">
        <v>34</v>
      </c>
      <c r="C14" s="5">
        <v>2010</v>
      </c>
      <c r="D14" s="5">
        <v>21</v>
      </c>
      <c r="E14" s="5" t="str">
        <f>_xlfn.XLOOKUP(fUnits[[#This Row],[ProductID]],dProducts[ProductID],dProducts[Product])</f>
        <v>Aspen</v>
      </c>
      <c r="F14" s="4" t="str">
        <f>_xlfn.XLOOKUP(fUnits[[#This Row],[CustomerID]],dCustomer[CustomerID],dCustomer[CustomerName])</f>
        <v>Kite Flight</v>
      </c>
      <c r="G14" s="4">
        <f>_xlfn.XLOOKUP(fUnits[[#This Row],[ProductID]],dProducts[ProductID],dProducts[RetailPrice])*fUnits[[#This Row],[UnitsSold]]</f>
        <v>796.95</v>
      </c>
      <c r="I14" s="5" t="s">
        <v>34</v>
      </c>
      <c r="J14" s="5" t="s">
        <v>5</v>
      </c>
      <c r="K14" s="5">
        <v>40</v>
      </c>
      <c r="L14" s="5">
        <v>37.950000000000003</v>
      </c>
      <c r="M14" s="5"/>
      <c r="N14" s="5"/>
      <c r="O14" t="s">
        <v>27</v>
      </c>
      <c r="P14" s="10">
        <v>5882.2500000000009</v>
      </c>
      <c r="Q14" s="10">
        <v>8408.4</v>
      </c>
      <c r="R14" s="10">
        <v>4441.05</v>
      </c>
      <c r="S14" s="10">
        <v>6428.5</v>
      </c>
      <c r="T14" s="10">
        <v>25160.2</v>
      </c>
      <c r="V14" s="10">
        <f>'PPCh18(2)'!U23</f>
        <v>25160.2</v>
      </c>
      <c r="W14" t="b">
        <f t="shared" si="0"/>
        <v>1</v>
      </c>
    </row>
    <row r="15" spans="1:23" x14ac:dyDescent="0.25">
      <c r="B15" s="5" t="s">
        <v>31</v>
      </c>
      <c r="C15" s="5">
        <v>2080</v>
      </c>
      <c r="D15" s="5">
        <v>13</v>
      </c>
      <c r="E15" s="5" t="str">
        <f>_xlfn.XLOOKUP(fUnits[[#This Row],[ProductID]],dProducts[ProductID],dProducts[Product])</f>
        <v>Yanaki</v>
      </c>
      <c r="F15" s="4" t="str">
        <f>_xlfn.XLOOKUP(fUnits[[#This Row],[CustomerID]],dCustomer[CustomerID],dCustomer[CustomerName])</f>
        <v>Great Winds</v>
      </c>
      <c r="G15" s="4">
        <f>_xlfn.XLOOKUP(fUnits[[#This Row],[ProductID]],dProducts[ProductID],dProducts[RetailPrice])*fUnits[[#This Row],[UnitsSold]]</f>
        <v>363.34999999999997</v>
      </c>
      <c r="M15" s="5"/>
      <c r="N15" s="5"/>
      <c r="O15" t="s">
        <v>13</v>
      </c>
      <c r="P15" s="10">
        <v>8197.2000000000007</v>
      </c>
      <c r="Q15" s="10">
        <v>7087.8499999999995</v>
      </c>
      <c r="R15" s="10">
        <v>5303.7</v>
      </c>
      <c r="S15" s="10">
        <v>3745.3</v>
      </c>
      <c r="T15" s="10">
        <v>24334.05</v>
      </c>
      <c r="V15" s="10">
        <f>'PPCh18(2)'!U24</f>
        <v>24334.050000000003</v>
      </c>
      <c r="W15" t="b">
        <f t="shared" si="0"/>
        <v>1</v>
      </c>
    </row>
    <row r="16" spans="1:23" x14ac:dyDescent="0.25">
      <c r="B16" s="5" t="s">
        <v>32</v>
      </c>
      <c r="C16" s="5">
        <v>2150</v>
      </c>
      <c r="D16" s="5">
        <v>16</v>
      </c>
      <c r="E16" s="5" t="str">
        <f>_xlfn.XLOOKUP(fUnits[[#This Row],[ProductID]],dProducts[ProductID],dProducts[Product])</f>
        <v>Bellen</v>
      </c>
      <c r="F16" s="4" t="str">
        <f>_xlfn.XLOOKUP(fUnits[[#This Row],[CustomerID]],dCustomer[CustomerID],dCustomer[CustomerName])</f>
        <v>Boomerang Man</v>
      </c>
      <c r="G16" s="4">
        <f>_xlfn.XLOOKUP(fUnits[[#This Row],[ProductID]],dProducts[ProductID],dProducts[RetailPrice])*fUnits[[#This Row],[UnitsSold]]</f>
        <v>431.2</v>
      </c>
      <c r="M16" s="5"/>
      <c r="N16" s="5"/>
      <c r="O16" t="s">
        <v>29</v>
      </c>
      <c r="P16" s="10">
        <v>8197.2000000000007</v>
      </c>
      <c r="Q16" s="10">
        <v>916.3</v>
      </c>
      <c r="R16" s="10">
        <v>8307</v>
      </c>
      <c r="S16" s="10">
        <v>1872.6499999999999</v>
      </c>
      <c r="T16" s="10">
        <v>19293.150000000001</v>
      </c>
      <c r="V16" s="10">
        <f>'PPCh18(2)'!U25</f>
        <v>19293.149999999998</v>
      </c>
      <c r="W16" t="b">
        <f t="shared" si="0"/>
        <v>1</v>
      </c>
    </row>
    <row r="17" spans="2:23" ht="17.25" x14ac:dyDescent="0.3">
      <c r="B17" s="5" t="s">
        <v>34</v>
      </c>
      <c r="C17" s="5">
        <v>2220</v>
      </c>
      <c r="D17" s="5">
        <v>123</v>
      </c>
      <c r="E17" s="5" t="str">
        <f>_xlfn.XLOOKUP(fUnits[[#This Row],[ProductID]],dProducts[ProductID],dProducts[Product])</f>
        <v>Aspen</v>
      </c>
      <c r="F17" s="4" t="str">
        <f>_xlfn.XLOOKUP(fUnits[[#This Row],[CustomerID]],dCustomer[CustomerID],dCustomer[CustomerName])</f>
        <v>Top Ten Toys</v>
      </c>
      <c r="G17" s="4">
        <f>_xlfn.XLOOKUP(fUnits[[#This Row],[ProductID]],dProducts[ProductID],dProducts[RetailPrice])*fUnits[[#This Row],[UnitsSold]]</f>
        <v>4667.8500000000004</v>
      </c>
      <c r="I17" s="13" t="s">
        <v>6</v>
      </c>
      <c r="J17" s="5"/>
      <c r="K17" s="5"/>
      <c r="L17" s="5"/>
      <c r="M17" s="5"/>
      <c r="N17" s="5"/>
      <c r="O17" t="s">
        <v>12</v>
      </c>
      <c r="P17" s="10">
        <v>6679.2000000000007</v>
      </c>
      <c r="Q17" s="10">
        <v>2209.9</v>
      </c>
      <c r="R17" s="10">
        <v>1757.25</v>
      </c>
      <c r="S17" s="10">
        <v>7239.0499999999993</v>
      </c>
      <c r="T17" s="10">
        <v>17885.400000000001</v>
      </c>
      <c r="V17" s="10">
        <f>'PPCh18(2)'!U26</f>
        <v>17885.399999999998</v>
      </c>
      <c r="W17" t="b">
        <f t="shared" si="0"/>
        <v>1</v>
      </c>
    </row>
    <row r="18" spans="2:23" x14ac:dyDescent="0.25">
      <c r="B18" s="5" t="s">
        <v>32</v>
      </c>
      <c r="C18" s="5">
        <v>2185</v>
      </c>
      <c r="D18" s="5">
        <v>64</v>
      </c>
      <c r="E18" s="5" t="str">
        <f>_xlfn.XLOOKUP(fUnits[[#This Row],[ProductID]],dProducts[ProductID],dProducts[Product])</f>
        <v>Bellen</v>
      </c>
      <c r="F18" s="4" t="str">
        <f>_xlfn.XLOOKUP(fUnits[[#This Row],[CustomerID]],dCustomer[CustomerID],dCustomer[CustomerName])</f>
        <v>Bailey Boomerangs</v>
      </c>
      <c r="G18" s="4">
        <f>_xlfn.XLOOKUP(fUnits[[#This Row],[ProductID]],dProducts[ProductID],dProducts[RetailPrice])*fUnits[[#This Row],[UnitsSold]]</f>
        <v>1724.8</v>
      </c>
      <c r="M18" s="5"/>
      <c r="N18" s="5"/>
      <c r="O18" t="s">
        <v>15</v>
      </c>
      <c r="P18" s="10">
        <v>3567.3</v>
      </c>
      <c r="Q18" s="10">
        <v>5470.85</v>
      </c>
      <c r="R18" s="10">
        <v>3450.5999999999995</v>
      </c>
      <c r="S18" s="10">
        <v>5226.6499999999996</v>
      </c>
      <c r="T18" s="10">
        <v>17715.400000000001</v>
      </c>
      <c r="V18" s="10">
        <f>'PPCh18(2)'!U27</f>
        <v>17715.399999999998</v>
      </c>
      <c r="W18" t="b">
        <f t="shared" si="0"/>
        <v>1</v>
      </c>
    </row>
    <row r="19" spans="2:23" x14ac:dyDescent="0.25">
      <c r="B19" s="5" t="s">
        <v>32</v>
      </c>
      <c r="C19" s="5">
        <v>2080</v>
      </c>
      <c r="D19" s="5">
        <v>71</v>
      </c>
      <c r="E19" s="5" t="str">
        <f>_xlfn.XLOOKUP(fUnits[[#This Row],[ProductID]],dProducts[ProductID],dProducts[Product])</f>
        <v>Bellen</v>
      </c>
      <c r="F19" s="4" t="str">
        <f>_xlfn.XLOOKUP(fUnits[[#This Row],[CustomerID]],dCustomer[CustomerID],dCustomer[CustomerName])</f>
        <v>Great Winds</v>
      </c>
      <c r="G19" s="4">
        <f>_xlfn.XLOOKUP(fUnits[[#This Row],[ProductID]],dProducts[ProductID],dProducts[RetailPrice])*fUnits[[#This Row],[UnitsSold]]</f>
        <v>1913.45</v>
      </c>
      <c r="I19" t="s">
        <v>10</v>
      </c>
      <c r="J19" t="s">
        <v>37</v>
      </c>
      <c r="K19" t="s">
        <v>19</v>
      </c>
      <c r="L19" t="s">
        <v>18</v>
      </c>
      <c r="M19" s="5"/>
      <c r="N19" s="5"/>
      <c r="O19" t="s">
        <v>16</v>
      </c>
      <c r="P19" s="10">
        <v>1707.75</v>
      </c>
      <c r="Q19" s="10">
        <v>6845.2999999999993</v>
      </c>
      <c r="R19" s="10">
        <v>3418.65</v>
      </c>
      <c r="S19" s="10">
        <v>5170.7499999999991</v>
      </c>
      <c r="T19" s="10">
        <v>17142.449999999997</v>
      </c>
      <c r="V19" s="10">
        <f>'PPCh18(2)'!U28</f>
        <v>17142.45</v>
      </c>
      <c r="W19" t="b">
        <f t="shared" si="0"/>
        <v>1</v>
      </c>
    </row>
    <row r="20" spans="2:23" x14ac:dyDescent="0.25">
      <c r="B20" s="5" t="s">
        <v>32</v>
      </c>
      <c r="C20" s="5">
        <v>2220</v>
      </c>
      <c r="D20" s="5">
        <v>120</v>
      </c>
      <c r="E20" s="5" t="str">
        <f>_xlfn.XLOOKUP(fUnits[[#This Row],[ProductID]],dProducts[ProductID],dProducts[Product])</f>
        <v>Bellen</v>
      </c>
      <c r="F20" s="4" t="str">
        <f>_xlfn.XLOOKUP(fUnits[[#This Row],[CustomerID]],dCustomer[CustomerID],dCustomer[CustomerName])</f>
        <v>Top Ten Toys</v>
      </c>
      <c r="G20" s="4">
        <f>_xlfn.XLOOKUP(fUnits[[#This Row],[ProductID]],dProducts[ProductID],dProducts[RetailPrice])*fUnits[[#This Row],[UnitsSold]]</f>
        <v>3234</v>
      </c>
      <c r="I20">
        <v>2010</v>
      </c>
      <c r="J20" t="s">
        <v>12</v>
      </c>
      <c r="K20" t="str">
        <f>LOWER(dCustomer[[#This Row],[Contact]])&amp;"@"&amp;LOWER(SUBSTITUTE(dCustomer[[#This Row],[CustomerName]]," ",""))&amp;".com"</f>
        <v>han@kiteflight.com</v>
      </c>
      <c r="L20" t="s">
        <v>20</v>
      </c>
      <c r="M20" s="5"/>
      <c r="N20" s="5"/>
      <c r="O20" t="s">
        <v>49</v>
      </c>
      <c r="P20" s="10">
        <v>50131.95</v>
      </c>
      <c r="Q20" s="10">
        <v>45815</v>
      </c>
      <c r="R20" s="10">
        <v>35752.050000000003</v>
      </c>
      <c r="S20" s="10">
        <v>42539.899999999994</v>
      </c>
      <c r="T20" s="10">
        <v>174238.9</v>
      </c>
      <c r="V20" s="10">
        <f>'PPCh18(2)'!U29</f>
        <v>174238.9</v>
      </c>
      <c r="W20" t="b">
        <f t="shared" si="0"/>
        <v>1</v>
      </c>
    </row>
    <row r="21" spans="2:23" x14ac:dyDescent="0.25">
      <c r="B21" s="5" t="s">
        <v>32</v>
      </c>
      <c r="C21" s="5">
        <v>2255</v>
      </c>
      <c r="D21" s="5">
        <v>12</v>
      </c>
      <c r="E21" s="5" t="str">
        <f>_xlfn.XLOOKUP(fUnits[[#This Row],[ProductID]],dProducts[ProductID],dProducts[Product])</f>
        <v>Bellen</v>
      </c>
      <c r="F21" s="4" t="str">
        <f>_xlfn.XLOOKUP(fUnits[[#This Row],[CustomerID]],dCustomer[CustomerID],dCustomer[CustomerName])</f>
        <v>Flying High</v>
      </c>
      <c r="G21" s="4">
        <f>_xlfn.XLOOKUP(fUnits[[#This Row],[ProductID]],dProducts[ProductID],dProducts[RetailPrice])*fUnits[[#This Row],[UnitsSold]]</f>
        <v>323.39999999999998</v>
      </c>
      <c r="I21">
        <v>2045</v>
      </c>
      <c r="J21" t="s">
        <v>13</v>
      </c>
      <c r="K21" t="str">
        <f>LOWER(dCustomer[[#This Row],[Contact]])&amp;"@"&amp;LOWER(SUBSTITUTE(dCustomer[[#This Row],[CustomerName]]," ",""))&amp;".com"</f>
        <v>tim@fredmyer.com</v>
      </c>
      <c r="L21" t="s">
        <v>21</v>
      </c>
      <c r="M21" s="5"/>
      <c r="N21" s="5"/>
    </row>
    <row r="22" spans="2:23" ht="17.25" x14ac:dyDescent="0.3">
      <c r="B22" s="5" t="s">
        <v>34</v>
      </c>
      <c r="C22" s="5">
        <v>2080</v>
      </c>
      <c r="D22" s="5">
        <v>69</v>
      </c>
      <c r="E22" s="5" t="str">
        <f>_xlfn.XLOOKUP(fUnits[[#This Row],[ProductID]],dProducts[ProductID],dProducts[Product])</f>
        <v>Aspen</v>
      </c>
      <c r="F22" s="4" t="str">
        <f>_xlfn.XLOOKUP(fUnits[[#This Row],[CustomerID]],dCustomer[CustomerID],dCustomer[CustomerName])</f>
        <v>Great Winds</v>
      </c>
      <c r="G22" s="4">
        <f>_xlfn.XLOOKUP(fUnits[[#This Row],[ProductID]],dProducts[ProductID],dProducts[RetailPrice])*fUnits[[#This Row],[UnitsSold]]</f>
        <v>2618.5500000000002</v>
      </c>
      <c r="I22">
        <v>2080</v>
      </c>
      <c r="J22" t="s">
        <v>14</v>
      </c>
      <c r="K22" t="str">
        <f>LOWER(dCustomer[[#This Row],[Contact]])&amp;"@"&amp;LOWER(SUBSTITUTE(dCustomer[[#This Row],[CustomerName]]," ",""))&amp;".com"</f>
        <v>sonia@greatwinds.com</v>
      </c>
      <c r="L22" t="s">
        <v>22</v>
      </c>
      <c r="M22" s="5"/>
      <c r="N22" s="5"/>
      <c r="O22" s="11" t="s">
        <v>58</v>
      </c>
    </row>
    <row r="23" spans="2:23" x14ac:dyDescent="0.25">
      <c r="B23" s="5" t="s">
        <v>33</v>
      </c>
      <c r="C23" s="5">
        <v>2220</v>
      </c>
      <c r="D23" s="5">
        <v>25</v>
      </c>
      <c r="E23" s="5" t="str">
        <f>_xlfn.XLOOKUP(fUnits[[#This Row],[ProductID]],dProducts[ProductID],dProducts[Product])</f>
        <v>Carlota</v>
      </c>
      <c r="F23" s="4" t="str">
        <f>_xlfn.XLOOKUP(fUnits[[#This Row],[CustomerID]],dCustomer[CustomerID],dCustomer[CustomerName])</f>
        <v>Top Ten Toys</v>
      </c>
      <c r="G23" s="4">
        <f>_xlfn.XLOOKUP(fUnits[[#This Row],[ProductID]],dProducts[ProductID],dProducts[RetailPrice])*fUnits[[#This Row],[UnitsSold]]</f>
        <v>798.75</v>
      </c>
      <c r="I23">
        <v>2115</v>
      </c>
      <c r="J23" s="5" t="s">
        <v>15</v>
      </c>
      <c r="K23" s="5" t="str">
        <f>LOWER(dCustomer[[#This Row],[Contact]])&amp;"@"&amp;LOWER(SUBSTITUTE(dCustomer[[#This Row],[CustomerName]]," ",""))&amp;".com"</f>
        <v>chantel@flyingtoys.com</v>
      </c>
      <c r="L23" s="5" t="s">
        <v>24</v>
      </c>
      <c r="M23" s="5"/>
      <c r="N23" s="5"/>
    </row>
    <row r="24" spans="2:23" x14ac:dyDescent="0.25">
      <c r="B24" s="5" t="s">
        <v>32</v>
      </c>
      <c r="C24" s="5">
        <v>2220</v>
      </c>
      <c r="D24" s="5">
        <v>24</v>
      </c>
      <c r="E24" s="5" t="str">
        <f>_xlfn.XLOOKUP(fUnits[[#This Row],[ProductID]],dProducts[ProductID],dProducts[Product])</f>
        <v>Bellen</v>
      </c>
      <c r="F24" s="4" t="str">
        <f>_xlfn.XLOOKUP(fUnits[[#This Row],[CustomerID]],dCustomer[CustomerID],dCustomer[CustomerName])</f>
        <v>Top Ten Toys</v>
      </c>
      <c r="G24" s="4">
        <f>_xlfn.XLOOKUP(fUnits[[#This Row],[ProductID]],dProducts[ProductID],dProducts[RetailPrice])*fUnits[[#This Row],[UnitsSold]]</f>
        <v>646.79999999999995</v>
      </c>
      <c r="I24">
        <v>2150</v>
      </c>
      <c r="J24" s="5" t="s">
        <v>16</v>
      </c>
      <c r="K24" s="5" t="str">
        <f>LOWER(dCustomer[[#This Row],[Contact]])&amp;"@"&amp;LOWER(SUBSTITUTE(dCustomer[[#This Row],[CustomerName]]," ",""))&amp;".com"</f>
        <v>rich@boomerangman.com</v>
      </c>
      <c r="L24" s="5" t="s">
        <v>23</v>
      </c>
      <c r="M24" s="5"/>
      <c r="N24" s="5"/>
    </row>
    <row r="25" spans="2:23" x14ac:dyDescent="0.25">
      <c r="B25" s="5" t="s">
        <v>32</v>
      </c>
      <c r="C25" s="5">
        <v>2045</v>
      </c>
      <c r="D25" s="5">
        <v>49</v>
      </c>
      <c r="E25" s="5" t="str">
        <f>_xlfn.XLOOKUP(fUnits[[#This Row],[ProductID]],dProducts[ProductID],dProducts[Product])</f>
        <v>Bellen</v>
      </c>
      <c r="F25" s="4" t="str">
        <f>_xlfn.XLOOKUP(fUnits[[#This Row],[CustomerID]],dCustomer[CustomerID],dCustomer[CustomerName])</f>
        <v>Fred Myer</v>
      </c>
      <c r="G25" s="4">
        <f>_xlfn.XLOOKUP(fUnits[[#This Row],[ProductID]],dProducts[ProductID],dProducts[RetailPrice])*fUnits[[#This Row],[UnitsSold]]</f>
        <v>1320.55</v>
      </c>
      <c r="I25">
        <v>2185</v>
      </c>
      <c r="J25" s="5" t="s">
        <v>17</v>
      </c>
      <c r="K25" s="5" t="str">
        <f>LOWER(dCustomer[[#This Row],[Contact]])&amp;"@"&amp;LOWER(SUBSTITUTE(dCustomer[[#This Row],[CustomerName]]," ",""))&amp;".com"</f>
        <v>sioux@baileyboomerangs.com</v>
      </c>
      <c r="L25" s="5" t="s">
        <v>25</v>
      </c>
    </row>
    <row r="26" spans="2:23" x14ac:dyDescent="0.25">
      <c r="B26" s="5" t="s">
        <v>33</v>
      </c>
      <c r="C26" s="5">
        <v>2220</v>
      </c>
      <c r="D26" s="5">
        <v>32</v>
      </c>
      <c r="E26" s="5" t="str">
        <f>_xlfn.XLOOKUP(fUnits[[#This Row],[ProductID]],dProducts[ProductID],dProducts[Product])</f>
        <v>Carlota</v>
      </c>
      <c r="F26" s="4" t="str">
        <f>_xlfn.XLOOKUP(fUnits[[#This Row],[CustomerID]],dCustomer[CustomerID],dCustomer[CustomerName])</f>
        <v>Top Ten Toys</v>
      </c>
      <c r="G26" s="4">
        <f>_xlfn.XLOOKUP(fUnits[[#This Row],[ProductID]],dProducts[ProductID],dProducts[RetailPrice])*fUnits[[#This Row],[UnitsSold]]</f>
        <v>1022.4</v>
      </c>
      <c r="I26">
        <v>2220</v>
      </c>
      <c r="J26" s="5" t="s">
        <v>27</v>
      </c>
      <c r="K26" s="4" t="str">
        <f>LOWER(dCustomer[[#This Row],[Contact]])&amp;"@"&amp;LOWER(SUBSTITUTE(dCustomer[[#This Row],[CustomerName]]," ",""))&amp;".com"</f>
        <v>miki@toptentoys.com</v>
      </c>
      <c r="L26" s="5" t="s">
        <v>28</v>
      </c>
    </row>
    <row r="27" spans="2:23" x14ac:dyDescent="0.25">
      <c r="B27" s="5" t="s">
        <v>34</v>
      </c>
      <c r="C27" s="5">
        <v>2010</v>
      </c>
      <c r="D27" s="5">
        <v>52</v>
      </c>
      <c r="E27" s="5" t="str">
        <f>_xlfn.XLOOKUP(fUnits[[#This Row],[ProductID]],dProducts[ProductID],dProducts[Product])</f>
        <v>Aspen</v>
      </c>
      <c r="F27" s="4" t="str">
        <f>_xlfn.XLOOKUP(fUnits[[#This Row],[CustomerID]],dCustomer[CustomerID],dCustomer[CustomerName])</f>
        <v>Kite Flight</v>
      </c>
      <c r="G27" s="4">
        <f>_xlfn.XLOOKUP(fUnits[[#This Row],[ProductID]],dProducts[ProductID],dProducts[RetailPrice])*fUnits[[#This Row],[UnitsSold]]</f>
        <v>1973.4</v>
      </c>
      <c r="I27">
        <v>2255</v>
      </c>
      <c r="J27" t="s">
        <v>29</v>
      </c>
      <c r="K27" s="3" t="str">
        <f>LOWER(dCustomer[[#This Row],[Contact]])&amp;"@"&amp;LOWER(SUBSTITUTE(dCustomer[[#This Row],[CustomerName]]," ",""))&amp;".com"</f>
        <v>gigi@flyinghigh.com</v>
      </c>
      <c r="L27" t="s">
        <v>30</v>
      </c>
    </row>
    <row r="28" spans="2:23" x14ac:dyDescent="0.25">
      <c r="B28" s="5" t="s">
        <v>31</v>
      </c>
      <c r="C28" s="5">
        <v>2220</v>
      </c>
      <c r="D28" s="5">
        <v>53</v>
      </c>
      <c r="E28" s="5" t="str">
        <f>_xlfn.XLOOKUP(fUnits[[#This Row],[ProductID]],dProducts[ProductID],dProducts[Product])</f>
        <v>Yanaki</v>
      </c>
      <c r="F28" s="4" t="str">
        <f>_xlfn.XLOOKUP(fUnits[[#This Row],[CustomerID]],dCustomer[CustomerID],dCustomer[CustomerName])</f>
        <v>Top Ten Toys</v>
      </c>
      <c r="G28" s="4">
        <f>_xlfn.XLOOKUP(fUnits[[#This Row],[ProductID]],dProducts[ProductID],dProducts[RetailPrice])*fUnits[[#This Row],[UnitsSold]]</f>
        <v>1481.35</v>
      </c>
    </row>
    <row r="29" spans="2:23" x14ac:dyDescent="0.25">
      <c r="B29" s="5" t="s">
        <v>31</v>
      </c>
      <c r="C29" s="5">
        <v>2045</v>
      </c>
      <c r="D29" s="5">
        <v>53</v>
      </c>
      <c r="E29" s="5" t="str">
        <f>_xlfn.XLOOKUP(fUnits[[#This Row],[ProductID]],dProducts[ProductID],dProducts[Product])</f>
        <v>Yanaki</v>
      </c>
      <c r="F29" s="4" t="str">
        <f>_xlfn.XLOOKUP(fUnits[[#This Row],[CustomerID]],dCustomer[CustomerID],dCustomer[CustomerName])</f>
        <v>Fred Myer</v>
      </c>
      <c r="G29" s="4">
        <f>_xlfn.XLOOKUP(fUnits[[#This Row],[ProductID]],dProducts[ProductID],dProducts[RetailPrice])*fUnits[[#This Row],[UnitsSold]]</f>
        <v>1481.35</v>
      </c>
    </row>
    <row r="30" spans="2:23" x14ac:dyDescent="0.25">
      <c r="B30" s="5" t="s">
        <v>31</v>
      </c>
      <c r="C30" s="5">
        <v>2150</v>
      </c>
      <c r="D30" s="5">
        <v>31</v>
      </c>
      <c r="E30" s="5" t="str">
        <f>_xlfn.XLOOKUP(fUnits[[#This Row],[ProductID]],dProducts[ProductID],dProducts[Product])</f>
        <v>Yanaki</v>
      </c>
      <c r="F30" s="4" t="str">
        <f>_xlfn.XLOOKUP(fUnits[[#This Row],[CustomerID]],dCustomer[CustomerID],dCustomer[CustomerName])</f>
        <v>Boomerang Man</v>
      </c>
      <c r="G30" s="4">
        <f>_xlfn.XLOOKUP(fUnits[[#This Row],[ProductID]],dProducts[ProductID],dProducts[RetailPrice])*fUnits[[#This Row],[UnitsSold]]</f>
        <v>866.44999999999993</v>
      </c>
    </row>
    <row r="31" spans="2:23" x14ac:dyDescent="0.25">
      <c r="B31" s="5" t="s">
        <v>31</v>
      </c>
      <c r="C31" s="5">
        <v>2185</v>
      </c>
      <c r="D31" s="5">
        <v>71</v>
      </c>
      <c r="E31" s="5" t="str">
        <f>_xlfn.XLOOKUP(fUnits[[#This Row],[ProductID]],dProducts[ProductID],dProducts[Product])</f>
        <v>Yanaki</v>
      </c>
      <c r="F31" s="4" t="str">
        <f>_xlfn.XLOOKUP(fUnits[[#This Row],[CustomerID]],dCustomer[CustomerID],dCustomer[CustomerName])</f>
        <v>Bailey Boomerangs</v>
      </c>
      <c r="G31" s="4">
        <f>_xlfn.XLOOKUP(fUnits[[#This Row],[ProductID]],dProducts[ProductID],dProducts[RetailPrice])*fUnits[[#This Row],[UnitsSold]]</f>
        <v>1984.45</v>
      </c>
    </row>
    <row r="32" spans="2:23" x14ac:dyDescent="0.25">
      <c r="B32" s="5" t="s">
        <v>31</v>
      </c>
      <c r="C32" s="5">
        <v>2150</v>
      </c>
      <c r="D32" s="5">
        <v>73</v>
      </c>
      <c r="E32" s="5" t="str">
        <f>_xlfn.XLOOKUP(fUnits[[#This Row],[ProductID]],dProducts[ProductID],dProducts[Product])</f>
        <v>Yanaki</v>
      </c>
      <c r="F32" s="4" t="str">
        <f>_xlfn.XLOOKUP(fUnits[[#This Row],[CustomerID]],dCustomer[CustomerID],dCustomer[CustomerName])</f>
        <v>Boomerang Man</v>
      </c>
      <c r="G32" s="4">
        <f>_xlfn.XLOOKUP(fUnits[[#This Row],[ProductID]],dProducts[ProductID],dProducts[RetailPrice])*fUnits[[#This Row],[UnitsSold]]</f>
        <v>2040.35</v>
      </c>
    </row>
    <row r="33" spans="2:7" x14ac:dyDescent="0.25">
      <c r="B33" s="5" t="s">
        <v>31</v>
      </c>
      <c r="C33" s="5">
        <v>2220</v>
      </c>
      <c r="D33" s="5">
        <v>25</v>
      </c>
      <c r="E33" s="5" t="str">
        <f>_xlfn.XLOOKUP(fUnits[[#This Row],[ProductID]],dProducts[ProductID],dProducts[Product])</f>
        <v>Yanaki</v>
      </c>
      <c r="F33" s="4" t="str">
        <f>_xlfn.XLOOKUP(fUnits[[#This Row],[CustomerID]],dCustomer[CustomerID],dCustomer[CustomerName])</f>
        <v>Top Ten Toys</v>
      </c>
      <c r="G33" s="4">
        <f>_xlfn.XLOOKUP(fUnits[[#This Row],[ProductID]],dProducts[ProductID],dProducts[RetailPrice])*fUnits[[#This Row],[UnitsSold]]</f>
        <v>698.75</v>
      </c>
    </row>
    <row r="34" spans="2:7" x14ac:dyDescent="0.25">
      <c r="B34" s="5" t="s">
        <v>34</v>
      </c>
      <c r="C34" s="5">
        <v>2150</v>
      </c>
      <c r="D34" s="5">
        <v>5</v>
      </c>
      <c r="E34" s="5" t="str">
        <f>_xlfn.XLOOKUP(fUnits[[#This Row],[ProductID]],dProducts[ProductID],dProducts[Product])</f>
        <v>Aspen</v>
      </c>
      <c r="F34" s="4" t="str">
        <f>_xlfn.XLOOKUP(fUnits[[#This Row],[CustomerID]],dCustomer[CustomerID],dCustomer[CustomerName])</f>
        <v>Boomerang Man</v>
      </c>
      <c r="G34" s="4">
        <f>_xlfn.XLOOKUP(fUnits[[#This Row],[ProductID]],dProducts[ProductID],dProducts[RetailPrice])*fUnits[[#This Row],[UnitsSold]]</f>
        <v>189.75</v>
      </c>
    </row>
    <row r="35" spans="2:7" x14ac:dyDescent="0.25">
      <c r="B35" s="5" t="s">
        <v>34</v>
      </c>
      <c r="C35" s="5">
        <v>2045</v>
      </c>
      <c r="D35" s="5">
        <v>121</v>
      </c>
      <c r="E35" s="5" t="str">
        <f>_xlfn.XLOOKUP(fUnits[[#This Row],[ProductID]],dProducts[ProductID],dProducts[Product])</f>
        <v>Aspen</v>
      </c>
      <c r="F35" s="4" t="str">
        <f>_xlfn.XLOOKUP(fUnits[[#This Row],[CustomerID]],dCustomer[CustomerID],dCustomer[CustomerName])</f>
        <v>Fred Myer</v>
      </c>
      <c r="G35" s="4">
        <f>_xlfn.XLOOKUP(fUnits[[#This Row],[ProductID]],dProducts[ProductID],dProducts[RetailPrice])*fUnits[[#This Row],[UnitsSold]]</f>
        <v>4591.9500000000007</v>
      </c>
    </row>
    <row r="36" spans="2:7" x14ac:dyDescent="0.25">
      <c r="B36" s="5" t="s">
        <v>33</v>
      </c>
      <c r="C36" s="5">
        <v>2185</v>
      </c>
      <c r="D36" s="5">
        <v>49</v>
      </c>
      <c r="E36" s="5" t="str">
        <f>_xlfn.XLOOKUP(fUnits[[#This Row],[ProductID]],dProducts[ProductID],dProducts[Product])</f>
        <v>Carlota</v>
      </c>
      <c r="F36" s="4" t="str">
        <f>_xlfn.XLOOKUP(fUnits[[#This Row],[CustomerID]],dCustomer[CustomerID],dCustomer[CustomerName])</f>
        <v>Bailey Boomerangs</v>
      </c>
      <c r="G36" s="4">
        <f>_xlfn.XLOOKUP(fUnits[[#This Row],[ProductID]],dProducts[ProductID],dProducts[RetailPrice])*fUnits[[#This Row],[UnitsSold]]</f>
        <v>1565.55</v>
      </c>
    </row>
    <row r="37" spans="2:7" x14ac:dyDescent="0.25">
      <c r="B37" s="5" t="s">
        <v>32</v>
      </c>
      <c r="C37" s="5">
        <v>2150</v>
      </c>
      <c r="D37" s="5">
        <v>30</v>
      </c>
      <c r="E37" s="5" t="str">
        <f>_xlfn.XLOOKUP(fUnits[[#This Row],[ProductID]],dProducts[ProductID],dProducts[Product])</f>
        <v>Bellen</v>
      </c>
      <c r="F37" s="4" t="str">
        <f>_xlfn.XLOOKUP(fUnits[[#This Row],[CustomerID]],dCustomer[CustomerID],dCustomer[CustomerName])</f>
        <v>Boomerang Man</v>
      </c>
      <c r="G37" s="4">
        <f>_xlfn.XLOOKUP(fUnits[[#This Row],[ProductID]],dProducts[ProductID],dProducts[RetailPrice])*fUnits[[#This Row],[UnitsSold]]</f>
        <v>808.5</v>
      </c>
    </row>
    <row r="38" spans="2:7" x14ac:dyDescent="0.25">
      <c r="B38" s="5" t="s">
        <v>32</v>
      </c>
      <c r="C38" s="5">
        <v>2220</v>
      </c>
      <c r="D38" s="5">
        <v>56</v>
      </c>
      <c r="E38" s="5" t="str">
        <f>_xlfn.XLOOKUP(fUnits[[#This Row],[ProductID]],dProducts[ProductID],dProducts[Product])</f>
        <v>Bellen</v>
      </c>
      <c r="F38" s="4" t="str">
        <f>_xlfn.XLOOKUP(fUnits[[#This Row],[CustomerID]],dCustomer[CustomerID],dCustomer[CustomerName])</f>
        <v>Top Ten Toys</v>
      </c>
      <c r="G38" s="4">
        <f>_xlfn.XLOOKUP(fUnits[[#This Row],[ProductID]],dProducts[ProductID],dProducts[RetailPrice])*fUnits[[#This Row],[UnitsSold]]</f>
        <v>1509.2</v>
      </c>
    </row>
    <row r="39" spans="2:7" x14ac:dyDescent="0.25">
      <c r="B39" s="5" t="s">
        <v>31</v>
      </c>
      <c r="C39" s="5">
        <v>2010</v>
      </c>
      <c r="D39" s="5">
        <v>60</v>
      </c>
      <c r="E39" s="5" t="str">
        <f>_xlfn.XLOOKUP(fUnits[[#This Row],[ProductID]],dProducts[ProductID],dProducts[Product])</f>
        <v>Yanaki</v>
      </c>
      <c r="F39" s="4" t="str">
        <f>_xlfn.XLOOKUP(fUnits[[#This Row],[CustomerID]],dCustomer[CustomerID],dCustomer[CustomerName])</f>
        <v>Kite Flight</v>
      </c>
      <c r="G39" s="4">
        <f>_xlfn.XLOOKUP(fUnits[[#This Row],[ProductID]],dProducts[ProductID],dProducts[RetailPrice])*fUnits[[#This Row],[UnitsSold]]</f>
        <v>1677</v>
      </c>
    </row>
    <row r="40" spans="2:7" x14ac:dyDescent="0.25">
      <c r="B40" s="5" t="s">
        <v>31</v>
      </c>
      <c r="C40" s="5">
        <v>2080</v>
      </c>
      <c r="D40" s="5">
        <v>34</v>
      </c>
      <c r="E40" s="5" t="str">
        <f>_xlfn.XLOOKUP(fUnits[[#This Row],[ProductID]],dProducts[ProductID],dProducts[Product])</f>
        <v>Yanaki</v>
      </c>
      <c r="F40" s="4" t="str">
        <f>_xlfn.XLOOKUP(fUnits[[#This Row],[CustomerID]],dCustomer[CustomerID],dCustomer[CustomerName])</f>
        <v>Great Winds</v>
      </c>
      <c r="G40" s="4">
        <f>_xlfn.XLOOKUP(fUnits[[#This Row],[ProductID]],dProducts[ProductID],dProducts[RetailPrice])*fUnits[[#This Row],[UnitsSold]]</f>
        <v>950.3</v>
      </c>
    </row>
    <row r="41" spans="2:7" x14ac:dyDescent="0.25">
      <c r="B41" s="5" t="s">
        <v>33</v>
      </c>
      <c r="C41" s="5">
        <v>2010</v>
      </c>
      <c r="D41" s="5">
        <v>27</v>
      </c>
      <c r="E41" s="5" t="str">
        <f>_xlfn.XLOOKUP(fUnits[[#This Row],[ProductID]],dProducts[ProductID],dProducts[Product])</f>
        <v>Carlota</v>
      </c>
      <c r="F41" s="4" t="str">
        <f>_xlfn.XLOOKUP(fUnits[[#This Row],[CustomerID]],dCustomer[CustomerID],dCustomer[CustomerName])</f>
        <v>Kite Flight</v>
      </c>
      <c r="G41" s="4">
        <f>_xlfn.XLOOKUP(fUnits[[#This Row],[ProductID]],dProducts[ProductID],dProducts[RetailPrice])*fUnits[[#This Row],[UnitsSold]]</f>
        <v>862.65</v>
      </c>
    </row>
    <row r="42" spans="2:7" x14ac:dyDescent="0.25">
      <c r="B42" s="5" t="s">
        <v>31</v>
      </c>
      <c r="C42" s="5">
        <v>2150</v>
      </c>
      <c r="D42" s="5">
        <v>20</v>
      </c>
      <c r="E42" s="5" t="str">
        <f>_xlfn.XLOOKUP(fUnits[[#This Row],[ProductID]],dProducts[ProductID],dProducts[Product])</f>
        <v>Yanaki</v>
      </c>
      <c r="F42" s="4" t="str">
        <f>_xlfn.XLOOKUP(fUnits[[#This Row],[CustomerID]],dCustomer[CustomerID],dCustomer[CustomerName])</f>
        <v>Boomerang Man</v>
      </c>
      <c r="G42" s="4">
        <f>_xlfn.XLOOKUP(fUnits[[#This Row],[ProductID]],dProducts[ProductID],dProducts[RetailPrice])*fUnits[[#This Row],[UnitsSold]]</f>
        <v>559</v>
      </c>
    </row>
    <row r="43" spans="2:7" x14ac:dyDescent="0.25">
      <c r="B43" s="5" t="s">
        <v>31</v>
      </c>
      <c r="C43" s="5">
        <v>2010</v>
      </c>
      <c r="D43" s="5">
        <v>77</v>
      </c>
      <c r="E43" s="5" t="str">
        <f>_xlfn.XLOOKUP(fUnits[[#This Row],[ProductID]],dProducts[ProductID],dProducts[Product])</f>
        <v>Yanaki</v>
      </c>
      <c r="F43" s="4" t="str">
        <f>_xlfn.XLOOKUP(fUnits[[#This Row],[CustomerID]],dCustomer[CustomerID],dCustomer[CustomerName])</f>
        <v>Kite Flight</v>
      </c>
      <c r="G43" s="4">
        <f>_xlfn.XLOOKUP(fUnits[[#This Row],[ProductID]],dProducts[ProductID],dProducts[RetailPrice])*fUnits[[#This Row],[UnitsSold]]</f>
        <v>2152.15</v>
      </c>
    </row>
    <row r="44" spans="2:7" x14ac:dyDescent="0.25">
      <c r="B44" s="5" t="s">
        <v>34</v>
      </c>
      <c r="C44" s="5">
        <v>2045</v>
      </c>
      <c r="D44" s="5">
        <v>33</v>
      </c>
      <c r="E44" s="5" t="str">
        <f>_xlfn.XLOOKUP(fUnits[[#This Row],[ProductID]],dProducts[ProductID],dProducts[Product])</f>
        <v>Aspen</v>
      </c>
      <c r="F44" s="4" t="str">
        <f>_xlfn.XLOOKUP(fUnits[[#This Row],[CustomerID]],dCustomer[CustomerID],dCustomer[CustomerName])</f>
        <v>Fred Myer</v>
      </c>
      <c r="G44" s="4">
        <f>_xlfn.XLOOKUP(fUnits[[#This Row],[ProductID]],dProducts[ProductID],dProducts[RetailPrice])*fUnits[[#This Row],[UnitsSold]]</f>
        <v>1252.3500000000001</v>
      </c>
    </row>
    <row r="45" spans="2:7" x14ac:dyDescent="0.25">
      <c r="B45" s="5" t="s">
        <v>31</v>
      </c>
      <c r="C45" s="5">
        <v>2150</v>
      </c>
      <c r="D45" s="5">
        <v>40</v>
      </c>
      <c r="E45" s="5" t="str">
        <f>_xlfn.XLOOKUP(fUnits[[#This Row],[ProductID]],dProducts[ProductID],dProducts[Product])</f>
        <v>Yanaki</v>
      </c>
      <c r="F45" s="4" t="str">
        <f>_xlfn.XLOOKUP(fUnits[[#This Row],[CustomerID]],dCustomer[CustomerID],dCustomer[CustomerName])</f>
        <v>Boomerang Man</v>
      </c>
      <c r="G45" s="4">
        <f>_xlfn.XLOOKUP(fUnits[[#This Row],[ProductID]],dProducts[ProductID],dProducts[RetailPrice])*fUnits[[#This Row],[UnitsSold]]</f>
        <v>1118</v>
      </c>
    </row>
    <row r="46" spans="2:7" x14ac:dyDescent="0.25">
      <c r="B46" s="5" t="s">
        <v>34</v>
      </c>
      <c r="C46" s="5">
        <v>2150</v>
      </c>
      <c r="D46" s="5">
        <v>16</v>
      </c>
      <c r="E46" s="5" t="str">
        <f>_xlfn.XLOOKUP(fUnits[[#This Row],[ProductID]],dProducts[ProductID],dProducts[Product])</f>
        <v>Aspen</v>
      </c>
      <c r="F46" s="4" t="str">
        <f>_xlfn.XLOOKUP(fUnits[[#This Row],[CustomerID]],dCustomer[CustomerID],dCustomer[CustomerName])</f>
        <v>Boomerang Man</v>
      </c>
      <c r="G46" s="4">
        <f>_xlfn.XLOOKUP(fUnits[[#This Row],[ProductID]],dProducts[ProductID],dProducts[RetailPrice])*fUnits[[#This Row],[UnitsSold]]</f>
        <v>607.20000000000005</v>
      </c>
    </row>
    <row r="47" spans="2:7" x14ac:dyDescent="0.25">
      <c r="B47" s="5" t="s">
        <v>33</v>
      </c>
      <c r="C47" s="5">
        <v>2080</v>
      </c>
      <c r="D47" s="5">
        <v>58</v>
      </c>
      <c r="E47" s="5" t="str">
        <f>_xlfn.XLOOKUP(fUnits[[#This Row],[ProductID]],dProducts[ProductID],dProducts[Product])</f>
        <v>Carlota</v>
      </c>
      <c r="F47" s="4" t="str">
        <f>_xlfn.XLOOKUP(fUnits[[#This Row],[CustomerID]],dCustomer[CustomerID],dCustomer[CustomerName])</f>
        <v>Great Winds</v>
      </c>
      <c r="G47" s="4">
        <f>_xlfn.XLOOKUP(fUnits[[#This Row],[ProductID]],dProducts[ProductID],dProducts[RetailPrice])*fUnits[[#This Row],[UnitsSold]]</f>
        <v>1853.1</v>
      </c>
    </row>
    <row r="48" spans="2:7" x14ac:dyDescent="0.25">
      <c r="B48" s="5" t="s">
        <v>32</v>
      </c>
      <c r="C48" s="5">
        <v>2080</v>
      </c>
      <c r="D48" s="5">
        <v>32</v>
      </c>
      <c r="E48" s="5" t="str">
        <f>_xlfn.XLOOKUP(fUnits[[#This Row],[ProductID]],dProducts[ProductID],dProducts[Product])</f>
        <v>Bellen</v>
      </c>
      <c r="F48" s="4" t="str">
        <f>_xlfn.XLOOKUP(fUnits[[#This Row],[CustomerID]],dCustomer[CustomerID],dCustomer[CustomerName])</f>
        <v>Great Winds</v>
      </c>
      <c r="G48" s="4">
        <f>_xlfn.XLOOKUP(fUnits[[#This Row],[ProductID]],dProducts[ProductID],dProducts[RetailPrice])*fUnits[[#This Row],[UnitsSold]]</f>
        <v>862.4</v>
      </c>
    </row>
    <row r="49" spans="2:7" x14ac:dyDescent="0.25">
      <c r="B49" s="5" t="s">
        <v>32</v>
      </c>
      <c r="C49" s="5">
        <v>2080</v>
      </c>
      <c r="D49" s="5">
        <v>24</v>
      </c>
      <c r="E49" s="5" t="str">
        <f>_xlfn.XLOOKUP(fUnits[[#This Row],[ProductID]],dProducts[ProductID],dProducts[Product])</f>
        <v>Bellen</v>
      </c>
      <c r="F49" s="4" t="str">
        <f>_xlfn.XLOOKUP(fUnits[[#This Row],[CustomerID]],dCustomer[CustomerID],dCustomer[CustomerName])</f>
        <v>Great Winds</v>
      </c>
      <c r="G49" s="4">
        <f>_xlfn.XLOOKUP(fUnits[[#This Row],[ProductID]],dProducts[ProductID],dProducts[RetailPrice])*fUnits[[#This Row],[UnitsSold]]</f>
        <v>646.79999999999995</v>
      </c>
    </row>
    <row r="50" spans="2:7" x14ac:dyDescent="0.25">
      <c r="B50" s="5" t="s">
        <v>33</v>
      </c>
      <c r="C50" s="5">
        <v>2115</v>
      </c>
      <c r="D50" s="5">
        <v>35</v>
      </c>
      <c r="E50" s="5" t="str">
        <f>_xlfn.XLOOKUP(fUnits[[#This Row],[ProductID]],dProducts[ProductID],dProducts[Product])</f>
        <v>Carlota</v>
      </c>
      <c r="F50" s="4" t="str">
        <f>_xlfn.XLOOKUP(fUnits[[#This Row],[CustomerID]],dCustomer[CustomerID],dCustomer[CustomerName])</f>
        <v>Flying Toys</v>
      </c>
      <c r="G50" s="4">
        <f>_xlfn.XLOOKUP(fUnits[[#This Row],[ProductID]],dProducts[ProductID],dProducts[RetailPrice])*fUnits[[#This Row],[UnitsSold]]</f>
        <v>1118.25</v>
      </c>
    </row>
    <row r="51" spans="2:7" x14ac:dyDescent="0.25">
      <c r="B51" s="5" t="s">
        <v>33</v>
      </c>
      <c r="C51" s="5">
        <v>2255</v>
      </c>
      <c r="D51" s="5">
        <v>12</v>
      </c>
      <c r="E51" s="5" t="str">
        <f>_xlfn.XLOOKUP(fUnits[[#This Row],[ProductID]],dProducts[ProductID],dProducts[Product])</f>
        <v>Carlota</v>
      </c>
      <c r="F51" s="4" t="str">
        <f>_xlfn.XLOOKUP(fUnits[[#This Row],[CustomerID]],dCustomer[CustomerID],dCustomer[CustomerName])</f>
        <v>Flying High</v>
      </c>
      <c r="G51" s="4">
        <f>_xlfn.XLOOKUP(fUnits[[#This Row],[ProductID]],dProducts[ProductID],dProducts[RetailPrice])*fUnits[[#This Row],[UnitsSold]]</f>
        <v>383.4</v>
      </c>
    </row>
    <row r="52" spans="2:7" x14ac:dyDescent="0.25">
      <c r="B52" s="5" t="s">
        <v>33</v>
      </c>
      <c r="C52" s="5">
        <v>2255</v>
      </c>
      <c r="D52" s="5">
        <v>30</v>
      </c>
      <c r="E52" s="5" t="str">
        <f>_xlfn.XLOOKUP(fUnits[[#This Row],[ProductID]],dProducts[ProductID],dProducts[Product])</f>
        <v>Carlota</v>
      </c>
      <c r="F52" s="4" t="str">
        <f>_xlfn.XLOOKUP(fUnits[[#This Row],[CustomerID]],dCustomer[CustomerID],dCustomer[CustomerName])</f>
        <v>Flying High</v>
      </c>
      <c r="G52" s="4">
        <f>_xlfn.XLOOKUP(fUnits[[#This Row],[ProductID]],dProducts[ProductID],dProducts[RetailPrice])*fUnits[[#This Row],[UnitsSold]]</f>
        <v>958.5</v>
      </c>
    </row>
    <row r="53" spans="2:7" x14ac:dyDescent="0.25">
      <c r="B53" s="5" t="s">
        <v>32</v>
      </c>
      <c r="C53" s="5">
        <v>2150</v>
      </c>
      <c r="D53" s="5">
        <v>35</v>
      </c>
      <c r="E53" s="5" t="str">
        <f>_xlfn.XLOOKUP(fUnits[[#This Row],[ProductID]],dProducts[ProductID],dProducts[Product])</f>
        <v>Bellen</v>
      </c>
      <c r="F53" s="4" t="str">
        <f>_xlfn.XLOOKUP(fUnits[[#This Row],[CustomerID]],dCustomer[CustomerID],dCustomer[CustomerName])</f>
        <v>Boomerang Man</v>
      </c>
      <c r="G53" s="4">
        <f>_xlfn.XLOOKUP(fUnits[[#This Row],[ProductID]],dProducts[ProductID],dProducts[RetailPrice])*fUnits[[#This Row],[UnitsSold]]</f>
        <v>943.25</v>
      </c>
    </row>
    <row r="54" spans="2:7" x14ac:dyDescent="0.25">
      <c r="B54" s="5" t="s">
        <v>32</v>
      </c>
      <c r="C54" s="5">
        <v>2115</v>
      </c>
      <c r="D54" s="5">
        <v>5</v>
      </c>
      <c r="E54" s="5" t="str">
        <f>_xlfn.XLOOKUP(fUnits[[#This Row],[ProductID]],dProducts[ProductID],dProducts[Product])</f>
        <v>Bellen</v>
      </c>
      <c r="F54" s="4" t="str">
        <f>_xlfn.XLOOKUP(fUnits[[#This Row],[CustomerID]],dCustomer[CustomerID],dCustomer[CustomerName])</f>
        <v>Flying Toys</v>
      </c>
      <c r="G54" s="4">
        <f>_xlfn.XLOOKUP(fUnits[[#This Row],[ProductID]],dProducts[ProductID],dProducts[RetailPrice])*fUnits[[#This Row],[UnitsSold]]</f>
        <v>134.75</v>
      </c>
    </row>
    <row r="55" spans="2:7" x14ac:dyDescent="0.25">
      <c r="B55" s="5" t="s">
        <v>32</v>
      </c>
      <c r="C55" s="5">
        <v>2185</v>
      </c>
      <c r="D55" s="5">
        <v>61</v>
      </c>
      <c r="E55" s="5" t="str">
        <f>_xlfn.XLOOKUP(fUnits[[#This Row],[ProductID]],dProducts[ProductID],dProducts[Product])</f>
        <v>Bellen</v>
      </c>
      <c r="F55" s="4" t="str">
        <f>_xlfn.XLOOKUP(fUnits[[#This Row],[CustomerID]],dCustomer[CustomerID],dCustomer[CustomerName])</f>
        <v>Bailey Boomerangs</v>
      </c>
      <c r="G55" s="4">
        <f>_xlfn.XLOOKUP(fUnits[[#This Row],[ProductID]],dProducts[ProductID],dProducts[RetailPrice])*fUnits[[#This Row],[UnitsSold]]</f>
        <v>1643.95</v>
      </c>
    </row>
    <row r="56" spans="2:7" x14ac:dyDescent="0.25">
      <c r="B56" s="5" t="s">
        <v>33</v>
      </c>
      <c r="C56" s="5">
        <v>2115</v>
      </c>
      <c r="D56" s="5">
        <v>26</v>
      </c>
      <c r="E56" s="5" t="str">
        <f>_xlfn.XLOOKUP(fUnits[[#This Row],[ProductID]],dProducts[ProductID],dProducts[Product])</f>
        <v>Carlota</v>
      </c>
      <c r="F56" s="4" t="str">
        <f>_xlfn.XLOOKUP(fUnits[[#This Row],[CustomerID]],dCustomer[CustomerID],dCustomer[CustomerName])</f>
        <v>Flying Toys</v>
      </c>
      <c r="G56" s="4">
        <f>_xlfn.XLOOKUP(fUnits[[#This Row],[ProductID]],dProducts[ProductID],dProducts[RetailPrice])*fUnits[[#This Row],[UnitsSold]]</f>
        <v>830.69999999999993</v>
      </c>
    </row>
    <row r="57" spans="2:7" x14ac:dyDescent="0.25">
      <c r="B57" s="5" t="s">
        <v>34</v>
      </c>
      <c r="C57" s="5">
        <v>2115</v>
      </c>
      <c r="D57" s="5">
        <v>51</v>
      </c>
      <c r="E57" s="5" t="str">
        <f>_xlfn.XLOOKUP(fUnits[[#This Row],[ProductID]],dProducts[ProductID],dProducts[Product])</f>
        <v>Aspen</v>
      </c>
      <c r="F57" s="4" t="str">
        <f>_xlfn.XLOOKUP(fUnits[[#This Row],[CustomerID]],dCustomer[CustomerID],dCustomer[CustomerName])</f>
        <v>Flying Toys</v>
      </c>
      <c r="G57" s="4">
        <f>_xlfn.XLOOKUP(fUnits[[#This Row],[ProductID]],dProducts[ProductID],dProducts[RetailPrice])*fUnits[[#This Row],[UnitsSold]]</f>
        <v>1935.45</v>
      </c>
    </row>
    <row r="58" spans="2:7" x14ac:dyDescent="0.25">
      <c r="B58" s="5" t="s">
        <v>33</v>
      </c>
      <c r="C58" s="5">
        <v>2045</v>
      </c>
      <c r="D58" s="5">
        <v>12</v>
      </c>
      <c r="E58" s="5" t="str">
        <f>_xlfn.XLOOKUP(fUnits[[#This Row],[ProductID]],dProducts[ProductID],dProducts[Product])</f>
        <v>Carlota</v>
      </c>
      <c r="F58" s="4" t="str">
        <f>_xlfn.XLOOKUP(fUnits[[#This Row],[CustomerID]],dCustomer[CustomerID],dCustomer[CustomerName])</f>
        <v>Fred Myer</v>
      </c>
      <c r="G58" s="4">
        <f>_xlfn.XLOOKUP(fUnits[[#This Row],[ProductID]],dProducts[ProductID],dProducts[RetailPrice])*fUnits[[#This Row],[UnitsSold]]</f>
        <v>383.4</v>
      </c>
    </row>
    <row r="59" spans="2:7" x14ac:dyDescent="0.25">
      <c r="B59" s="5" t="s">
        <v>32</v>
      </c>
      <c r="C59" s="5">
        <v>2150</v>
      </c>
      <c r="D59" s="5">
        <v>115</v>
      </c>
      <c r="E59" s="5" t="str">
        <f>_xlfn.XLOOKUP(fUnits[[#This Row],[ProductID]],dProducts[ProductID],dProducts[Product])</f>
        <v>Bellen</v>
      </c>
      <c r="F59" s="4" t="str">
        <f>_xlfn.XLOOKUP(fUnits[[#This Row],[CustomerID]],dCustomer[CustomerID],dCustomer[CustomerName])</f>
        <v>Boomerang Man</v>
      </c>
      <c r="G59" s="4">
        <f>_xlfn.XLOOKUP(fUnits[[#This Row],[ProductID]],dProducts[ProductID],dProducts[RetailPrice])*fUnits[[#This Row],[UnitsSold]]</f>
        <v>3099.25</v>
      </c>
    </row>
    <row r="60" spans="2:7" x14ac:dyDescent="0.25">
      <c r="B60" s="5" t="s">
        <v>31</v>
      </c>
      <c r="C60" s="5">
        <v>2185</v>
      </c>
      <c r="D60" s="5">
        <v>30</v>
      </c>
      <c r="E60" s="5" t="str">
        <f>_xlfn.XLOOKUP(fUnits[[#This Row],[ProductID]],dProducts[ProductID],dProducts[Product])</f>
        <v>Yanaki</v>
      </c>
      <c r="F60" s="4" t="str">
        <f>_xlfn.XLOOKUP(fUnits[[#This Row],[CustomerID]],dCustomer[CustomerID],dCustomer[CustomerName])</f>
        <v>Bailey Boomerangs</v>
      </c>
      <c r="G60" s="4">
        <f>_xlfn.XLOOKUP(fUnits[[#This Row],[ProductID]],dProducts[ProductID],dProducts[RetailPrice])*fUnits[[#This Row],[UnitsSold]]</f>
        <v>838.5</v>
      </c>
    </row>
    <row r="61" spans="2:7" x14ac:dyDescent="0.25">
      <c r="B61" s="5" t="s">
        <v>32</v>
      </c>
      <c r="C61" s="5">
        <v>2115</v>
      </c>
      <c r="D61" s="5">
        <v>21</v>
      </c>
      <c r="E61" s="5" t="str">
        <f>_xlfn.XLOOKUP(fUnits[[#This Row],[ProductID]],dProducts[ProductID],dProducts[Product])</f>
        <v>Bellen</v>
      </c>
      <c r="F61" s="4" t="str">
        <f>_xlfn.XLOOKUP(fUnits[[#This Row],[CustomerID]],dCustomer[CustomerID],dCustomer[CustomerName])</f>
        <v>Flying Toys</v>
      </c>
      <c r="G61" s="4">
        <f>_xlfn.XLOOKUP(fUnits[[#This Row],[ProductID]],dProducts[ProductID],dProducts[RetailPrice])*fUnits[[#This Row],[UnitsSold]]</f>
        <v>565.94999999999993</v>
      </c>
    </row>
    <row r="62" spans="2:7" x14ac:dyDescent="0.25">
      <c r="B62" s="5" t="s">
        <v>31</v>
      </c>
      <c r="C62" s="5">
        <v>2080</v>
      </c>
      <c r="D62" s="5">
        <v>25</v>
      </c>
      <c r="E62" s="5" t="str">
        <f>_xlfn.XLOOKUP(fUnits[[#This Row],[ProductID]],dProducts[ProductID],dProducts[Product])</f>
        <v>Yanaki</v>
      </c>
      <c r="F62" s="4" t="str">
        <f>_xlfn.XLOOKUP(fUnits[[#This Row],[CustomerID]],dCustomer[CustomerID],dCustomer[CustomerName])</f>
        <v>Great Winds</v>
      </c>
      <c r="G62" s="4">
        <f>_xlfn.XLOOKUP(fUnits[[#This Row],[ProductID]],dProducts[ProductID],dProducts[RetailPrice])*fUnits[[#This Row],[UnitsSold]]</f>
        <v>698.75</v>
      </c>
    </row>
    <row r="63" spans="2:7" x14ac:dyDescent="0.25">
      <c r="B63" s="5" t="s">
        <v>33</v>
      </c>
      <c r="C63" s="5">
        <v>2185</v>
      </c>
      <c r="D63" s="5">
        <v>67</v>
      </c>
      <c r="E63" s="5" t="str">
        <f>_xlfn.XLOOKUP(fUnits[[#This Row],[ProductID]],dProducts[ProductID],dProducts[Product])</f>
        <v>Carlota</v>
      </c>
      <c r="F63" s="4" t="str">
        <f>_xlfn.XLOOKUP(fUnits[[#This Row],[CustomerID]],dCustomer[CustomerID],dCustomer[CustomerName])</f>
        <v>Bailey Boomerangs</v>
      </c>
      <c r="G63" s="4">
        <f>_xlfn.XLOOKUP(fUnits[[#This Row],[ProductID]],dProducts[ProductID],dProducts[RetailPrice])*fUnits[[#This Row],[UnitsSold]]</f>
        <v>2140.65</v>
      </c>
    </row>
    <row r="64" spans="2:7" x14ac:dyDescent="0.25">
      <c r="B64" s="5" t="s">
        <v>31</v>
      </c>
      <c r="C64" s="5">
        <v>2010</v>
      </c>
      <c r="D64" s="5">
        <v>60</v>
      </c>
      <c r="E64" s="5" t="str">
        <f>_xlfn.XLOOKUP(fUnits[[#This Row],[ProductID]],dProducts[ProductID],dProducts[Product])</f>
        <v>Yanaki</v>
      </c>
      <c r="F64" s="4" t="str">
        <f>_xlfn.XLOOKUP(fUnits[[#This Row],[CustomerID]],dCustomer[CustomerID],dCustomer[CustomerName])</f>
        <v>Kite Flight</v>
      </c>
      <c r="G64" s="4">
        <f>_xlfn.XLOOKUP(fUnits[[#This Row],[ProductID]],dProducts[ProductID],dProducts[RetailPrice])*fUnits[[#This Row],[UnitsSold]]</f>
        <v>1677</v>
      </c>
    </row>
    <row r="65" spans="2:7" x14ac:dyDescent="0.25">
      <c r="B65" s="5" t="s">
        <v>31</v>
      </c>
      <c r="C65" s="5">
        <v>2185</v>
      </c>
      <c r="D65" s="5">
        <v>29</v>
      </c>
      <c r="E65" s="5" t="str">
        <f>_xlfn.XLOOKUP(fUnits[[#This Row],[ProductID]],dProducts[ProductID],dProducts[Product])</f>
        <v>Yanaki</v>
      </c>
      <c r="F65" s="4" t="str">
        <f>_xlfn.XLOOKUP(fUnits[[#This Row],[CustomerID]],dCustomer[CustomerID],dCustomer[CustomerName])</f>
        <v>Bailey Boomerangs</v>
      </c>
      <c r="G65" s="4">
        <f>_xlfn.XLOOKUP(fUnits[[#This Row],[ProductID]],dProducts[ProductID],dProducts[RetailPrice])*fUnits[[#This Row],[UnitsSold]]</f>
        <v>810.55</v>
      </c>
    </row>
    <row r="66" spans="2:7" x14ac:dyDescent="0.25">
      <c r="B66" s="5" t="s">
        <v>31</v>
      </c>
      <c r="C66" s="5">
        <v>2220</v>
      </c>
      <c r="D66" s="5">
        <v>28</v>
      </c>
      <c r="E66" s="5" t="str">
        <f>_xlfn.XLOOKUP(fUnits[[#This Row],[ProductID]],dProducts[ProductID],dProducts[Product])</f>
        <v>Yanaki</v>
      </c>
      <c r="F66" s="4" t="str">
        <f>_xlfn.XLOOKUP(fUnits[[#This Row],[CustomerID]],dCustomer[CustomerID],dCustomer[CustomerName])</f>
        <v>Top Ten Toys</v>
      </c>
      <c r="G66" s="4">
        <f>_xlfn.XLOOKUP(fUnits[[#This Row],[ProductID]],dProducts[ProductID],dProducts[RetailPrice])*fUnits[[#This Row],[UnitsSold]]</f>
        <v>782.6</v>
      </c>
    </row>
    <row r="67" spans="2:7" x14ac:dyDescent="0.25">
      <c r="B67" s="5" t="s">
        <v>32</v>
      </c>
      <c r="C67" s="5">
        <v>2010</v>
      </c>
      <c r="D67" s="5">
        <v>59</v>
      </c>
      <c r="E67" s="5" t="str">
        <f>_xlfn.XLOOKUP(fUnits[[#This Row],[ProductID]],dProducts[ProductID],dProducts[Product])</f>
        <v>Bellen</v>
      </c>
      <c r="F67" s="4" t="str">
        <f>_xlfn.XLOOKUP(fUnits[[#This Row],[CustomerID]],dCustomer[CustomerID],dCustomer[CustomerName])</f>
        <v>Kite Flight</v>
      </c>
      <c r="G67" s="4">
        <f>_xlfn.XLOOKUP(fUnits[[#This Row],[ProductID]],dProducts[ProductID],dProducts[RetailPrice])*fUnits[[#This Row],[UnitsSold]]</f>
        <v>1590.05</v>
      </c>
    </row>
    <row r="68" spans="2:7" x14ac:dyDescent="0.25">
      <c r="B68" s="5" t="s">
        <v>31</v>
      </c>
      <c r="C68" s="5">
        <v>2115</v>
      </c>
      <c r="D68" s="5">
        <v>94</v>
      </c>
      <c r="E68" s="5" t="str">
        <f>_xlfn.XLOOKUP(fUnits[[#This Row],[ProductID]],dProducts[ProductID],dProducts[Product])</f>
        <v>Yanaki</v>
      </c>
      <c r="F68" s="4" t="str">
        <f>_xlfn.XLOOKUP(fUnits[[#This Row],[CustomerID]],dCustomer[CustomerID],dCustomer[CustomerName])</f>
        <v>Flying Toys</v>
      </c>
      <c r="G68" s="4">
        <f>_xlfn.XLOOKUP(fUnits[[#This Row],[ProductID]],dProducts[ProductID],dProducts[RetailPrice])*fUnits[[#This Row],[UnitsSold]]</f>
        <v>2627.2999999999997</v>
      </c>
    </row>
    <row r="69" spans="2:7" x14ac:dyDescent="0.25">
      <c r="B69" s="5" t="s">
        <v>31</v>
      </c>
      <c r="C69" s="5">
        <v>2010</v>
      </c>
      <c r="D69" s="5">
        <v>62</v>
      </c>
      <c r="E69" s="5" t="str">
        <f>_xlfn.XLOOKUP(fUnits[[#This Row],[ProductID]],dProducts[ProductID],dProducts[Product])</f>
        <v>Yanaki</v>
      </c>
      <c r="F69" s="4" t="str">
        <f>_xlfn.XLOOKUP(fUnits[[#This Row],[CustomerID]],dCustomer[CustomerID],dCustomer[CustomerName])</f>
        <v>Kite Flight</v>
      </c>
      <c r="G69" s="4">
        <f>_xlfn.XLOOKUP(fUnits[[#This Row],[ProductID]],dProducts[ProductID],dProducts[RetailPrice])*fUnits[[#This Row],[UnitsSold]]</f>
        <v>1732.8999999999999</v>
      </c>
    </row>
    <row r="70" spans="2:7" x14ac:dyDescent="0.25">
      <c r="B70" s="5" t="s">
        <v>33</v>
      </c>
      <c r="C70" s="5">
        <v>2255</v>
      </c>
      <c r="D70" s="5">
        <v>35</v>
      </c>
      <c r="E70" s="5" t="str">
        <f>_xlfn.XLOOKUP(fUnits[[#This Row],[ProductID]],dProducts[ProductID],dProducts[Product])</f>
        <v>Carlota</v>
      </c>
      <c r="F70" s="4" t="str">
        <f>_xlfn.XLOOKUP(fUnits[[#This Row],[CustomerID]],dCustomer[CustomerID],dCustomer[CustomerName])</f>
        <v>Flying High</v>
      </c>
      <c r="G70" s="4">
        <f>_xlfn.XLOOKUP(fUnits[[#This Row],[ProductID]],dProducts[ProductID],dProducts[RetailPrice])*fUnits[[#This Row],[UnitsSold]]</f>
        <v>1118.25</v>
      </c>
    </row>
    <row r="71" spans="2:7" x14ac:dyDescent="0.25">
      <c r="B71" s="5" t="s">
        <v>31</v>
      </c>
      <c r="C71" s="5">
        <v>2255</v>
      </c>
      <c r="D71" s="5">
        <v>48</v>
      </c>
      <c r="E71" s="5" t="str">
        <f>_xlfn.XLOOKUP(fUnits[[#This Row],[ProductID]],dProducts[ProductID],dProducts[Product])</f>
        <v>Yanaki</v>
      </c>
      <c r="F71" s="4" t="str">
        <f>_xlfn.XLOOKUP(fUnits[[#This Row],[CustomerID]],dCustomer[CustomerID],dCustomer[CustomerName])</f>
        <v>Flying High</v>
      </c>
      <c r="G71" s="4">
        <f>_xlfn.XLOOKUP(fUnits[[#This Row],[ProductID]],dProducts[ProductID],dProducts[RetailPrice])*fUnits[[#This Row],[UnitsSold]]</f>
        <v>1341.6</v>
      </c>
    </row>
    <row r="72" spans="2:7" x14ac:dyDescent="0.25">
      <c r="B72" s="5" t="s">
        <v>34</v>
      </c>
      <c r="C72" s="5">
        <v>2220</v>
      </c>
      <c r="D72" s="5">
        <v>5</v>
      </c>
      <c r="E72" s="5" t="str">
        <f>_xlfn.XLOOKUP(fUnits[[#This Row],[ProductID]],dProducts[ProductID],dProducts[Product])</f>
        <v>Aspen</v>
      </c>
      <c r="F72" s="4" t="str">
        <f>_xlfn.XLOOKUP(fUnits[[#This Row],[CustomerID]],dCustomer[CustomerID],dCustomer[CustomerName])</f>
        <v>Top Ten Toys</v>
      </c>
      <c r="G72" s="4">
        <f>_xlfn.XLOOKUP(fUnits[[#This Row],[ProductID]],dProducts[ProductID],dProducts[RetailPrice])*fUnits[[#This Row],[UnitsSold]]</f>
        <v>189.75</v>
      </c>
    </row>
    <row r="73" spans="2:7" x14ac:dyDescent="0.25">
      <c r="B73" s="5" t="s">
        <v>31</v>
      </c>
      <c r="C73" s="5">
        <v>2080</v>
      </c>
      <c r="D73" s="5">
        <v>26</v>
      </c>
      <c r="E73" s="5" t="str">
        <f>_xlfn.XLOOKUP(fUnits[[#This Row],[ProductID]],dProducts[ProductID],dProducts[Product])</f>
        <v>Yanaki</v>
      </c>
      <c r="F73" s="4" t="str">
        <f>_xlfn.XLOOKUP(fUnits[[#This Row],[CustomerID]],dCustomer[CustomerID],dCustomer[CustomerName])</f>
        <v>Great Winds</v>
      </c>
      <c r="G73" s="4">
        <f>_xlfn.XLOOKUP(fUnits[[#This Row],[ProductID]],dProducts[ProductID],dProducts[RetailPrice])*fUnits[[#This Row],[UnitsSold]]</f>
        <v>726.69999999999993</v>
      </c>
    </row>
    <row r="74" spans="2:7" x14ac:dyDescent="0.25">
      <c r="B74" s="5" t="s">
        <v>33</v>
      </c>
      <c r="C74" s="5">
        <v>2255</v>
      </c>
      <c r="D74" s="5">
        <v>75</v>
      </c>
      <c r="E74" s="5" t="str">
        <f>_xlfn.XLOOKUP(fUnits[[#This Row],[ProductID]],dProducts[ProductID],dProducts[Product])</f>
        <v>Carlota</v>
      </c>
      <c r="F74" s="4" t="str">
        <f>_xlfn.XLOOKUP(fUnits[[#This Row],[CustomerID]],dCustomer[CustomerID],dCustomer[CustomerName])</f>
        <v>Flying High</v>
      </c>
      <c r="G74" s="4">
        <f>_xlfn.XLOOKUP(fUnits[[#This Row],[ProductID]],dProducts[ProductID],dProducts[RetailPrice])*fUnits[[#This Row],[UnitsSold]]</f>
        <v>2396.25</v>
      </c>
    </row>
    <row r="75" spans="2:7" x14ac:dyDescent="0.25">
      <c r="B75" s="5" t="s">
        <v>34</v>
      </c>
      <c r="C75" s="5">
        <v>2010</v>
      </c>
      <c r="D75" s="5">
        <v>103</v>
      </c>
      <c r="E75" s="5" t="str">
        <f>_xlfn.XLOOKUP(fUnits[[#This Row],[ProductID]],dProducts[ProductID],dProducts[Product])</f>
        <v>Aspen</v>
      </c>
      <c r="F75" s="4" t="str">
        <f>_xlfn.XLOOKUP(fUnits[[#This Row],[CustomerID]],dCustomer[CustomerID],dCustomer[CustomerName])</f>
        <v>Kite Flight</v>
      </c>
      <c r="G75" s="4">
        <f>_xlfn.XLOOKUP(fUnits[[#This Row],[ProductID]],dProducts[ProductID],dProducts[RetailPrice])*fUnits[[#This Row],[UnitsSold]]</f>
        <v>3908.8500000000004</v>
      </c>
    </row>
    <row r="76" spans="2:7" x14ac:dyDescent="0.25">
      <c r="B76" s="5" t="s">
        <v>31</v>
      </c>
      <c r="C76" s="5">
        <v>2150</v>
      </c>
      <c r="D76" s="5">
        <v>21</v>
      </c>
      <c r="E76" s="5" t="str">
        <f>_xlfn.XLOOKUP(fUnits[[#This Row],[ProductID]],dProducts[ProductID],dProducts[Product])</f>
        <v>Yanaki</v>
      </c>
      <c r="F76" s="4" t="str">
        <f>_xlfn.XLOOKUP(fUnits[[#This Row],[CustomerID]],dCustomer[CustomerID],dCustomer[CustomerName])</f>
        <v>Boomerang Man</v>
      </c>
      <c r="G76" s="4">
        <f>_xlfn.XLOOKUP(fUnits[[#This Row],[ProductID]],dProducts[ProductID],dProducts[RetailPrice])*fUnits[[#This Row],[UnitsSold]]</f>
        <v>586.94999999999993</v>
      </c>
    </row>
    <row r="77" spans="2:7" x14ac:dyDescent="0.25">
      <c r="B77" s="5" t="s">
        <v>34</v>
      </c>
      <c r="C77" s="5">
        <v>2080</v>
      </c>
      <c r="D77" s="5">
        <v>58</v>
      </c>
      <c r="E77" s="5" t="str">
        <f>_xlfn.XLOOKUP(fUnits[[#This Row],[ProductID]],dProducts[ProductID],dProducts[Product])</f>
        <v>Aspen</v>
      </c>
      <c r="F77" s="4" t="str">
        <f>_xlfn.XLOOKUP(fUnits[[#This Row],[CustomerID]],dCustomer[CustomerID],dCustomer[CustomerName])</f>
        <v>Great Winds</v>
      </c>
      <c r="G77" s="4">
        <f>_xlfn.XLOOKUP(fUnits[[#This Row],[ProductID]],dProducts[ProductID],dProducts[RetailPrice])*fUnits[[#This Row],[UnitsSold]]</f>
        <v>2201.1000000000004</v>
      </c>
    </row>
    <row r="78" spans="2:7" x14ac:dyDescent="0.25">
      <c r="B78" s="5" t="s">
        <v>33</v>
      </c>
      <c r="C78" s="5">
        <v>2080</v>
      </c>
      <c r="D78" s="5">
        <v>17</v>
      </c>
      <c r="E78" s="5" t="str">
        <f>_xlfn.XLOOKUP(fUnits[[#This Row],[ProductID]],dProducts[ProductID],dProducts[Product])</f>
        <v>Carlota</v>
      </c>
      <c r="F78" s="4" t="str">
        <f>_xlfn.XLOOKUP(fUnits[[#This Row],[CustomerID]],dCustomer[CustomerID],dCustomer[CustomerName])</f>
        <v>Great Winds</v>
      </c>
      <c r="G78" s="4">
        <f>_xlfn.XLOOKUP(fUnits[[#This Row],[ProductID]],dProducts[ProductID],dProducts[RetailPrice])*fUnits[[#This Row],[UnitsSold]]</f>
        <v>543.15</v>
      </c>
    </row>
    <row r="79" spans="2:7" x14ac:dyDescent="0.25">
      <c r="B79" s="5" t="s">
        <v>34</v>
      </c>
      <c r="C79" s="5">
        <v>2220</v>
      </c>
      <c r="D79" s="5">
        <v>8</v>
      </c>
      <c r="E79" s="5" t="str">
        <f>_xlfn.XLOOKUP(fUnits[[#This Row],[ProductID]],dProducts[ProductID],dProducts[Product])</f>
        <v>Aspen</v>
      </c>
      <c r="F79" s="4" t="str">
        <f>_xlfn.XLOOKUP(fUnits[[#This Row],[CustomerID]],dCustomer[CustomerID],dCustomer[CustomerName])</f>
        <v>Top Ten Toys</v>
      </c>
      <c r="G79" s="4">
        <f>_xlfn.XLOOKUP(fUnits[[#This Row],[ProductID]],dProducts[ProductID],dProducts[RetailPrice])*fUnits[[#This Row],[UnitsSold]]</f>
        <v>303.60000000000002</v>
      </c>
    </row>
    <row r="80" spans="2:7" x14ac:dyDescent="0.25">
      <c r="B80" s="5" t="s">
        <v>34</v>
      </c>
      <c r="C80" s="5">
        <v>2080</v>
      </c>
      <c r="D80" s="5">
        <v>46</v>
      </c>
      <c r="E80" s="5" t="str">
        <f>_xlfn.XLOOKUP(fUnits[[#This Row],[ProductID]],dProducts[ProductID],dProducts[Product])</f>
        <v>Aspen</v>
      </c>
      <c r="F80" s="4" t="str">
        <f>_xlfn.XLOOKUP(fUnits[[#This Row],[CustomerID]],dCustomer[CustomerID],dCustomer[CustomerName])</f>
        <v>Great Winds</v>
      </c>
      <c r="G80" s="4">
        <f>_xlfn.XLOOKUP(fUnits[[#This Row],[ProductID]],dProducts[ProductID],dProducts[RetailPrice])*fUnits[[#This Row],[UnitsSold]]</f>
        <v>1745.7</v>
      </c>
    </row>
    <row r="81" spans="2:7" x14ac:dyDescent="0.25">
      <c r="B81" s="5" t="s">
        <v>34</v>
      </c>
      <c r="C81" s="5">
        <v>2255</v>
      </c>
      <c r="D81" s="5">
        <v>70</v>
      </c>
      <c r="E81" s="5" t="str">
        <f>_xlfn.XLOOKUP(fUnits[[#This Row],[ProductID]],dProducts[ProductID],dProducts[Product])</f>
        <v>Aspen</v>
      </c>
      <c r="F81" s="4" t="str">
        <f>_xlfn.XLOOKUP(fUnits[[#This Row],[CustomerID]],dCustomer[CustomerID],dCustomer[CustomerName])</f>
        <v>Flying High</v>
      </c>
      <c r="G81" s="4">
        <f>_xlfn.XLOOKUP(fUnits[[#This Row],[ProductID]],dProducts[ProductID],dProducts[RetailPrice])*fUnits[[#This Row],[UnitsSold]]</f>
        <v>2656.5</v>
      </c>
    </row>
    <row r="82" spans="2:7" x14ac:dyDescent="0.25">
      <c r="B82" s="5" t="s">
        <v>34</v>
      </c>
      <c r="C82" s="5">
        <v>2080</v>
      </c>
      <c r="D82" s="5">
        <v>90</v>
      </c>
      <c r="E82" s="5" t="str">
        <f>_xlfn.XLOOKUP(fUnits[[#This Row],[ProductID]],dProducts[ProductID],dProducts[Product])</f>
        <v>Aspen</v>
      </c>
      <c r="F82" s="4" t="str">
        <f>_xlfn.XLOOKUP(fUnits[[#This Row],[CustomerID]],dCustomer[CustomerID],dCustomer[CustomerName])</f>
        <v>Great Winds</v>
      </c>
      <c r="G82" s="4">
        <f>_xlfn.XLOOKUP(fUnits[[#This Row],[ProductID]],dProducts[ProductID],dProducts[RetailPrice])*fUnits[[#This Row],[UnitsSold]]</f>
        <v>3415.5000000000005</v>
      </c>
    </row>
    <row r="83" spans="2:7" x14ac:dyDescent="0.25">
      <c r="B83" s="5" t="s">
        <v>32</v>
      </c>
      <c r="C83" s="5">
        <v>2080</v>
      </c>
      <c r="D83" s="5">
        <v>34</v>
      </c>
      <c r="E83" s="5" t="str">
        <f>_xlfn.XLOOKUP(fUnits[[#This Row],[ProductID]],dProducts[ProductID],dProducts[Product])</f>
        <v>Bellen</v>
      </c>
      <c r="F83" s="4" t="str">
        <f>_xlfn.XLOOKUP(fUnits[[#This Row],[CustomerID]],dCustomer[CustomerID],dCustomer[CustomerName])</f>
        <v>Great Winds</v>
      </c>
      <c r="G83" s="4">
        <f>_xlfn.XLOOKUP(fUnits[[#This Row],[ProductID]],dProducts[ProductID],dProducts[RetailPrice])*fUnits[[#This Row],[UnitsSold]]</f>
        <v>916.3</v>
      </c>
    </row>
    <row r="84" spans="2:7" x14ac:dyDescent="0.25">
      <c r="B84" s="5" t="s">
        <v>32</v>
      </c>
      <c r="C84" s="5">
        <v>2185</v>
      </c>
      <c r="D84" s="5">
        <v>83</v>
      </c>
      <c r="E84" s="5" t="str">
        <f>_xlfn.XLOOKUP(fUnits[[#This Row],[ProductID]],dProducts[ProductID],dProducts[Product])</f>
        <v>Bellen</v>
      </c>
      <c r="F84" s="4" t="str">
        <f>_xlfn.XLOOKUP(fUnits[[#This Row],[CustomerID]],dCustomer[CustomerID],dCustomer[CustomerName])</f>
        <v>Bailey Boomerangs</v>
      </c>
      <c r="G84" s="4">
        <f>_xlfn.XLOOKUP(fUnits[[#This Row],[ProductID]],dProducts[ProductID],dProducts[RetailPrice])*fUnits[[#This Row],[UnitsSold]]</f>
        <v>2236.85</v>
      </c>
    </row>
    <row r="85" spans="2:7" x14ac:dyDescent="0.25">
      <c r="B85" s="5" t="s">
        <v>32</v>
      </c>
      <c r="C85" s="5">
        <v>2150</v>
      </c>
      <c r="D85" s="5">
        <v>15</v>
      </c>
      <c r="E85" s="5" t="str">
        <f>_xlfn.XLOOKUP(fUnits[[#This Row],[ProductID]],dProducts[ProductID],dProducts[Product])</f>
        <v>Bellen</v>
      </c>
      <c r="F85" s="4" t="str">
        <f>_xlfn.XLOOKUP(fUnits[[#This Row],[CustomerID]],dCustomer[CustomerID],dCustomer[CustomerName])</f>
        <v>Boomerang Man</v>
      </c>
      <c r="G85" s="4">
        <f>_xlfn.XLOOKUP(fUnits[[#This Row],[ProductID]],dProducts[ProductID],dProducts[RetailPrice])*fUnits[[#This Row],[UnitsSold]]</f>
        <v>404.25</v>
      </c>
    </row>
    <row r="86" spans="2:7" x14ac:dyDescent="0.25">
      <c r="B86" s="5" t="s">
        <v>31</v>
      </c>
      <c r="C86" s="5">
        <v>2045</v>
      </c>
      <c r="D86" s="5">
        <v>47</v>
      </c>
      <c r="E86" s="5" t="str">
        <f>_xlfn.XLOOKUP(fUnits[[#This Row],[ProductID]],dProducts[ProductID],dProducts[Product])</f>
        <v>Yanaki</v>
      </c>
      <c r="F86" s="4" t="str">
        <f>_xlfn.XLOOKUP(fUnits[[#This Row],[CustomerID]],dCustomer[CustomerID],dCustomer[CustomerName])</f>
        <v>Fred Myer</v>
      </c>
      <c r="G86" s="4">
        <f>_xlfn.XLOOKUP(fUnits[[#This Row],[ProductID]],dProducts[ProductID],dProducts[RetailPrice])*fUnits[[#This Row],[UnitsSold]]</f>
        <v>1313.6499999999999</v>
      </c>
    </row>
    <row r="87" spans="2:7" x14ac:dyDescent="0.25">
      <c r="B87" s="5" t="s">
        <v>33</v>
      </c>
      <c r="C87" s="5">
        <v>2115</v>
      </c>
      <c r="D87" s="5">
        <v>13</v>
      </c>
      <c r="E87" s="5" t="str">
        <f>_xlfn.XLOOKUP(fUnits[[#This Row],[ProductID]],dProducts[ProductID],dProducts[Product])</f>
        <v>Carlota</v>
      </c>
      <c r="F87" s="4" t="str">
        <f>_xlfn.XLOOKUP(fUnits[[#This Row],[CustomerID]],dCustomer[CustomerID],dCustomer[CustomerName])</f>
        <v>Flying Toys</v>
      </c>
      <c r="G87" s="4">
        <f>_xlfn.XLOOKUP(fUnits[[#This Row],[ProductID]],dProducts[ProductID],dProducts[RetailPrice])*fUnits[[#This Row],[UnitsSold]]</f>
        <v>415.34999999999997</v>
      </c>
    </row>
    <row r="88" spans="2:7" x14ac:dyDescent="0.25">
      <c r="B88" s="5" t="s">
        <v>34</v>
      </c>
      <c r="C88" s="5">
        <v>2220</v>
      </c>
      <c r="D88" s="5">
        <v>19</v>
      </c>
      <c r="E88" s="5" t="str">
        <f>_xlfn.XLOOKUP(fUnits[[#This Row],[ProductID]],dProducts[ProductID],dProducts[Product])</f>
        <v>Aspen</v>
      </c>
      <c r="F88" s="4" t="str">
        <f>_xlfn.XLOOKUP(fUnits[[#This Row],[CustomerID]],dCustomer[CustomerID],dCustomer[CustomerName])</f>
        <v>Top Ten Toys</v>
      </c>
      <c r="G88" s="4">
        <f>_xlfn.XLOOKUP(fUnits[[#This Row],[ProductID]],dProducts[ProductID],dProducts[RetailPrice])*fUnits[[#This Row],[UnitsSold]]</f>
        <v>721.05000000000007</v>
      </c>
    </row>
    <row r="89" spans="2:7" x14ac:dyDescent="0.25">
      <c r="B89" s="5" t="s">
        <v>33</v>
      </c>
      <c r="C89" s="5">
        <v>2185</v>
      </c>
      <c r="D89" s="5">
        <v>7</v>
      </c>
      <c r="E89" s="5" t="str">
        <f>_xlfn.XLOOKUP(fUnits[[#This Row],[ProductID]],dProducts[ProductID],dProducts[Product])</f>
        <v>Carlota</v>
      </c>
      <c r="F89" s="4" t="str">
        <f>_xlfn.XLOOKUP(fUnits[[#This Row],[CustomerID]],dCustomer[CustomerID],dCustomer[CustomerName])</f>
        <v>Bailey Boomerangs</v>
      </c>
      <c r="G89" s="4">
        <f>_xlfn.XLOOKUP(fUnits[[#This Row],[ProductID]],dProducts[ProductID],dProducts[RetailPrice])*fUnits[[#This Row],[UnitsSold]]</f>
        <v>223.65</v>
      </c>
    </row>
    <row r="90" spans="2:7" x14ac:dyDescent="0.25">
      <c r="B90" s="5" t="s">
        <v>32</v>
      </c>
      <c r="C90" s="5">
        <v>2115</v>
      </c>
      <c r="D90" s="5">
        <v>59</v>
      </c>
      <c r="E90" s="5" t="str">
        <f>_xlfn.XLOOKUP(fUnits[[#This Row],[ProductID]],dProducts[ProductID],dProducts[Product])</f>
        <v>Bellen</v>
      </c>
      <c r="F90" s="4" t="str">
        <f>_xlfn.XLOOKUP(fUnits[[#This Row],[CustomerID]],dCustomer[CustomerID],dCustomer[CustomerName])</f>
        <v>Flying Toys</v>
      </c>
      <c r="G90" s="4">
        <f>_xlfn.XLOOKUP(fUnits[[#This Row],[ProductID]],dProducts[ProductID],dProducts[RetailPrice])*fUnits[[#This Row],[UnitsSold]]</f>
        <v>1590.05</v>
      </c>
    </row>
    <row r="91" spans="2:7" x14ac:dyDescent="0.25">
      <c r="B91" s="5" t="s">
        <v>34</v>
      </c>
      <c r="C91" s="5">
        <v>2255</v>
      </c>
      <c r="D91" s="5">
        <v>34</v>
      </c>
      <c r="E91" s="5" t="str">
        <f>_xlfn.XLOOKUP(fUnits[[#This Row],[ProductID]],dProducts[ProductID],dProducts[Product])</f>
        <v>Aspen</v>
      </c>
      <c r="F91" s="4" t="str">
        <f>_xlfn.XLOOKUP(fUnits[[#This Row],[CustomerID]],dCustomer[CustomerID],dCustomer[CustomerName])</f>
        <v>Flying High</v>
      </c>
      <c r="G91" s="4">
        <f>_xlfn.XLOOKUP(fUnits[[#This Row],[ProductID]],dProducts[ProductID],dProducts[RetailPrice])*fUnits[[#This Row],[UnitsSold]]</f>
        <v>1290.3000000000002</v>
      </c>
    </row>
    <row r="92" spans="2:7" x14ac:dyDescent="0.25">
      <c r="B92" s="5" t="s">
        <v>32</v>
      </c>
      <c r="C92" s="5">
        <v>2080</v>
      </c>
      <c r="D92" s="5">
        <v>9</v>
      </c>
      <c r="E92" s="5" t="str">
        <f>_xlfn.XLOOKUP(fUnits[[#This Row],[ProductID]],dProducts[ProductID],dProducts[Product])</f>
        <v>Bellen</v>
      </c>
      <c r="F92" s="4" t="str">
        <f>_xlfn.XLOOKUP(fUnits[[#This Row],[CustomerID]],dCustomer[CustomerID],dCustomer[CustomerName])</f>
        <v>Great Winds</v>
      </c>
      <c r="G92" s="4">
        <f>_xlfn.XLOOKUP(fUnits[[#This Row],[ProductID]],dProducts[ProductID],dProducts[RetailPrice])*fUnits[[#This Row],[UnitsSold]]</f>
        <v>242.54999999999998</v>
      </c>
    </row>
    <row r="93" spans="2:7" x14ac:dyDescent="0.25">
      <c r="B93" s="5" t="s">
        <v>32</v>
      </c>
      <c r="C93" s="5">
        <v>2220</v>
      </c>
      <c r="D93" s="5">
        <v>53</v>
      </c>
      <c r="E93" s="5" t="str">
        <f>_xlfn.XLOOKUP(fUnits[[#This Row],[ProductID]],dProducts[ProductID],dProducts[Product])</f>
        <v>Bellen</v>
      </c>
      <c r="F93" s="4" t="str">
        <f>_xlfn.XLOOKUP(fUnits[[#This Row],[CustomerID]],dCustomer[CustomerID],dCustomer[CustomerName])</f>
        <v>Top Ten Toys</v>
      </c>
      <c r="G93" s="4">
        <f>_xlfn.XLOOKUP(fUnits[[#This Row],[ProductID]],dProducts[ProductID],dProducts[RetailPrice])*fUnits[[#This Row],[UnitsSold]]</f>
        <v>1428.35</v>
      </c>
    </row>
    <row r="94" spans="2:7" x14ac:dyDescent="0.25">
      <c r="B94" s="5" t="s">
        <v>32</v>
      </c>
      <c r="C94" s="5">
        <v>2010</v>
      </c>
      <c r="D94" s="5">
        <v>23</v>
      </c>
      <c r="E94" s="5" t="str">
        <f>_xlfn.XLOOKUP(fUnits[[#This Row],[ProductID]],dProducts[ProductID],dProducts[Product])</f>
        <v>Bellen</v>
      </c>
      <c r="F94" s="4" t="str">
        <f>_xlfn.XLOOKUP(fUnits[[#This Row],[CustomerID]],dCustomer[CustomerID],dCustomer[CustomerName])</f>
        <v>Kite Flight</v>
      </c>
      <c r="G94" s="4">
        <f>_xlfn.XLOOKUP(fUnits[[#This Row],[ProductID]],dProducts[ProductID],dProducts[RetailPrice])*fUnits[[#This Row],[UnitsSold]]</f>
        <v>619.85</v>
      </c>
    </row>
    <row r="95" spans="2:7" x14ac:dyDescent="0.25">
      <c r="B95" s="5" t="s">
        <v>33</v>
      </c>
      <c r="C95" s="5">
        <v>2115</v>
      </c>
      <c r="D95" s="5">
        <v>34</v>
      </c>
      <c r="E95" s="5" t="str">
        <f>_xlfn.XLOOKUP(fUnits[[#This Row],[ProductID]],dProducts[ProductID],dProducts[Product])</f>
        <v>Carlota</v>
      </c>
      <c r="F95" s="4" t="str">
        <f>_xlfn.XLOOKUP(fUnits[[#This Row],[CustomerID]],dCustomer[CustomerID],dCustomer[CustomerName])</f>
        <v>Flying Toys</v>
      </c>
      <c r="G95" s="4">
        <f>_xlfn.XLOOKUP(fUnits[[#This Row],[ProductID]],dProducts[ProductID],dProducts[RetailPrice])*fUnits[[#This Row],[UnitsSold]]</f>
        <v>1086.3</v>
      </c>
    </row>
    <row r="96" spans="2:7" x14ac:dyDescent="0.25">
      <c r="B96" s="5" t="s">
        <v>32</v>
      </c>
      <c r="C96" s="5">
        <v>2115</v>
      </c>
      <c r="D96" s="5">
        <v>35</v>
      </c>
      <c r="E96" s="5" t="str">
        <f>_xlfn.XLOOKUP(fUnits[[#This Row],[ProductID]],dProducts[ProductID],dProducts[Product])</f>
        <v>Bellen</v>
      </c>
      <c r="F96" s="4" t="str">
        <f>_xlfn.XLOOKUP(fUnits[[#This Row],[CustomerID]],dCustomer[CustomerID],dCustomer[CustomerName])</f>
        <v>Flying Toys</v>
      </c>
      <c r="G96" s="4">
        <f>_xlfn.XLOOKUP(fUnits[[#This Row],[ProductID]],dProducts[ProductID],dProducts[RetailPrice])*fUnits[[#This Row],[UnitsSold]]</f>
        <v>943.25</v>
      </c>
    </row>
    <row r="97" spans="2:7" x14ac:dyDescent="0.25">
      <c r="B97" s="5" t="s">
        <v>34</v>
      </c>
      <c r="C97" s="5">
        <v>2080</v>
      </c>
      <c r="D97" s="5">
        <v>48</v>
      </c>
      <c r="E97" s="5" t="str">
        <f>_xlfn.XLOOKUP(fUnits[[#This Row],[ProductID]],dProducts[ProductID],dProducts[Product])</f>
        <v>Aspen</v>
      </c>
      <c r="F97" s="4" t="str">
        <f>_xlfn.XLOOKUP(fUnits[[#This Row],[CustomerID]],dCustomer[CustomerID],dCustomer[CustomerName])</f>
        <v>Great Winds</v>
      </c>
      <c r="G97" s="4">
        <f>_xlfn.XLOOKUP(fUnits[[#This Row],[ProductID]],dProducts[ProductID],dProducts[RetailPrice])*fUnits[[#This Row],[UnitsSold]]</f>
        <v>1821.6000000000001</v>
      </c>
    </row>
    <row r="98" spans="2:7" x14ac:dyDescent="0.25">
      <c r="B98" s="5" t="s">
        <v>32</v>
      </c>
      <c r="C98" s="5">
        <v>2115</v>
      </c>
      <c r="D98" s="5">
        <v>24</v>
      </c>
      <c r="E98" s="5" t="str">
        <f>_xlfn.XLOOKUP(fUnits[[#This Row],[ProductID]],dProducts[ProductID],dProducts[Product])</f>
        <v>Bellen</v>
      </c>
      <c r="F98" s="4" t="str">
        <f>_xlfn.XLOOKUP(fUnits[[#This Row],[CustomerID]],dCustomer[CustomerID],dCustomer[CustomerName])</f>
        <v>Flying Toys</v>
      </c>
      <c r="G98" s="4">
        <f>_xlfn.XLOOKUP(fUnits[[#This Row],[ProductID]],dProducts[ProductID],dProducts[RetailPrice])*fUnits[[#This Row],[UnitsSold]]</f>
        <v>646.79999999999995</v>
      </c>
    </row>
    <row r="99" spans="2:7" x14ac:dyDescent="0.25">
      <c r="B99" s="5" t="s">
        <v>31</v>
      </c>
      <c r="C99" s="5">
        <v>2080</v>
      </c>
      <c r="D99" s="5">
        <v>13</v>
      </c>
      <c r="E99" s="5" t="str">
        <f>_xlfn.XLOOKUP(fUnits[[#This Row],[ProductID]],dProducts[ProductID],dProducts[Product])</f>
        <v>Yanaki</v>
      </c>
      <c r="F99" s="4" t="str">
        <f>_xlfn.XLOOKUP(fUnits[[#This Row],[CustomerID]],dCustomer[CustomerID],dCustomer[CustomerName])</f>
        <v>Great Winds</v>
      </c>
      <c r="G99" s="4">
        <f>_xlfn.XLOOKUP(fUnits[[#This Row],[ProductID]],dProducts[ProductID],dProducts[RetailPrice])*fUnits[[#This Row],[UnitsSold]]</f>
        <v>363.34999999999997</v>
      </c>
    </row>
    <row r="100" spans="2:7" x14ac:dyDescent="0.25">
      <c r="B100" s="5" t="s">
        <v>34</v>
      </c>
      <c r="C100" s="5">
        <v>2255</v>
      </c>
      <c r="D100" s="5">
        <v>111</v>
      </c>
      <c r="E100" s="5" t="str">
        <f>_xlfn.XLOOKUP(fUnits[[#This Row],[ProductID]],dProducts[ProductID],dProducts[Product])</f>
        <v>Aspen</v>
      </c>
      <c r="F100" s="4" t="str">
        <f>_xlfn.XLOOKUP(fUnits[[#This Row],[CustomerID]],dCustomer[CustomerID],dCustomer[CustomerName])</f>
        <v>Flying High</v>
      </c>
      <c r="G100" s="4">
        <f>_xlfn.XLOOKUP(fUnits[[#This Row],[ProductID]],dProducts[ProductID],dProducts[RetailPrice])*fUnits[[#This Row],[UnitsSold]]</f>
        <v>4212.4500000000007</v>
      </c>
    </row>
    <row r="101" spans="2:7" x14ac:dyDescent="0.25">
      <c r="B101" s="5" t="s">
        <v>32</v>
      </c>
      <c r="C101" s="5">
        <v>2150</v>
      </c>
      <c r="D101" s="5">
        <v>43</v>
      </c>
      <c r="E101" s="5" t="str">
        <f>_xlfn.XLOOKUP(fUnits[[#This Row],[ProductID]],dProducts[ProductID],dProducts[Product])</f>
        <v>Bellen</v>
      </c>
      <c r="F101" s="4" t="str">
        <f>_xlfn.XLOOKUP(fUnits[[#This Row],[CustomerID]],dCustomer[CustomerID],dCustomer[CustomerName])</f>
        <v>Boomerang Man</v>
      </c>
      <c r="G101" s="4">
        <f>_xlfn.XLOOKUP(fUnits[[#This Row],[ProductID]],dProducts[ProductID],dProducts[RetailPrice])*fUnits[[#This Row],[UnitsSold]]</f>
        <v>1158.8499999999999</v>
      </c>
    </row>
    <row r="102" spans="2:7" x14ac:dyDescent="0.25">
      <c r="B102" s="5" t="s">
        <v>34</v>
      </c>
      <c r="C102" s="5">
        <v>2185</v>
      </c>
      <c r="D102" s="5">
        <v>44</v>
      </c>
      <c r="E102" s="5" t="str">
        <f>_xlfn.XLOOKUP(fUnits[[#This Row],[ProductID]],dProducts[ProductID],dProducts[Product])</f>
        <v>Aspen</v>
      </c>
      <c r="F102" s="4" t="str">
        <f>_xlfn.XLOOKUP(fUnits[[#This Row],[CustomerID]],dCustomer[CustomerID],dCustomer[CustomerName])</f>
        <v>Bailey Boomerangs</v>
      </c>
      <c r="G102" s="4">
        <f>_xlfn.XLOOKUP(fUnits[[#This Row],[ProductID]],dProducts[ProductID],dProducts[RetailPrice])*fUnits[[#This Row],[UnitsSold]]</f>
        <v>1669.8000000000002</v>
      </c>
    </row>
    <row r="103" spans="2:7" x14ac:dyDescent="0.25">
      <c r="B103" s="5" t="s">
        <v>31</v>
      </c>
      <c r="C103" s="5">
        <v>2220</v>
      </c>
      <c r="D103" s="5">
        <v>124</v>
      </c>
      <c r="E103" s="5" t="str">
        <f>_xlfn.XLOOKUP(fUnits[[#This Row],[ProductID]],dProducts[ProductID],dProducts[Product])</f>
        <v>Yanaki</v>
      </c>
      <c r="F103" s="4" t="str">
        <f>_xlfn.XLOOKUP(fUnits[[#This Row],[CustomerID]],dCustomer[CustomerID],dCustomer[CustomerName])</f>
        <v>Top Ten Toys</v>
      </c>
      <c r="G103" s="4">
        <f>_xlfn.XLOOKUP(fUnits[[#This Row],[ProductID]],dProducts[ProductID],dProducts[RetailPrice])*fUnits[[#This Row],[UnitsSold]]</f>
        <v>3465.7999999999997</v>
      </c>
    </row>
    <row r="104" spans="2:7" x14ac:dyDescent="0.25">
      <c r="B104" s="5" t="s">
        <v>33</v>
      </c>
      <c r="C104" s="5">
        <v>2045</v>
      </c>
      <c r="D104" s="5">
        <v>21</v>
      </c>
      <c r="E104" s="5" t="str">
        <f>_xlfn.XLOOKUP(fUnits[[#This Row],[ProductID]],dProducts[ProductID],dProducts[Product])</f>
        <v>Carlota</v>
      </c>
      <c r="F104" s="4" t="str">
        <f>_xlfn.XLOOKUP(fUnits[[#This Row],[CustomerID]],dCustomer[CustomerID],dCustomer[CustomerName])</f>
        <v>Fred Myer</v>
      </c>
      <c r="G104" s="4">
        <f>_xlfn.XLOOKUP(fUnits[[#This Row],[ProductID]],dProducts[ProductID],dProducts[RetailPrice])*fUnits[[#This Row],[UnitsSold]]</f>
        <v>670.94999999999993</v>
      </c>
    </row>
    <row r="105" spans="2:7" x14ac:dyDescent="0.25">
      <c r="B105" s="5" t="s">
        <v>32</v>
      </c>
      <c r="C105" s="5">
        <v>2045</v>
      </c>
      <c r="D105" s="5">
        <v>61</v>
      </c>
      <c r="E105" s="5" t="str">
        <f>_xlfn.XLOOKUP(fUnits[[#This Row],[ProductID]],dProducts[ProductID],dProducts[Product])</f>
        <v>Bellen</v>
      </c>
      <c r="F105" s="4" t="str">
        <f>_xlfn.XLOOKUP(fUnits[[#This Row],[CustomerID]],dCustomer[CustomerID],dCustomer[CustomerName])</f>
        <v>Fred Myer</v>
      </c>
      <c r="G105" s="4">
        <f>_xlfn.XLOOKUP(fUnits[[#This Row],[ProductID]],dProducts[ProductID],dProducts[RetailPrice])*fUnits[[#This Row],[UnitsSold]]</f>
        <v>1643.95</v>
      </c>
    </row>
    <row r="106" spans="2:7" x14ac:dyDescent="0.25">
      <c r="B106" s="5" t="s">
        <v>33</v>
      </c>
      <c r="C106" s="5">
        <v>2185</v>
      </c>
      <c r="D106" s="5">
        <v>16</v>
      </c>
      <c r="E106" s="5" t="str">
        <f>_xlfn.XLOOKUP(fUnits[[#This Row],[ProductID]],dProducts[ProductID],dProducts[Product])</f>
        <v>Carlota</v>
      </c>
      <c r="F106" s="4" t="str">
        <f>_xlfn.XLOOKUP(fUnits[[#This Row],[CustomerID]],dCustomer[CustomerID],dCustomer[CustomerName])</f>
        <v>Bailey Boomerangs</v>
      </c>
      <c r="G106" s="4">
        <f>_xlfn.XLOOKUP(fUnits[[#This Row],[ProductID]],dProducts[ProductID],dProducts[RetailPrice])*fUnits[[#This Row],[UnitsSold]]</f>
        <v>511.2</v>
      </c>
    </row>
    <row r="107" spans="2:7" x14ac:dyDescent="0.25">
      <c r="B107" s="5" t="s">
        <v>31</v>
      </c>
      <c r="C107" s="5">
        <v>2115</v>
      </c>
      <c r="D107" s="5">
        <v>45</v>
      </c>
      <c r="E107" s="5" t="str">
        <f>_xlfn.XLOOKUP(fUnits[[#This Row],[ProductID]],dProducts[ProductID],dProducts[Product])</f>
        <v>Yanaki</v>
      </c>
      <c r="F107" s="4" t="str">
        <f>_xlfn.XLOOKUP(fUnits[[#This Row],[CustomerID]],dCustomer[CustomerID],dCustomer[CustomerName])</f>
        <v>Flying Toys</v>
      </c>
      <c r="G107" s="4">
        <f>_xlfn.XLOOKUP(fUnits[[#This Row],[ProductID]],dProducts[ProductID],dProducts[RetailPrice])*fUnits[[#This Row],[UnitsSold]]</f>
        <v>1257.75</v>
      </c>
    </row>
    <row r="108" spans="2:7" x14ac:dyDescent="0.25">
      <c r="B108" s="5" t="s">
        <v>32</v>
      </c>
      <c r="C108" s="5">
        <v>2115</v>
      </c>
      <c r="D108" s="5">
        <v>59</v>
      </c>
      <c r="E108" s="5" t="str">
        <f>_xlfn.XLOOKUP(fUnits[[#This Row],[ProductID]],dProducts[ProductID],dProducts[Product])</f>
        <v>Bellen</v>
      </c>
      <c r="F108" s="4" t="str">
        <f>_xlfn.XLOOKUP(fUnits[[#This Row],[CustomerID]],dCustomer[CustomerID],dCustomer[CustomerName])</f>
        <v>Flying Toys</v>
      </c>
      <c r="G108" s="4">
        <f>_xlfn.XLOOKUP(fUnits[[#This Row],[ProductID]],dProducts[ProductID],dProducts[RetailPrice])*fUnits[[#This Row],[UnitsSold]]</f>
        <v>1590.05</v>
      </c>
    </row>
    <row r="109" spans="2:7" x14ac:dyDescent="0.25">
      <c r="B109" s="5" t="s">
        <v>31</v>
      </c>
      <c r="C109" s="5">
        <v>2185</v>
      </c>
      <c r="D109" s="5">
        <v>23</v>
      </c>
      <c r="E109" s="5" t="str">
        <f>_xlfn.XLOOKUP(fUnits[[#This Row],[ProductID]],dProducts[ProductID],dProducts[Product])</f>
        <v>Yanaki</v>
      </c>
      <c r="F109" s="4" t="str">
        <f>_xlfn.XLOOKUP(fUnits[[#This Row],[CustomerID]],dCustomer[CustomerID],dCustomer[CustomerName])</f>
        <v>Bailey Boomerangs</v>
      </c>
      <c r="G109" s="4">
        <f>_xlfn.XLOOKUP(fUnits[[#This Row],[ProductID]],dProducts[ProductID],dProducts[RetailPrice])*fUnits[[#This Row],[UnitsSold]]</f>
        <v>642.85</v>
      </c>
    </row>
    <row r="110" spans="2:7" x14ac:dyDescent="0.25">
      <c r="B110" s="5" t="s">
        <v>33</v>
      </c>
      <c r="C110" s="5">
        <v>2045</v>
      </c>
      <c r="D110" s="5">
        <v>30</v>
      </c>
      <c r="E110" s="5" t="str">
        <f>_xlfn.XLOOKUP(fUnits[[#This Row],[ProductID]],dProducts[ProductID],dProducts[Product])</f>
        <v>Carlota</v>
      </c>
      <c r="F110" s="4" t="str">
        <f>_xlfn.XLOOKUP(fUnits[[#This Row],[CustomerID]],dCustomer[CustomerID],dCustomer[CustomerName])</f>
        <v>Fred Myer</v>
      </c>
      <c r="G110" s="4">
        <f>_xlfn.XLOOKUP(fUnits[[#This Row],[ProductID]],dProducts[ProductID],dProducts[RetailPrice])*fUnits[[#This Row],[UnitsSold]]</f>
        <v>958.5</v>
      </c>
    </row>
    <row r="111" spans="2:7" x14ac:dyDescent="0.25">
      <c r="B111" s="5" t="s">
        <v>33</v>
      </c>
      <c r="C111" s="5">
        <v>2185</v>
      </c>
      <c r="D111" s="5">
        <v>14</v>
      </c>
      <c r="E111" s="5" t="str">
        <f>_xlfn.XLOOKUP(fUnits[[#This Row],[ProductID]],dProducts[ProductID],dProducts[Product])</f>
        <v>Carlota</v>
      </c>
      <c r="F111" s="4" t="str">
        <f>_xlfn.XLOOKUP(fUnits[[#This Row],[CustomerID]],dCustomer[CustomerID],dCustomer[CustomerName])</f>
        <v>Bailey Boomerangs</v>
      </c>
      <c r="G111" s="4">
        <f>_xlfn.XLOOKUP(fUnits[[#This Row],[ProductID]],dProducts[ProductID],dProducts[RetailPrice])*fUnits[[#This Row],[UnitsSold]]</f>
        <v>447.3</v>
      </c>
    </row>
    <row r="112" spans="2:7" x14ac:dyDescent="0.25">
      <c r="B112" s="5" t="s">
        <v>33</v>
      </c>
      <c r="C112" s="5">
        <v>2150</v>
      </c>
      <c r="D112" s="5">
        <v>107</v>
      </c>
      <c r="E112" s="5" t="str">
        <f>_xlfn.XLOOKUP(fUnits[[#This Row],[ProductID]],dProducts[ProductID],dProducts[Product])</f>
        <v>Carlota</v>
      </c>
      <c r="F112" s="4" t="str">
        <f>_xlfn.XLOOKUP(fUnits[[#This Row],[CustomerID]],dCustomer[CustomerID],dCustomer[CustomerName])</f>
        <v>Boomerang Man</v>
      </c>
      <c r="G112" s="4">
        <f>_xlfn.XLOOKUP(fUnits[[#This Row],[ProductID]],dProducts[ProductID],dProducts[RetailPrice])*fUnits[[#This Row],[UnitsSold]]</f>
        <v>3418.65</v>
      </c>
    </row>
    <row r="113" spans="2:7" x14ac:dyDescent="0.25">
      <c r="B113" s="5" t="s">
        <v>34</v>
      </c>
      <c r="C113" s="5">
        <v>2080</v>
      </c>
      <c r="D113" s="5">
        <v>37</v>
      </c>
      <c r="E113" s="5" t="str">
        <f>_xlfn.XLOOKUP(fUnits[[#This Row],[ProductID]],dProducts[ProductID],dProducts[Product])</f>
        <v>Aspen</v>
      </c>
      <c r="F113" s="4" t="str">
        <f>_xlfn.XLOOKUP(fUnits[[#This Row],[CustomerID]],dCustomer[CustomerID],dCustomer[CustomerName])</f>
        <v>Great Winds</v>
      </c>
      <c r="G113" s="4">
        <f>_xlfn.XLOOKUP(fUnits[[#This Row],[ProductID]],dProducts[ProductID],dProducts[RetailPrice])*fUnits[[#This Row],[UnitsSold]]</f>
        <v>1404.15</v>
      </c>
    </row>
    <row r="114" spans="2:7" x14ac:dyDescent="0.25">
      <c r="B114" s="5" t="s">
        <v>32</v>
      </c>
      <c r="C114" s="5">
        <v>2045</v>
      </c>
      <c r="D114" s="5">
        <v>86</v>
      </c>
      <c r="E114" s="5" t="str">
        <f>_xlfn.XLOOKUP(fUnits[[#This Row],[ProductID]],dProducts[ProductID],dProducts[Product])</f>
        <v>Bellen</v>
      </c>
      <c r="F114" s="4" t="str">
        <f>_xlfn.XLOOKUP(fUnits[[#This Row],[CustomerID]],dCustomer[CustomerID],dCustomer[CustomerName])</f>
        <v>Fred Myer</v>
      </c>
      <c r="G114" s="4">
        <f>_xlfn.XLOOKUP(fUnits[[#This Row],[ProductID]],dProducts[ProductID],dProducts[RetailPrice])*fUnits[[#This Row],[UnitsSold]]</f>
        <v>2317.6999999999998</v>
      </c>
    </row>
    <row r="115" spans="2:7" x14ac:dyDescent="0.25">
      <c r="B115" s="5" t="s">
        <v>34</v>
      </c>
      <c r="C115" s="5">
        <v>2150</v>
      </c>
      <c r="D115" s="5">
        <v>24</v>
      </c>
      <c r="E115" s="5" t="str">
        <f>_xlfn.XLOOKUP(fUnits[[#This Row],[ProductID]],dProducts[ProductID],dProducts[Product])</f>
        <v>Aspen</v>
      </c>
      <c r="F115" s="4" t="str">
        <f>_xlfn.XLOOKUP(fUnits[[#This Row],[CustomerID]],dCustomer[CustomerID],dCustomer[CustomerName])</f>
        <v>Boomerang Man</v>
      </c>
      <c r="G115" s="4">
        <f>_xlfn.XLOOKUP(fUnits[[#This Row],[ProductID]],dProducts[ProductID],dProducts[RetailPrice])*fUnits[[#This Row],[UnitsSold]]</f>
        <v>910.80000000000007</v>
      </c>
    </row>
    <row r="116" spans="2:7" x14ac:dyDescent="0.25">
      <c r="B116" s="5" t="s">
        <v>32</v>
      </c>
      <c r="C116" s="5">
        <v>2220</v>
      </c>
      <c r="D116" s="5">
        <v>59</v>
      </c>
      <c r="E116" s="5" t="str">
        <f>_xlfn.XLOOKUP(fUnits[[#This Row],[ProductID]],dProducts[ProductID],dProducts[Product])</f>
        <v>Bellen</v>
      </c>
      <c r="F116" s="4" t="str">
        <f>_xlfn.XLOOKUP(fUnits[[#This Row],[CustomerID]],dCustomer[CustomerID],dCustomer[CustomerName])</f>
        <v>Top Ten Toys</v>
      </c>
      <c r="G116" s="4">
        <f>_xlfn.XLOOKUP(fUnits[[#This Row],[ProductID]],dProducts[ProductID],dProducts[RetailPrice])*fUnits[[#This Row],[UnitsSold]]</f>
        <v>1590.05</v>
      </c>
    </row>
    <row r="117" spans="2:7" x14ac:dyDescent="0.25">
      <c r="B117" s="5" t="s">
        <v>31</v>
      </c>
      <c r="C117" s="5">
        <v>2115</v>
      </c>
      <c r="D117" s="5">
        <v>48</v>
      </c>
      <c r="E117" s="5" t="str">
        <f>_xlfn.XLOOKUP(fUnits[[#This Row],[ProductID]],dProducts[ProductID],dProducts[Product])</f>
        <v>Yanaki</v>
      </c>
      <c r="F117" s="4" t="str">
        <f>_xlfn.XLOOKUP(fUnits[[#This Row],[CustomerID]],dCustomer[CustomerID],dCustomer[CustomerName])</f>
        <v>Flying Toys</v>
      </c>
      <c r="G117" s="4">
        <f>_xlfn.XLOOKUP(fUnits[[#This Row],[ProductID]],dProducts[ProductID],dProducts[RetailPrice])*fUnits[[#This Row],[UnitsSold]]</f>
        <v>1341.6</v>
      </c>
    </row>
    <row r="118" spans="2:7" x14ac:dyDescent="0.25">
      <c r="B118" s="5" t="s">
        <v>34</v>
      </c>
      <c r="C118" s="5">
        <v>2185</v>
      </c>
      <c r="D118" s="5">
        <v>12</v>
      </c>
      <c r="E118" s="5" t="str">
        <f>_xlfn.XLOOKUP(fUnits[[#This Row],[ProductID]],dProducts[ProductID],dProducts[Product])</f>
        <v>Aspen</v>
      </c>
      <c r="F118" s="4" t="str">
        <f>_xlfn.XLOOKUP(fUnits[[#This Row],[CustomerID]],dCustomer[CustomerID],dCustomer[CustomerName])</f>
        <v>Bailey Boomerangs</v>
      </c>
      <c r="G118" s="4">
        <f>_xlfn.XLOOKUP(fUnits[[#This Row],[ProductID]],dProducts[ProductID],dProducts[RetailPrice])*fUnits[[#This Row],[UnitsSold]]</f>
        <v>455.40000000000003</v>
      </c>
    </row>
    <row r="119" spans="2:7" x14ac:dyDescent="0.25">
      <c r="B119" s="5" t="s">
        <v>33</v>
      </c>
      <c r="C119" s="5">
        <v>2045</v>
      </c>
      <c r="D119" s="5">
        <v>97</v>
      </c>
      <c r="E119" s="5" t="str">
        <f>_xlfn.XLOOKUP(fUnits[[#This Row],[ProductID]],dProducts[ProductID],dProducts[Product])</f>
        <v>Carlota</v>
      </c>
      <c r="F119" s="4" t="str">
        <f>_xlfn.XLOOKUP(fUnits[[#This Row],[CustomerID]],dCustomer[CustomerID],dCustomer[CustomerName])</f>
        <v>Fred Myer</v>
      </c>
      <c r="G119" s="4">
        <f>_xlfn.XLOOKUP(fUnits[[#This Row],[ProductID]],dProducts[ProductID],dProducts[RetailPrice])*fUnits[[#This Row],[UnitsSold]]</f>
        <v>3099.15</v>
      </c>
    </row>
    <row r="120" spans="2:7" x14ac:dyDescent="0.25">
      <c r="B120" s="5" t="s">
        <v>33</v>
      </c>
      <c r="C120" s="5">
        <v>2255</v>
      </c>
      <c r="D120" s="5">
        <v>108</v>
      </c>
      <c r="E120" s="5" t="str">
        <f>_xlfn.XLOOKUP(fUnits[[#This Row],[ProductID]],dProducts[ProductID],dProducts[Product])</f>
        <v>Carlota</v>
      </c>
      <c r="F120" s="4" t="str">
        <f>_xlfn.XLOOKUP(fUnits[[#This Row],[CustomerID]],dCustomer[CustomerID],dCustomer[CustomerName])</f>
        <v>Flying High</v>
      </c>
      <c r="G120" s="4">
        <f>_xlfn.XLOOKUP(fUnits[[#This Row],[ProductID]],dProducts[ProductID],dProducts[RetailPrice])*fUnits[[#This Row],[UnitsSold]]</f>
        <v>3450.6</v>
      </c>
    </row>
    <row r="121" spans="2:7" x14ac:dyDescent="0.25">
      <c r="B121" s="5" t="s">
        <v>34</v>
      </c>
      <c r="C121" s="5">
        <v>2045</v>
      </c>
      <c r="D121" s="5">
        <v>22</v>
      </c>
      <c r="E121" s="5" t="str">
        <f>_xlfn.XLOOKUP(fUnits[[#This Row],[ProductID]],dProducts[ProductID],dProducts[Product])</f>
        <v>Aspen</v>
      </c>
      <c r="F121" s="4" t="str">
        <f>_xlfn.XLOOKUP(fUnits[[#This Row],[CustomerID]],dCustomer[CustomerID],dCustomer[CustomerName])</f>
        <v>Fred Myer</v>
      </c>
      <c r="G121" s="4">
        <f>_xlfn.XLOOKUP(fUnits[[#This Row],[ProductID]],dProducts[ProductID],dProducts[RetailPrice])*fUnits[[#This Row],[UnitsSold]]</f>
        <v>834.90000000000009</v>
      </c>
    </row>
    <row r="122" spans="2:7" x14ac:dyDescent="0.25">
      <c r="B122" s="5" t="s">
        <v>34</v>
      </c>
      <c r="C122" s="5">
        <v>2255</v>
      </c>
      <c r="D122" s="5">
        <v>1</v>
      </c>
      <c r="E122" s="5" t="str">
        <f>_xlfn.XLOOKUP(fUnits[[#This Row],[ProductID]],dProducts[ProductID],dProducts[Product])</f>
        <v>Aspen</v>
      </c>
      <c r="F122" s="4" t="str">
        <f>_xlfn.XLOOKUP(fUnits[[#This Row],[CustomerID]],dCustomer[CustomerID],dCustomer[CustomerName])</f>
        <v>Flying High</v>
      </c>
      <c r="G122" s="4">
        <f>_xlfn.XLOOKUP(fUnits[[#This Row],[ProductID]],dProducts[ProductID],dProducts[RetailPrice])*fUnits[[#This Row],[UnitsSold]]</f>
        <v>37.950000000000003</v>
      </c>
    </row>
    <row r="123" spans="2:7" x14ac:dyDescent="0.25">
      <c r="B123" s="5" t="s">
        <v>32</v>
      </c>
      <c r="C123" s="5">
        <v>2080</v>
      </c>
      <c r="D123" s="5">
        <v>22</v>
      </c>
      <c r="E123" s="5" t="str">
        <f>_xlfn.XLOOKUP(fUnits[[#This Row],[ProductID]],dProducts[ProductID],dProducts[Product])</f>
        <v>Bellen</v>
      </c>
      <c r="F123" s="4" t="str">
        <f>_xlfn.XLOOKUP(fUnits[[#This Row],[CustomerID]],dCustomer[CustomerID],dCustomer[CustomerName])</f>
        <v>Great Winds</v>
      </c>
      <c r="G123" s="4">
        <f>_xlfn.XLOOKUP(fUnits[[#This Row],[ProductID]],dProducts[ProductID],dProducts[RetailPrice])*fUnits[[#This Row],[UnitsSold]]</f>
        <v>592.9</v>
      </c>
    </row>
    <row r="124" spans="2:7" x14ac:dyDescent="0.25">
      <c r="B124" s="5" t="s">
        <v>33</v>
      </c>
      <c r="C124" s="5">
        <v>2185</v>
      </c>
      <c r="D124" s="5">
        <v>27</v>
      </c>
      <c r="E124" s="5" t="str">
        <f>_xlfn.XLOOKUP(fUnits[[#This Row],[ProductID]],dProducts[ProductID],dProducts[Product])</f>
        <v>Carlota</v>
      </c>
      <c r="F124" s="4" t="str">
        <f>_xlfn.XLOOKUP(fUnits[[#This Row],[CustomerID]],dCustomer[CustomerID],dCustomer[CustomerName])</f>
        <v>Bailey Boomerangs</v>
      </c>
      <c r="G124" s="4">
        <f>_xlfn.XLOOKUP(fUnits[[#This Row],[ProductID]],dProducts[ProductID],dProducts[RetailPrice])*fUnits[[#This Row],[UnitsSold]]</f>
        <v>862.65</v>
      </c>
    </row>
    <row r="125" spans="2:7" x14ac:dyDescent="0.25">
      <c r="B125" s="5" t="s">
        <v>33</v>
      </c>
      <c r="C125" s="5">
        <v>2045</v>
      </c>
      <c r="D125" s="5">
        <v>6</v>
      </c>
      <c r="E125" s="5" t="str">
        <f>_xlfn.XLOOKUP(fUnits[[#This Row],[ProductID]],dProducts[ProductID],dProducts[Product])</f>
        <v>Carlota</v>
      </c>
      <c r="F125" s="4" t="str">
        <f>_xlfn.XLOOKUP(fUnits[[#This Row],[CustomerID]],dCustomer[CustomerID],dCustomer[CustomerName])</f>
        <v>Fred Myer</v>
      </c>
      <c r="G125" s="4">
        <f>_xlfn.XLOOKUP(fUnits[[#This Row],[ProductID]],dProducts[ProductID],dProducts[RetailPrice])*fUnits[[#This Row],[UnitsSold]]</f>
        <v>191.7</v>
      </c>
    </row>
    <row r="126" spans="2:7" x14ac:dyDescent="0.25">
      <c r="B126" s="5" t="s">
        <v>33</v>
      </c>
      <c r="C126" s="5">
        <v>2220</v>
      </c>
      <c r="D126" s="5">
        <v>82</v>
      </c>
      <c r="E126" s="5" t="str">
        <f>_xlfn.XLOOKUP(fUnits[[#This Row],[ProductID]],dProducts[ProductID],dProducts[Product])</f>
        <v>Carlota</v>
      </c>
      <c r="F126" s="4" t="str">
        <f>_xlfn.XLOOKUP(fUnits[[#This Row],[CustomerID]],dCustomer[CustomerID],dCustomer[CustomerName])</f>
        <v>Top Ten Toys</v>
      </c>
      <c r="G126" s="4">
        <f>_xlfn.XLOOKUP(fUnits[[#This Row],[ProductID]],dProducts[ProductID],dProducts[RetailPrice])*fUnits[[#This Row],[UnitsSold]]</f>
        <v>2619.9</v>
      </c>
    </row>
    <row r="127" spans="2:7" x14ac:dyDescent="0.25">
      <c r="B127" s="5" t="s">
        <v>31</v>
      </c>
      <c r="C127" s="5">
        <v>2080</v>
      </c>
      <c r="D127" s="5">
        <v>102</v>
      </c>
      <c r="E127" s="5" t="str">
        <f>_xlfn.XLOOKUP(fUnits[[#This Row],[ProductID]],dProducts[ProductID],dProducts[Product])</f>
        <v>Yanaki</v>
      </c>
      <c r="F127" s="4" t="str">
        <f>_xlfn.XLOOKUP(fUnits[[#This Row],[CustomerID]],dCustomer[CustomerID],dCustomer[CustomerName])</f>
        <v>Great Winds</v>
      </c>
      <c r="G127" s="4">
        <f>_xlfn.XLOOKUP(fUnits[[#This Row],[ProductID]],dProducts[ProductID],dProducts[RetailPrice])*fUnits[[#This Row],[UnitsSold]]</f>
        <v>2850.9</v>
      </c>
    </row>
    <row r="128" spans="2:7" x14ac:dyDescent="0.25">
      <c r="B128" s="5" t="s">
        <v>34</v>
      </c>
      <c r="C128" s="5">
        <v>2080</v>
      </c>
      <c r="D128" s="5">
        <v>15</v>
      </c>
      <c r="E128" s="5" t="str">
        <f>_xlfn.XLOOKUP(fUnits[[#This Row],[ProductID]],dProducts[ProductID],dProducts[Product])</f>
        <v>Aspen</v>
      </c>
      <c r="F128" s="4" t="str">
        <f>_xlfn.XLOOKUP(fUnits[[#This Row],[CustomerID]],dCustomer[CustomerID],dCustomer[CustomerName])</f>
        <v>Great Winds</v>
      </c>
      <c r="G128" s="4">
        <f>_xlfn.XLOOKUP(fUnits[[#This Row],[ProductID]],dProducts[ProductID],dProducts[RetailPrice])*fUnits[[#This Row],[UnitsSold]]</f>
        <v>569.25</v>
      </c>
    </row>
    <row r="129" spans="2:7" x14ac:dyDescent="0.25">
      <c r="B129" s="5" t="s">
        <v>32</v>
      </c>
      <c r="C129" s="5">
        <v>2185</v>
      </c>
      <c r="D129" s="5">
        <v>119</v>
      </c>
      <c r="E129" s="5" t="str">
        <f>_xlfn.XLOOKUP(fUnits[[#This Row],[ProductID]],dProducts[ProductID],dProducts[Product])</f>
        <v>Bellen</v>
      </c>
      <c r="F129" s="4" t="str">
        <f>_xlfn.XLOOKUP(fUnits[[#This Row],[CustomerID]],dCustomer[CustomerID],dCustomer[CustomerName])</f>
        <v>Bailey Boomerangs</v>
      </c>
      <c r="G129" s="4">
        <f>_xlfn.XLOOKUP(fUnits[[#This Row],[ProductID]],dProducts[ProductID],dProducts[RetailPrice])*fUnits[[#This Row],[UnitsSold]]</f>
        <v>3207.0499999999997</v>
      </c>
    </row>
    <row r="130" spans="2:7" x14ac:dyDescent="0.25">
      <c r="B130" s="5" t="s">
        <v>34</v>
      </c>
      <c r="C130" s="5">
        <v>2115</v>
      </c>
      <c r="D130" s="5">
        <v>43</v>
      </c>
      <c r="E130" s="5" t="str">
        <f>_xlfn.XLOOKUP(fUnits[[#This Row],[ProductID]],dProducts[ProductID],dProducts[Product])</f>
        <v>Aspen</v>
      </c>
      <c r="F130" s="4" t="str">
        <f>_xlfn.XLOOKUP(fUnits[[#This Row],[CustomerID]],dCustomer[CustomerID],dCustomer[CustomerName])</f>
        <v>Flying Toys</v>
      </c>
      <c r="G130" s="4">
        <f>_xlfn.XLOOKUP(fUnits[[#This Row],[ProductID]],dProducts[ProductID],dProducts[RetailPrice])*fUnits[[#This Row],[UnitsSold]]</f>
        <v>1631.8500000000001</v>
      </c>
    </row>
    <row r="131" spans="2:7" x14ac:dyDescent="0.25">
      <c r="B131" s="5" t="s">
        <v>31</v>
      </c>
      <c r="C131" s="5">
        <v>2255</v>
      </c>
      <c r="D131" s="5">
        <v>19</v>
      </c>
      <c r="E131" s="5" t="str">
        <f>_xlfn.XLOOKUP(fUnits[[#This Row],[ProductID]],dProducts[ProductID],dProducts[Product])</f>
        <v>Yanaki</v>
      </c>
      <c r="F131" s="4" t="str">
        <f>_xlfn.XLOOKUP(fUnits[[#This Row],[CustomerID]],dCustomer[CustomerID],dCustomer[CustomerName])</f>
        <v>Flying High</v>
      </c>
      <c r="G131" s="4">
        <f>_xlfn.XLOOKUP(fUnits[[#This Row],[ProductID]],dProducts[ProductID],dProducts[RetailPrice])*fUnits[[#This Row],[UnitsSold]]</f>
        <v>531.04999999999995</v>
      </c>
    </row>
    <row r="132" spans="2:7" x14ac:dyDescent="0.25">
      <c r="B132" s="5" t="s">
        <v>32</v>
      </c>
      <c r="C132" s="5">
        <v>2185</v>
      </c>
      <c r="D132" s="5">
        <v>33</v>
      </c>
      <c r="E132" s="5" t="str">
        <f>_xlfn.XLOOKUP(fUnits[[#This Row],[ProductID]],dProducts[ProductID],dProducts[Product])</f>
        <v>Bellen</v>
      </c>
      <c r="F132" s="4" t="str">
        <f>_xlfn.XLOOKUP(fUnits[[#This Row],[CustomerID]],dCustomer[CustomerID],dCustomer[CustomerName])</f>
        <v>Bailey Boomerangs</v>
      </c>
      <c r="G132" s="4">
        <f>_xlfn.XLOOKUP(fUnits[[#This Row],[ProductID]],dProducts[ProductID],dProducts[RetailPrice])*fUnits[[#This Row],[UnitsSold]]</f>
        <v>889.35</v>
      </c>
    </row>
    <row r="133" spans="2:7" x14ac:dyDescent="0.25">
      <c r="B133" s="5" t="s">
        <v>31</v>
      </c>
      <c r="C133" s="5">
        <v>2045</v>
      </c>
      <c r="D133" s="5">
        <v>34</v>
      </c>
      <c r="E133" s="5" t="str">
        <f>_xlfn.XLOOKUP(fUnits[[#This Row],[ProductID]],dProducts[ProductID],dProducts[Product])</f>
        <v>Yanaki</v>
      </c>
      <c r="F133" s="4" t="str">
        <f>_xlfn.XLOOKUP(fUnits[[#This Row],[CustomerID]],dCustomer[CustomerID],dCustomer[CustomerName])</f>
        <v>Fred Myer</v>
      </c>
      <c r="G133" s="4">
        <f>_xlfn.XLOOKUP(fUnits[[#This Row],[ProductID]],dProducts[ProductID],dProducts[RetailPrice])*fUnits[[#This Row],[UnitsSold]]</f>
        <v>950.3</v>
      </c>
    </row>
    <row r="134" spans="2:7" x14ac:dyDescent="0.25">
      <c r="B134" s="5" t="s">
        <v>33</v>
      </c>
      <c r="C134" s="5">
        <v>2185</v>
      </c>
      <c r="D134" s="5">
        <v>29</v>
      </c>
      <c r="E134" s="5" t="str">
        <f>_xlfn.XLOOKUP(fUnits[[#This Row],[ProductID]],dProducts[ProductID],dProducts[Product])</f>
        <v>Carlota</v>
      </c>
      <c r="F134" s="4" t="str">
        <f>_xlfn.XLOOKUP(fUnits[[#This Row],[CustomerID]],dCustomer[CustomerID],dCustomer[CustomerName])</f>
        <v>Bailey Boomerangs</v>
      </c>
      <c r="G134" s="4">
        <f>_xlfn.XLOOKUP(fUnits[[#This Row],[ProductID]],dProducts[ProductID],dProducts[RetailPrice])*fUnits[[#This Row],[UnitsSold]]</f>
        <v>926.55</v>
      </c>
    </row>
    <row r="135" spans="2:7" x14ac:dyDescent="0.25">
      <c r="B135" s="5" t="s">
        <v>34</v>
      </c>
      <c r="C135" s="5">
        <v>2045</v>
      </c>
      <c r="D135" s="5">
        <v>40</v>
      </c>
      <c r="E135" s="5" t="str">
        <f>_xlfn.XLOOKUP(fUnits[[#This Row],[ProductID]],dProducts[ProductID],dProducts[Product])</f>
        <v>Aspen</v>
      </c>
      <c r="F135" s="4" t="str">
        <f>_xlfn.XLOOKUP(fUnits[[#This Row],[CustomerID]],dCustomer[CustomerID],dCustomer[CustomerName])</f>
        <v>Fred Myer</v>
      </c>
      <c r="G135" s="4">
        <f>_xlfn.XLOOKUP(fUnits[[#This Row],[ProductID]],dProducts[ProductID],dProducts[RetailPrice])*fUnits[[#This Row],[UnitsSold]]</f>
        <v>1518</v>
      </c>
    </row>
    <row r="136" spans="2:7" x14ac:dyDescent="0.25">
      <c r="B136" s="5" t="s">
        <v>33</v>
      </c>
      <c r="C136" s="5">
        <v>2010</v>
      </c>
      <c r="D136" s="5">
        <v>28</v>
      </c>
      <c r="E136" s="5" t="str">
        <f>_xlfn.XLOOKUP(fUnits[[#This Row],[ProductID]],dProducts[ProductID],dProducts[Product])</f>
        <v>Carlota</v>
      </c>
      <c r="F136" s="4" t="str">
        <f>_xlfn.XLOOKUP(fUnits[[#This Row],[CustomerID]],dCustomer[CustomerID],dCustomer[CustomerName])</f>
        <v>Kite Flight</v>
      </c>
      <c r="G136" s="4">
        <f>_xlfn.XLOOKUP(fUnits[[#This Row],[ProductID]],dProducts[ProductID],dProducts[RetailPrice])*fUnits[[#This Row],[UnitsSold]]</f>
        <v>894.6</v>
      </c>
    </row>
    <row r="138" spans="2:7" x14ac:dyDescent="0.25">
      <c r="B138" t="str">
        <f ca="1">"Formula in "&amp;fUnits[[#Headers],[Product]]&amp;" field: "&amp;_xlfn.IFNA(_xlfn.FORMULATEXT(E11),"")</f>
        <v>Formula in Product field: =XLOOKUP([@ProductID],dProducts[ProductID],dProducts[Product])</v>
      </c>
    </row>
    <row r="139" spans="2:7" x14ac:dyDescent="0.25">
      <c r="B139" t="str">
        <f ca="1">"Formula in "&amp;fUnits[[#Headers],[Customer]]&amp;" field: "&amp;_xlfn.IFNA(_xlfn.FORMULATEXT(F11),"")</f>
        <v>Formula in Customer field: =XLOOKUP([@CustomerID],dCustomer[CustomerID],dCustomer[CustomerName])</v>
      </c>
    </row>
    <row r="140" spans="2:7" x14ac:dyDescent="0.25">
      <c r="B140" t="str">
        <f ca="1">"Formula in "&amp;fUnits[[#Headers],[Sales]]&amp;" field: "&amp;_xlfn.IFNA(_xlfn.FORMULATEXT(G11),"")</f>
        <v>Formula in Sales field: =XLOOKUP([@ProductID],dProducts[ProductID],dProducts[RetailPrice])*[@UnitsSold]</v>
      </c>
    </row>
  </sheetData>
  <pageMargins left="0.7" right="0.7" top="0.75" bottom="0.75" header="0.3" footer="0.3"/>
  <pageSetup orientation="portrait" r:id="rId2"/>
  <drawing r:id="rId3"/>
  <tableParts count="3">
    <tablePart r:id="rId4"/>
    <tablePart r:id="rId5"/>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A4745-A5B5-481E-ADDA-3F7067DCB750}">
  <sheetPr>
    <tabColor rgb="FF0000FF"/>
  </sheetPr>
  <dimension ref="A1:U138"/>
  <sheetViews>
    <sheetView zoomScaleNormal="100" workbookViewId="0"/>
  </sheetViews>
  <sheetFormatPr defaultColWidth="8.85546875" defaultRowHeight="15" x14ac:dyDescent="0.25"/>
  <cols>
    <col min="1" max="1" width="7.7109375" bestFit="1" customWidth="1"/>
    <col min="2" max="2" width="12.42578125" customWidth="1"/>
    <col min="3" max="3" width="14" customWidth="1"/>
    <col min="4" max="4" width="11.42578125" customWidth="1"/>
    <col min="5" max="5" width="2" customWidth="1"/>
    <col min="6" max="6" width="14" customWidth="1"/>
    <col min="7" max="7" width="20.42578125" customWidth="1"/>
    <col min="8" max="8" width="28.85546875" bestFit="1" customWidth="1"/>
    <col min="9" max="9" width="12.85546875" customWidth="1"/>
    <col min="10" max="10" width="2" customWidth="1"/>
    <col min="11" max="11" width="20.85546875" customWidth="1"/>
    <col min="12" max="12" width="10.140625" bestFit="1" customWidth="1"/>
    <col min="13" max="13" width="13.42578125" bestFit="1" customWidth="1"/>
    <col min="19" max="19" width="22" customWidth="1"/>
    <col min="20" max="20" width="10.140625" bestFit="1" customWidth="1"/>
    <col min="21" max="21" width="13.42578125" bestFit="1" customWidth="1"/>
  </cols>
  <sheetData>
    <row r="1" spans="1:21" ht="3.75" customHeight="1" x14ac:dyDescent="0.25"/>
    <row r="2" spans="1:21" ht="17.25" x14ac:dyDescent="0.3">
      <c r="A2" s="11" t="s">
        <v>36</v>
      </c>
      <c r="B2" s="12" t="s">
        <v>52</v>
      </c>
      <c r="C2" s="12"/>
      <c r="D2" s="12"/>
      <c r="E2" s="12"/>
      <c r="F2" s="12"/>
      <c r="G2" s="12"/>
      <c r="H2" s="12"/>
      <c r="I2" s="12"/>
    </row>
    <row r="3" spans="1:21" ht="17.25" x14ac:dyDescent="0.3">
      <c r="A3" s="11"/>
      <c r="B3" s="11" t="s">
        <v>59</v>
      </c>
      <c r="C3" s="12"/>
      <c r="D3" s="12"/>
      <c r="E3" s="12"/>
      <c r="F3" s="12"/>
      <c r="G3" s="12"/>
      <c r="H3" s="12"/>
      <c r="I3" s="12"/>
    </row>
    <row r="4" spans="1:21" ht="17.25" x14ac:dyDescent="0.3">
      <c r="A4" s="11"/>
      <c r="B4" s="11"/>
      <c r="C4" s="15" t="s">
        <v>60</v>
      </c>
      <c r="D4" s="12"/>
      <c r="E4" s="12"/>
      <c r="F4" s="12"/>
      <c r="G4" s="12"/>
      <c r="H4" s="12"/>
      <c r="I4" s="12"/>
    </row>
    <row r="5" spans="1:21" ht="17.25" x14ac:dyDescent="0.3">
      <c r="A5" s="12"/>
      <c r="B5" s="12" t="s">
        <v>61</v>
      </c>
      <c r="C5" s="12"/>
      <c r="D5" s="12"/>
      <c r="E5" s="12"/>
      <c r="F5" s="12"/>
      <c r="G5" s="12"/>
      <c r="H5" s="12"/>
      <c r="I5" s="12"/>
    </row>
    <row r="6" spans="1:21" ht="17.25" x14ac:dyDescent="0.3">
      <c r="A6" s="11" t="s">
        <v>45</v>
      </c>
      <c r="B6" s="12" t="s">
        <v>124</v>
      </c>
      <c r="C6" s="12"/>
      <c r="D6" s="12"/>
      <c r="E6" s="12"/>
      <c r="F6" s="12"/>
      <c r="G6" s="12"/>
      <c r="H6" s="12"/>
      <c r="I6" s="12"/>
    </row>
    <row r="7" spans="1:21" ht="17.25" x14ac:dyDescent="0.3">
      <c r="A7" s="11"/>
      <c r="B7" s="12" t="s">
        <v>62</v>
      </c>
      <c r="C7" s="12"/>
      <c r="D7" s="12"/>
      <c r="E7" s="12"/>
      <c r="F7" s="12"/>
      <c r="G7" s="12"/>
      <c r="H7" s="12"/>
      <c r="I7" s="12"/>
    </row>
    <row r="8" spans="1:21" ht="17.25" x14ac:dyDescent="0.3">
      <c r="A8" s="11"/>
      <c r="B8" s="12" t="s">
        <v>44</v>
      </c>
      <c r="C8" s="12"/>
      <c r="D8" s="12"/>
      <c r="E8" s="12"/>
      <c r="F8" s="12"/>
      <c r="G8" s="12"/>
      <c r="H8" s="12"/>
      <c r="I8" s="12"/>
      <c r="K8" s="1" t="s">
        <v>51</v>
      </c>
      <c r="L8" t="str">
        <f>U12&amp;" by "&amp;S12&amp;" and "&amp;T12</f>
        <v>Total Sales ($) by Customer and Product</v>
      </c>
    </row>
    <row r="9" spans="1:21" ht="3.75" customHeight="1" x14ac:dyDescent="0.3">
      <c r="A9" s="12"/>
      <c r="B9" s="12"/>
      <c r="C9" s="12"/>
      <c r="D9" s="12"/>
      <c r="E9" s="12"/>
      <c r="F9" s="12"/>
      <c r="G9" s="12"/>
      <c r="H9" s="12"/>
    </row>
    <row r="10" spans="1:21" ht="17.25" x14ac:dyDescent="0.3">
      <c r="A10" s="12"/>
      <c r="B10" s="11" t="s">
        <v>41</v>
      </c>
      <c r="C10" s="12"/>
      <c r="D10" s="12"/>
      <c r="E10" s="12"/>
      <c r="F10" s="13" t="s">
        <v>42</v>
      </c>
      <c r="G10" s="14"/>
      <c r="H10" s="14"/>
      <c r="I10" s="5"/>
      <c r="J10" s="5"/>
      <c r="K10" s="11" t="s">
        <v>57</v>
      </c>
      <c r="S10" s="11" t="s">
        <v>58</v>
      </c>
    </row>
    <row r="11" spans="1:21" ht="3.75" customHeight="1" x14ac:dyDescent="0.25">
      <c r="F11" s="5"/>
      <c r="G11" s="5"/>
      <c r="H11" s="5"/>
      <c r="I11" s="5"/>
      <c r="J11" s="5"/>
    </row>
    <row r="12" spans="1:21" x14ac:dyDescent="0.25">
      <c r="B12" s="6" t="s">
        <v>0</v>
      </c>
      <c r="C12" s="6" t="s">
        <v>10</v>
      </c>
      <c r="D12" s="6" t="s">
        <v>1</v>
      </c>
      <c r="F12" s="8" t="s">
        <v>0</v>
      </c>
      <c r="G12" s="8" t="s">
        <v>3</v>
      </c>
      <c r="H12" s="8" t="s">
        <v>4</v>
      </c>
      <c r="I12" s="8" t="s">
        <v>11</v>
      </c>
      <c r="J12" s="5"/>
      <c r="S12" s="9" t="s">
        <v>47</v>
      </c>
      <c r="T12" s="9" t="s">
        <v>3</v>
      </c>
      <c r="U12" t="s">
        <v>50</v>
      </c>
    </row>
    <row r="13" spans="1:21" x14ac:dyDescent="0.25">
      <c r="B13" s="5" t="s">
        <v>31</v>
      </c>
      <c r="C13" s="5">
        <v>2185</v>
      </c>
      <c r="D13" s="5">
        <v>94</v>
      </c>
      <c r="F13" s="5" t="s">
        <v>31</v>
      </c>
      <c r="G13" s="5" t="s">
        <v>7</v>
      </c>
      <c r="H13" s="5">
        <v>35</v>
      </c>
      <c r="I13" s="5">
        <v>27.95</v>
      </c>
      <c r="J13" s="5"/>
      <c r="S13" t="s">
        <v>14</v>
      </c>
      <c r="T13" t="s">
        <v>5</v>
      </c>
      <c r="U13" s="10">
        <v>13775.85</v>
      </c>
    </row>
    <row r="14" spans="1:21" x14ac:dyDescent="0.25">
      <c r="B14" s="5" t="s">
        <v>32</v>
      </c>
      <c r="C14" s="5">
        <v>2255</v>
      </c>
      <c r="D14" s="5">
        <v>22</v>
      </c>
      <c r="F14" s="5" t="s">
        <v>32</v>
      </c>
      <c r="G14" s="5" t="s">
        <v>8</v>
      </c>
      <c r="H14" s="5">
        <v>25</v>
      </c>
      <c r="I14" s="5">
        <v>26.95</v>
      </c>
      <c r="J14" s="5"/>
      <c r="T14" t="s">
        <v>8</v>
      </c>
      <c r="U14" s="10">
        <v>5174.3999999999996</v>
      </c>
    </row>
    <row r="15" spans="1:21" x14ac:dyDescent="0.25">
      <c r="B15" s="5" t="s">
        <v>32</v>
      </c>
      <c r="C15" s="5">
        <v>2045</v>
      </c>
      <c r="D15" s="5">
        <v>67</v>
      </c>
      <c r="F15" s="5" t="s">
        <v>33</v>
      </c>
      <c r="G15" s="5" t="s">
        <v>9</v>
      </c>
      <c r="H15" s="5">
        <v>20</v>
      </c>
      <c r="I15" s="5">
        <v>31.95</v>
      </c>
      <c r="J15" s="5"/>
      <c r="T15" t="s">
        <v>9</v>
      </c>
      <c r="U15" s="10">
        <v>2396.25</v>
      </c>
    </row>
    <row r="16" spans="1:21" x14ac:dyDescent="0.25">
      <c r="B16" s="5" t="s">
        <v>34</v>
      </c>
      <c r="C16" s="5">
        <v>2010</v>
      </c>
      <c r="D16" s="5">
        <v>21</v>
      </c>
      <c r="F16" s="5" t="s">
        <v>34</v>
      </c>
      <c r="G16" s="5" t="s">
        <v>5</v>
      </c>
      <c r="H16" s="5">
        <v>40</v>
      </c>
      <c r="I16" s="5">
        <v>37.950000000000003</v>
      </c>
      <c r="J16" s="5"/>
      <c r="T16" t="s">
        <v>7</v>
      </c>
      <c r="U16" s="10">
        <v>5953.35</v>
      </c>
    </row>
    <row r="17" spans="2:21" x14ac:dyDescent="0.25">
      <c r="B17" s="5" t="s">
        <v>31</v>
      </c>
      <c r="C17" s="5">
        <v>2080</v>
      </c>
      <c r="D17" s="5">
        <v>13</v>
      </c>
      <c r="F17" s="5" t="s">
        <v>35</v>
      </c>
      <c r="G17" s="5" t="s">
        <v>26</v>
      </c>
      <c r="H17" s="5">
        <v>35</v>
      </c>
      <c r="I17" s="5">
        <v>19.95</v>
      </c>
      <c r="J17" s="5"/>
      <c r="S17" t="s">
        <v>64</v>
      </c>
      <c r="U17" s="10">
        <v>27299.850000000002</v>
      </c>
    </row>
    <row r="18" spans="2:21" x14ac:dyDescent="0.25">
      <c r="B18" s="5" t="s">
        <v>32</v>
      </c>
      <c r="C18" s="5">
        <v>2150</v>
      </c>
      <c r="D18" s="5">
        <v>16</v>
      </c>
      <c r="J18" s="5"/>
      <c r="S18" t="s">
        <v>17</v>
      </c>
      <c r="T18" t="s">
        <v>5</v>
      </c>
      <c r="U18" s="10">
        <v>2125.2000000000003</v>
      </c>
    </row>
    <row r="19" spans="2:21" ht="17.25" x14ac:dyDescent="0.3">
      <c r="B19" s="5" t="s">
        <v>34</v>
      </c>
      <c r="C19" s="5">
        <v>2220</v>
      </c>
      <c r="D19" s="5">
        <v>123</v>
      </c>
      <c r="F19" s="13" t="s">
        <v>43</v>
      </c>
      <c r="G19" s="5"/>
      <c r="H19" s="5"/>
      <c r="I19" s="5"/>
      <c r="J19" s="5"/>
      <c r="T19" t="s">
        <v>8</v>
      </c>
      <c r="U19" s="10">
        <v>9702</v>
      </c>
    </row>
    <row r="20" spans="2:21" x14ac:dyDescent="0.25">
      <c r="B20" s="5" t="s">
        <v>32</v>
      </c>
      <c r="C20" s="5">
        <v>2185</v>
      </c>
      <c r="D20" s="5">
        <v>64</v>
      </c>
      <c r="J20" s="5"/>
      <c r="T20" t="s">
        <v>9</v>
      </c>
      <c r="U20" s="10">
        <v>6677.55</v>
      </c>
    </row>
    <row r="21" spans="2:21" x14ac:dyDescent="0.25">
      <c r="B21" s="5" t="s">
        <v>32</v>
      </c>
      <c r="C21" s="5">
        <v>2080</v>
      </c>
      <c r="D21" s="5">
        <v>71</v>
      </c>
      <c r="F21" t="s">
        <v>10</v>
      </c>
      <c r="G21" t="s">
        <v>37</v>
      </c>
      <c r="H21" t="s">
        <v>19</v>
      </c>
      <c r="I21" t="s">
        <v>18</v>
      </c>
      <c r="J21" s="5"/>
      <c r="T21" t="s">
        <v>7</v>
      </c>
      <c r="U21" s="10">
        <v>6903.6500000000005</v>
      </c>
    </row>
    <row r="22" spans="2:21" x14ac:dyDescent="0.25">
      <c r="B22" s="5" t="s">
        <v>32</v>
      </c>
      <c r="C22" s="5">
        <v>2220</v>
      </c>
      <c r="D22" s="5">
        <v>120</v>
      </c>
      <c r="F22">
        <v>2010</v>
      </c>
      <c r="G22" t="s">
        <v>12</v>
      </c>
      <c r="H22" t="str">
        <f>LOWER(dCustomerPP[[#This Row],[Contact]])&amp;"@"&amp;LOWER(SUBSTITUTE(dCustomerPP[[#This Row],[CustomerName]]," ",""))&amp;".com"</f>
        <v>han@kiteflight.com</v>
      </c>
      <c r="I22" t="s">
        <v>20</v>
      </c>
      <c r="J22" s="5"/>
      <c r="S22" t="s">
        <v>63</v>
      </c>
      <c r="U22" s="10">
        <v>25408.399999999998</v>
      </c>
    </row>
    <row r="23" spans="2:21" x14ac:dyDescent="0.25">
      <c r="B23" s="5" t="s">
        <v>32</v>
      </c>
      <c r="C23" s="5">
        <v>2255</v>
      </c>
      <c r="D23" s="5">
        <v>12</v>
      </c>
      <c r="F23">
        <v>2045</v>
      </c>
      <c r="G23" t="s">
        <v>13</v>
      </c>
      <c r="H23" t="str">
        <f>LOWER(dCustomerPP[[#This Row],[Contact]])&amp;"@"&amp;LOWER(SUBSTITUTE(dCustomerPP[[#This Row],[CustomerName]]," ",""))&amp;".com"</f>
        <v>tim@fredmyer.com</v>
      </c>
      <c r="I23" t="s">
        <v>21</v>
      </c>
      <c r="J23" s="5"/>
      <c r="S23" t="s">
        <v>27</v>
      </c>
      <c r="U23" s="10">
        <v>25160.2</v>
      </c>
    </row>
    <row r="24" spans="2:21" x14ac:dyDescent="0.25">
      <c r="B24" s="5" t="s">
        <v>34</v>
      </c>
      <c r="C24" s="5">
        <v>2080</v>
      </c>
      <c r="D24" s="5">
        <v>69</v>
      </c>
      <c r="F24">
        <v>2080</v>
      </c>
      <c r="G24" t="s">
        <v>14</v>
      </c>
      <c r="H24" t="str">
        <f>LOWER(dCustomerPP[[#This Row],[Contact]])&amp;"@"&amp;LOWER(SUBSTITUTE(dCustomerPP[[#This Row],[CustomerName]]," ",""))&amp;".com"</f>
        <v>sonia@greatwinds.com</v>
      </c>
      <c r="I24" t="s">
        <v>22</v>
      </c>
      <c r="J24" s="5"/>
      <c r="S24" t="s">
        <v>13</v>
      </c>
      <c r="U24" s="10">
        <v>24334.050000000003</v>
      </c>
    </row>
    <row r="25" spans="2:21" x14ac:dyDescent="0.25">
      <c r="B25" s="5" t="s">
        <v>33</v>
      </c>
      <c r="C25" s="5">
        <v>2220</v>
      </c>
      <c r="D25" s="5">
        <v>25</v>
      </c>
      <c r="F25">
        <v>2115</v>
      </c>
      <c r="G25" s="5" t="s">
        <v>15</v>
      </c>
      <c r="H25" s="5" t="str">
        <f>LOWER(dCustomerPP[[#This Row],[Contact]])&amp;"@"&amp;LOWER(SUBSTITUTE(dCustomerPP[[#This Row],[CustomerName]]," ",""))&amp;".com"</f>
        <v>chantel@flyingtoys.com</v>
      </c>
      <c r="I25" s="5" t="s">
        <v>24</v>
      </c>
      <c r="J25" s="5"/>
      <c r="S25" t="s">
        <v>29</v>
      </c>
      <c r="U25" s="10">
        <v>19293.149999999998</v>
      </c>
    </row>
    <row r="26" spans="2:21" x14ac:dyDescent="0.25">
      <c r="B26" s="5" t="s">
        <v>32</v>
      </c>
      <c r="C26" s="5">
        <v>2220</v>
      </c>
      <c r="D26" s="5">
        <v>24</v>
      </c>
      <c r="F26">
        <v>2150</v>
      </c>
      <c r="G26" s="5" t="s">
        <v>16</v>
      </c>
      <c r="H26" s="5" t="str">
        <f>LOWER(dCustomerPP[[#This Row],[Contact]])&amp;"@"&amp;LOWER(SUBSTITUTE(dCustomerPP[[#This Row],[CustomerName]]," ",""))&amp;".com"</f>
        <v>rich@boomerangman.com</v>
      </c>
      <c r="I26" s="5" t="s">
        <v>23</v>
      </c>
      <c r="J26" s="5"/>
      <c r="S26" t="s">
        <v>12</v>
      </c>
      <c r="U26" s="10">
        <v>17885.399999999998</v>
      </c>
    </row>
    <row r="27" spans="2:21" x14ac:dyDescent="0.25">
      <c r="B27" s="5" t="s">
        <v>32</v>
      </c>
      <c r="C27" s="5">
        <v>2045</v>
      </c>
      <c r="D27" s="5">
        <v>49</v>
      </c>
      <c r="F27">
        <v>2185</v>
      </c>
      <c r="G27" s="5" t="s">
        <v>17</v>
      </c>
      <c r="H27" s="5" t="str">
        <f>LOWER(dCustomerPP[[#This Row],[Contact]])&amp;"@"&amp;LOWER(SUBSTITUTE(dCustomerPP[[#This Row],[CustomerName]]," ",""))&amp;".com"</f>
        <v>sioux@baileyboomerangs.com</v>
      </c>
      <c r="I27" s="5" t="s">
        <v>25</v>
      </c>
      <c r="J27" s="5"/>
      <c r="S27" t="s">
        <v>15</v>
      </c>
      <c r="U27" s="10">
        <v>17715.399999999998</v>
      </c>
    </row>
    <row r="28" spans="2:21" x14ac:dyDescent="0.25">
      <c r="B28" s="5" t="s">
        <v>33</v>
      </c>
      <c r="C28" s="5">
        <v>2220</v>
      </c>
      <c r="D28" s="5">
        <v>32</v>
      </c>
      <c r="F28">
        <v>2220</v>
      </c>
      <c r="G28" s="5" t="s">
        <v>27</v>
      </c>
      <c r="H28" s="4" t="str">
        <f>LOWER(dCustomerPP[[#This Row],[Contact]])&amp;"@"&amp;LOWER(SUBSTITUTE(dCustomerPP[[#This Row],[CustomerName]]," ",""))&amp;".com"</f>
        <v>miki@toptentoys.com</v>
      </c>
      <c r="I28" s="5" t="s">
        <v>28</v>
      </c>
      <c r="J28" s="5"/>
      <c r="S28" t="s">
        <v>16</v>
      </c>
      <c r="U28" s="10">
        <v>17142.45</v>
      </c>
    </row>
    <row r="29" spans="2:21" x14ac:dyDescent="0.25">
      <c r="B29" s="5" t="s">
        <v>34</v>
      </c>
      <c r="C29" s="5">
        <v>2010</v>
      </c>
      <c r="D29" s="5">
        <v>52</v>
      </c>
      <c r="F29">
        <v>2255</v>
      </c>
      <c r="G29" t="s">
        <v>29</v>
      </c>
      <c r="H29" s="3" t="str">
        <f>LOWER(dCustomerPP[[#This Row],[Contact]])&amp;"@"&amp;LOWER(SUBSTITUTE(dCustomerPP[[#This Row],[CustomerName]]," ",""))&amp;".com"</f>
        <v>gigi@flyinghigh.com</v>
      </c>
      <c r="I29" t="s">
        <v>30</v>
      </c>
      <c r="J29" s="5"/>
      <c r="S29" t="s">
        <v>49</v>
      </c>
      <c r="U29" s="10">
        <v>174238.9</v>
      </c>
    </row>
    <row r="30" spans="2:21" x14ac:dyDescent="0.25">
      <c r="B30" s="5" t="s">
        <v>31</v>
      </c>
      <c r="C30" s="5">
        <v>2220</v>
      </c>
      <c r="D30" s="5">
        <v>53</v>
      </c>
    </row>
    <row r="31" spans="2:21" x14ac:dyDescent="0.25">
      <c r="B31" s="5" t="s">
        <v>31</v>
      </c>
      <c r="C31" s="5">
        <v>2045</v>
      </c>
      <c r="D31" s="5">
        <v>53</v>
      </c>
    </row>
    <row r="32" spans="2:21" x14ac:dyDescent="0.25">
      <c r="B32" s="5" t="s">
        <v>31</v>
      </c>
      <c r="C32" s="5">
        <v>2150</v>
      </c>
      <c r="D32" s="5">
        <v>31</v>
      </c>
    </row>
    <row r="33" spans="2:4" x14ac:dyDescent="0.25">
      <c r="B33" s="5" t="s">
        <v>31</v>
      </c>
      <c r="C33" s="5">
        <v>2185</v>
      </c>
      <c r="D33" s="5">
        <v>71</v>
      </c>
    </row>
    <row r="34" spans="2:4" x14ac:dyDescent="0.25">
      <c r="B34" s="5" t="s">
        <v>31</v>
      </c>
      <c r="C34" s="5">
        <v>2150</v>
      </c>
      <c r="D34" s="5">
        <v>73</v>
      </c>
    </row>
    <row r="35" spans="2:4" x14ac:dyDescent="0.25">
      <c r="B35" s="5" t="s">
        <v>31</v>
      </c>
      <c r="C35" s="5">
        <v>2220</v>
      </c>
      <c r="D35" s="5">
        <v>25</v>
      </c>
    </row>
    <row r="36" spans="2:4" x14ac:dyDescent="0.25">
      <c r="B36" s="5" t="s">
        <v>34</v>
      </c>
      <c r="C36" s="5">
        <v>2150</v>
      </c>
      <c r="D36" s="5">
        <v>5</v>
      </c>
    </row>
    <row r="37" spans="2:4" x14ac:dyDescent="0.25">
      <c r="B37" s="5" t="s">
        <v>34</v>
      </c>
      <c r="C37" s="5">
        <v>2045</v>
      </c>
      <c r="D37" s="5">
        <v>121</v>
      </c>
    </row>
    <row r="38" spans="2:4" x14ac:dyDescent="0.25">
      <c r="B38" s="5" t="s">
        <v>33</v>
      </c>
      <c r="C38" s="5">
        <v>2185</v>
      </c>
      <c r="D38" s="5">
        <v>49</v>
      </c>
    </row>
    <row r="39" spans="2:4" x14ac:dyDescent="0.25">
      <c r="B39" s="5" t="s">
        <v>32</v>
      </c>
      <c r="C39" s="5">
        <v>2150</v>
      </c>
      <c r="D39" s="5">
        <v>30</v>
      </c>
    </row>
    <row r="40" spans="2:4" x14ac:dyDescent="0.25">
      <c r="B40" s="5" t="s">
        <v>32</v>
      </c>
      <c r="C40" s="5">
        <v>2220</v>
      </c>
      <c r="D40" s="5">
        <v>56</v>
      </c>
    </row>
    <row r="41" spans="2:4" x14ac:dyDescent="0.25">
      <c r="B41" s="5" t="s">
        <v>31</v>
      </c>
      <c r="C41" s="5">
        <v>2010</v>
      </c>
      <c r="D41" s="5">
        <v>60</v>
      </c>
    </row>
    <row r="42" spans="2:4" x14ac:dyDescent="0.25">
      <c r="B42" s="5" t="s">
        <v>31</v>
      </c>
      <c r="C42" s="5">
        <v>2080</v>
      </c>
      <c r="D42" s="5">
        <v>34</v>
      </c>
    </row>
    <row r="43" spans="2:4" x14ac:dyDescent="0.25">
      <c r="B43" s="5" t="s">
        <v>33</v>
      </c>
      <c r="C43" s="5">
        <v>2010</v>
      </c>
      <c r="D43" s="5">
        <v>27</v>
      </c>
    </row>
    <row r="44" spans="2:4" x14ac:dyDescent="0.25">
      <c r="B44" s="5" t="s">
        <v>31</v>
      </c>
      <c r="C44" s="5">
        <v>2150</v>
      </c>
      <c r="D44" s="5">
        <v>20</v>
      </c>
    </row>
    <row r="45" spans="2:4" x14ac:dyDescent="0.25">
      <c r="B45" s="5" t="s">
        <v>31</v>
      </c>
      <c r="C45" s="5">
        <v>2010</v>
      </c>
      <c r="D45" s="5">
        <v>77</v>
      </c>
    </row>
    <row r="46" spans="2:4" x14ac:dyDescent="0.25">
      <c r="B46" s="5" t="s">
        <v>34</v>
      </c>
      <c r="C46" s="5">
        <v>2045</v>
      </c>
      <c r="D46" s="5">
        <v>33</v>
      </c>
    </row>
    <row r="47" spans="2:4" x14ac:dyDescent="0.25">
      <c r="B47" s="5" t="s">
        <v>31</v>
      </c>
      <c r="C47" s="5">
        <v>2150</v>
      </c>
      <c r="D47" s="5">
        <v>40</v>
      </c>
    </row>
    <row r="48" spans="2:4" x14ac:dyDescent="0.25">
      <c r="B48" s="5" t="s">
        <v>34</v>
      </c>
      <c r="C48" s="5">
        <v>2150</v>
      </c>
      <c r="D48" s="5">
        <v>16</v>
      </c>
    </row>
    <row r="49" spans="2:4" x14ac:dyDescent="0.25">
      <c r="B49" s="5" t="s">
        <v>33</v>
      </c>
      <c r="C49" s="5">
        <v>2080</v>
      </c>
      <c r="D49" s="5">
        <v>58</v>
      </c>
    </row>
    <row r="50" spans="2:4" x14ac:dyDescent="0.25">
      <c r="B50" s="5" t="s">
        <v>32</v>
      </c>
      <c r="C50" s="5">
        <v>2080</v>
      </c>
      <c r="D50" s="5">
        <v>32</v>
      </c>
    </row>
    <row r="51" spans="2:4" x14ac:dyDescent="0.25">
      <c r="B51" s="5" t="s">
        <v>32</v>
      </c>
      <c r="C51" s="5">
        <v>2080</v>
      </c>
      <c r="D51" s="5">
        <v>24</v>
      </c>
    </row>
    <row r="52" spans="2:4" x14ac:dyDescent="0.25">
      <c r="B52" s="5" t="s">
        <v>33</v>
      </c>
      <c r="C52" s="5">
        <v>2115</v>
      </c>
      <c r="D52" s="5">
        <v>35</v>
      </c>
    </row>
    <row r="53" spans="2:4" x14ac:dyDescent="0.25">
      <c r="B53" s="5" t="s">
        <v>33</v>
      </c>
      <c r="C53" s="5">
        <v>2255</v>
      </c>
      <c r="D53" s="5">
        <v>12</v>
      </c>
    </row>
    <row r="54" spans="2:4" x14ac:dyDescent="0.25">
      <c r="B54" s="5" t="s">
        <v>33</v>
      </c>
      <c r="C54" s="5">
        <v>2255</v>
      </c>
      <c r="D54" s="5">
        <v>30</v>
      </c>
    </row>
    <row r="55" spans="2:4" x14ac:dyDescent="0.25">
      <c r="B55" s="5" t="s">
        <v>32</v>
      </c>
      <c r="C55" s="5">
        <v>2150</v>
      </c>
      <c r="D55" s="5">
        <v>35</v>
      </c>
    </row>
    <row r="56" spans="2:4" x14ac:dyDescent="0.25">
      <c r="B56" s="5" t="s">
        <v>32</v>
      </c>
      <c r="C56" s="5">
        <v>2115</v>
      </c>
      <c r="D56" s="5">
        <v>5</v>
      </c>
    </row>
    <row r="57" spans="2:4" x14ac:dyDescent="0.25">
      <c r="B57" s="5" t="s">
        <v>32</v>
      </c>
      <c r="C57" s="5">
        <v>2185</v>
      </c>
      <c r="D57" s="5">
        <v>61</v>
      </c>
    </row>
    <row r="58" spans="2:4" x14ac:dyDescent="0.25">
      <c r="B58" s="5" t="s">
        <v>33</v>
      </c>
      <c r="C58" s="5">
        <v>2115</v>
      </c>
      <c r="D58" s="5">
        <v>26</v>
      </c>
    </row>
    <row r="59" spans="2:4" x14ac:dyDescent="0.25">
      <c r="B59" s="5" t="s">
        <v>34</v>
      </c>
      <c r="C59" s="5">
        <v>2115</v>
      </c>
      <c r="D59" s="5">
        <v>51</v>
      </c>
    </row>
    <row r="60" spans="2:4" x14ac:dyDescent="0.25">
      <c r="B60" s="5" t="s">
        <v>33</v>
      </c>
      <c r="C60" s="5">
        <v>2045</v>
      </c>
      <c r="D60" s="5">
        <v>12</v>
      </c>
    </row>
    <row r="61" spans="2:4" x14ac:dyDescent="0.25">
      <c r="B61" s="5" t="s">
        <v>32</v>
      </c>
      <c r="C61" s="5">
        <v>2150</v>
      </c>
      <c r="D61" s="5">
        <v>115</v>
      </c>
    </row>
    <row r="62" spans="2:4" x14ac:dyDescent="0.25">
      <c r="B62" s="5" t="s">
        <v>31</v>
      </c>
      <c r="C62" s="5">
        <v>2185</v>
      </c>
      <c r="D62" s="5">
        <v>30</v>
      </c>
    </row>
    <row r="63" spans="2:4" x14ac:dyDescent="0.25">
      <c r="B63" s="5" t="s">
        <v>32</v>
      </c>
      <c r="C63" s="5">
        <v>2115</v>
      </c>
      <c r="D63" s="5">
        <v>21</v>
      </c>
    </row>
    <row r="64" spans="2:4" x14ac:dyDescent="0.25">
      <c r="B64" s="5" t="s">
        <v>31</v>
      </c>
      <c r="C64" s="5">
        <v>2080</v>
      </c>
      <c r="D64" s="5">
        <v>25</v>
      </c>
    </row>
    <row r="65" spans="2:4" x14ac:dyDescent="0.25">
      <c r="B65" s="5" t="s">
        <v>33</v>
      </c>
      <c r="C65" s="5">
        <v>2185</v>
      </c>
      <c r="D65" s="5">
        <v>67</v>
      </c>
    </row>
    <row r="66" spans="2:4" x14ac:dyDescent="0.25">
      <c r="B66" s="5" t="s">
        <v>31</v>
      </c>
      <c r="C66" s="5">
        <v>2010</v>
      </c>
      <c r="D66" s="5">
        <v>60</v>
      </c>
    </row>
    <row r="67" spans="2:4" x14ac:dyDescent="0.25">
      <c r="B67" s="5" t="s">
        <v>31</v>
      </c>
      <c r="C67" s="5">
        <v>2185</v>
      </c>
      <c r="D67" s="5">
        <v>29</v>
      </c>
    </row>
    <row r="68" spans="2:4" x14ac:dyDescent="0.25">
      <c r="B68" s="5" t="s">
        <v>31</v>
      </c>
      <c r="C68" s="5">
        <v>2220</v>
      </c>
      <c r="D68" s="5">
        <v>28</v>
      </c>
    </row>
    <row r="69" spans="2:4" x14ac:dyDescent="0.25">
      <c r="B69" s="5" t="s">
        <v>32</v>
      </c>
      <c r="C69" s="5">
        <v>2010</v>
      </c>
      <c r="D69" s="5">
        <v>59</v>
      </c>
    </row>
    <row r="70" spans="2:4" x14ac:dyDescent="0.25">
      <c r="B70" s="5" t="s">
        <v>31</v>
      </c>
      <c r="C70" s="5">
        <v>2115</v>
      </c>
      <c r="D70" s="5">
        <v>94</v>
      </c>
    </row>
    <row r="71" spans="2:4" x14ac:dyDescent="0.25">
      <c r="B71" s="5" t="s">
        <v>31</v>
      </c>
      <c r="C71" s="5">
        <v>2010</v>
      </c>
      <c r="D71" s="5">
        <v>62</v>
      </c>
    </row>
    <row r="72" spans="2:4" x14ac:dyDescent="0.25">
      <c r="B72" s="5" t="s">
        <v>33</v>
      </c>
      <c r="C72" s="5">
        <v>2255</v>
      </c>
      <c r="D72" s="5">
        <v>35</v>
      </c>
    </row>
    <row r="73" spans="2:4" x14ac:dyDescent="0.25">
      <c r="B73" s="5" t="s">
        <v>31</v>
      </c>
      <c r="C73" s="5">
        <v>2255</v>
      </c>
      <c r="D73" s="5">
        <v>48</v>
      </c>
    </row>
    <row r="74" spans="2:4" x14ac:dyDescent="0.25">
      <c r="B74" s="5" t="s">
        <v>34</v>
      </c>
      <c r="C74" s="5">
        <v>2220</v>
      </c>
      <c r="D74" s="5">
        <v>5</v>
      </c>
    </row>
    <row r="75" spans="2:4" x14ac:dyDescent="0.25">
      <c r="B75" s="5" t="s">
        <v>31</v>
      </c>
      <c r="C75" s="5">
        <v>2080</v>
      </c>
      <c r="D75" s="5">
        <v>26</v>
      </c>
    </row>
    <row r="76" spans="2:4" x14ac:dyDescent="0.25">
      <c r="B76" s="5" t="s">
        <v>33</v>
      </c>
      <c r="C76" s="5">
        <v>2255</v>
      </c>
      <c r="D76" s="5">
        <v>75</v>
      </c>
    </row>
    <row r="77" spans="2:4" x14ac:dyDescent="0.25">
      <c r="B77" s="5" t="s">
        <v>34</v>
      </c>
      <c r="C77" s="5">
        <v>2010</v>
      </c>
      <c r="D77" s="5">
        <v>103</v>
      </c>
    </row>
    <row r="78" spans="2:4" x14ac:dyDescent="0.25">
      <c r="B78" s="5" t="s">
        <v>31</v>
      </c>
      <c r="C78" s="5">
        <v>2150</v>
      </c>
      <c r="D78" s="5">
        <v>21</v>
      </c>
    </row>
    <row r="79" spans="2:4" x14ac:dyDescent="0.25">
      <c r="B79" s="5" t="s">
        <v>34</v>
      </c>
      <c r="C79" s="5">
        <v>2080</v>
      </c>
      <c r="D79" s="5">
        <v>58</v>
      </c>
    </row>
    <row r="80" spans="2:4" x14ac:dyDescent="0.25">
      <c r="B80" s="5" t="s">
        <v>33</v>
      </c>
      <c r="C80" s="5">
        <v>2080</v>
      </c>
      <c r="D80" s="5">
        <v>17</v>
      </c>
    </row>
    <row r="81" spans="2:4" x14ac:dyDescent="0.25">
      <c r="B81" s="5" t="s">
        <v>34</v>
      </c>
      <c r="C81" s="5">
        <v>2220</v>
      </c>
      <c r="D81" s="5">
        <v>8</v>
      </c>
    </row>
    <row r="82" spans="2:4" x14ac:dyDescent="0.25">
      <c r="B82" s="5" t="s">
        <v>34</v>
      </c>
      <c r="C82" s="5">
        <v>2080</v>
      </c>
      <c r="D82" s="5">
        <v>46</v>
      </c>
    </row>
    <row r="83" spans="2:4" x14ac:dyDescent="0.25">
      <c r="B83" s="5" t="s">
        <v>34</v>
      </c>
      <c r="C83" s="5">
        <v>2255</v>
      </c>
      <c r="D83" s="5">
        <v>70</v>
      </c>
    </row>
    <row r="84" spans="2:4" x14ac:dyDescent="0.25">
      <c r="B84" s="5" t="s">
        <v>34</v>
      </c>
      <c r="C84" s="5">
        <v>2080</v>
      </c>
      <c r="D84" s="5">
        <v>90</v>
      </c>
    </row>
    <row r="85" spans="2:4" x14ac:dyDescent="0.25">
      <c r="B85" s="5" t="s">
        <v>32</v>
      </c>
      <c r="C85" s="5">
        <v>2080</v>
      </c>
      <c r="D85" s="5">
        <v>34</v>
      </c>
    </row>
    <row r="86" spans="2:4" x14ac:dyDescent="0.25">
      <c r="B86" s="5" t="s">
        <v>32</v>
      </c>
      <c r="C86" s="5">
        <v>2185</v>
      </c>
      <c r="D86" s="5">
        <v>83</v>
      </c>
    </row>
    <row r="87" spans="2:4" x14ac:dyDescent="0.25">
      <c r="B87" s="5" t="s">
        <v>32</v>
      </c>
      <c r="C87" s="5">
        <v>2150</v>
      </c>
      <c r="D87" s="5">
        <v>15</v>
      </c>
    </row>
    <row r="88" spans="2:4" x14ac:dyDescent="0.25">
      <c r="B88" s="5" t="s">
        <v>31</v>
      </c>
      <c r="C88" s="5">
        <v>2045</v>
      </c>
      <c r="D88" s="5">
        <v>47</v>
      </c>
    </row>
    <row r="89" spans="2:4" x14ac:dyDescent="0.25">
      <c r="B89" s="5" t="s">
        <v>33</v>
      </c>
      <c r="C89" s="5">
        <v>2115</v>
      </c>
      <c r="D89" s="5">
        <v>13</v>
      </c>
    </row>
    <row r="90" spans="2:4" x14ac:dyDescent="0.25">
      <c r="B90" s="5" t="s">
        <v>34</v>
      </c>
      <c r="C90" s="5">
        <v>2220</v>
      </c>
      <c r="D90" s="5">
        <v>19</v>
      </c>
    </row>
    <row r="91" spans="2:4" x14ac:dyDescent="0.25">
      <c r="B91" s="5" t="s">
        <v>33</v>
      </c>
      <c r="C91" s="5">
        <v>2185</v>
      </c>
      <c r="D91" s="5">
        <v>7</v>
      </c>
    </row>
    <row r="92" spans="2:4" x14ac:dyDescent="0.25">
      <c r="B92" s="5" t="s">
        <v>32</v>
      </c>
      <c r="C92" s="5">
        <v>2115</v>
      </c>
      <c r="D92" s="5">
        <v>59</v>
      </c>
    </row>
    <row r="93" spans="2:4" x14ac:dyDescent="0.25">
      <c r="B93" s="5" t="s">
        <v>34</v>
      </c>
      <c r="C93" s="5">
        <v>2255</v>
      </c>
      <c r="D93" s="5">
        <v>34</v>
      </c>
    </row>
    <row r="94" spans="2:4" x14ac:dyDescent="0.25">
      <c r="B94" s="5" t="s">
        <v>32</v>
      </c>
      <c r="C94" s="5">
        <v>2080</v>
      </c>
      <c r="D94" s="5">
        <v>9</v>
      </c>
    </row>
    <row r="95" spans="2:4" x14ac:dyDescent="0.25">
      <c r="B95" s="5" t="s">
        <v>32</v>
      </c>
      <c r="C95" s="5">
        <v>2220</v>
      </c>
      <c r="D95" s="5">
        <v>53</v>
      </c>
    </row>
    <row r="96" spans="2:4" x14ac:dyDescent="0.25">
      <c r="B96" s="5" t="s">
        <v>32</v>
      </c>
      <c r="C96" s="5">
        <v>2010</v>
      </c>
      <c r="D96" s="5">
        <v>23</v>
      </c>
    </row>
    <row r="97" spans="2:4" x14ac:dyDescent="0.25">
      <c r="B97" s="5" t="s">
        <v>33</v>
      </c>
      <c r="C97" s="5">
        <v>2115</v>
      </c>
      <c r="D97" s="5">
        <v>34</v>
      </c>
    </row>
    <row r="98" spans="2:4" x14ac:dyDescent="0.25">
      <c r="B98" s="5" t="s">
        <v>32</v>
      </c>
      <c r="C98" s="5">
        <v>2115</v>
      </c>
      <c r="D98" s="5">
        <v>35</v>
      </c>
    </row>
    <row r="99" spans="2:4" x14ac:dyDescent="0.25">
      <c r="B99" s="5" t="s">
        <v>34</v>
      </c>
      <c r="C99" s="5">
        <v>2080</v>
      </c>
      <c r="D99" s="5">
        <v>48</v>
      </c>
    </row>
    <row r="100" spans="2:4" x14ac:dyDescent="0.25">
      <c r="B100" s="5" t="s">
        <v>32</v>
      </c>
      <c r="C100" s="5">
        <v>2115</v>
      </c>
      <c r="D100" s="5">
        <v>24</v>
      </c>
    </row>
    <row r="101" spans="2:4" x14ac:dyDescent="0.25">
      <c r="B101" s="5" t="s">
        <v>31</v>
      </c>
      <c r="C101" s="5">
        <v>2080</v>
      </c>
      <c r="D101" s="5">
        <v>13</v>
      </c>
    </row>
    <row r="102" spans="2:4" x14ac:dyDescent="0.25">
      <c r="B102" s="5" t="s">
        <v>34</v>
      </c>
      <c r="C102" s="5">
        <v>2255</v>
      </c>
      <c r="D102" s="5">
        <v>111</v>
      </c>
    </row>
    <row r="103" spans="2:4" x14ac:dyDescent="0.25">
      <c r="B103" s="5" t="s">
        <v>32</v>
      </c>
      <c r="C103" s="5">
        <v>2150</v>
      </c>
      <c r="D103" s="5">
        <v>43</v>
      </c>
    </row>
    <row r="104" spans="2:4" x14ac:dyDescent="0.25">
      <c r="B104" s="5" t="s">
        <v>34</v>
      </c>
      <c r="C104" s="5">
        <v>2185</v>
      </c>
      <c r="D104" s="5">
        <v>44</v>
      </c>
    </row>
    <row r="105" spans="2:4" x14ac:dyDescent="0.25">
      <c r="B105" s="5" t="s">
        <v>31</v>
      </c>
      <c r="C105" s="5">
        <v>2220</v>
      </c>
      <c r="D105" s="5">
        <v>124</v>
      </c>
    </row>
    <row r="106" spans="2:4" x14ac:dyDescent="0.25">
      <c r="B106" s="5" t="s">
        <v>33</v>
      </c>
      <c r="C106" s="5">
        <v>2045</v>
      </c>
      <c r="D106" s="5">
        <v>21</v>
      </c>
    </row>
    <row r="107" spans="2:4" x14ac:dyDescent="0.25">
      <c r="B107" s="5" t="s">
        <v>32</v>
      </c>
      <c r="C107" s="5">
        <v>2045</v>
      </c>
      <c r="D107" s="5">
        <v>61</v>
      </c>
    </row>
    <row r="108" spans="2:4" x14ac:dyDescent="0.25">
      <c r="B108" s="5" t="s">
        <v>33</v>
      </c>
      <c r="C108" s="5">
        <v>2185</v>
      </c>
      <c r="D108" s="5">
        <v>16</v>
      </c>
    </row>
    <row r="109" spans="2:4" x14ac:dyDescent="0.25">
      <c r="B109" s="5" t="s">
        <v>31</v>
      </c>
      <c r="C109" s="5">
        <v>2115</v>
      </c>
      <c r="D109" s="5">
        <v>45</v>
      </c>
    </row>
    <row r="110" spans="2:4" x14ac:dyDescent="0.25">
      <c r="B110" s="5" t="s">
        <v>32</v>
      </c>
      <c r="C110" s="5">
        <v>2115</v>
      </c>
      <c r="D110" s="5">
        <v>59</v>
      </c>
    </row>
    <row r="111" spans="2:4" x14ac:dyDescent="0.25">
      <c r="B111" s="5" t="s">
        <v>31</v>
      </c>
      <c r="C111" s="5">
        <v>2185</v>
      </c>
      <c r="D111" s="5">
        <v>23</v>
      </c>
    </row>
    <row r="112" spans="2:4" x14ac:dyDescent="0.25">
      <c r="B112" s="5" t="s">
        <v>33</v>
      </c>
      <c r="C112" s="5">
        <v>2045</v>
      </c>
      <c r="D112" s="5">
        <v>30</v>
      </c>
    </row>
    <row r="113" spans="2:4" x14ac:dyDescent="0.25">
      <c r="B113" s="5" t="s">
        <v>33</v>
      </c>
      <c r="C113" s="5">
        <v>2185</v>
      </c>
      <c r="D113" s="5">
        <v>14</v>
      </c>
    </row>
    <row r="114" spans="2:4" x14ac:dyDescent="0.25">
      <c r="B114" s="5" t="s">
        <v>33</v>
      </c>
      <c r="C114" s="5">
        <v>2150</v>
      </c>
      <c r="D114" s="5">
        <v>107</v>
      </c>
    </row>
    <row r="115" spans="2:4" x14ac:dyDescent="0.25">
      <c r="B115" s="5" t="s">
        <v>34</v>
      </c>
      <c r="C115" s="5">
        <v>2080</v>
      </c>
      <c r="D115" s="5">
        <v>37</v>
      </c>
    </row>
    <row r="116" spans="2:4" x14ac:dyDescent="0.25">
      <c r="B116" s="5" t="s">
        <v>32</v>
      </c>
      <c r="C116" s="5">
        <v>2045</v>
      </c>
      <c r="D116" s="5">
        <v>86</v>
      </c>
    </row>
    <row r="117" spans="2:4" x14ac:dyDescent="0.25">
      <c r="B117" s="5" t="s">
        <v>34</v>
      </c>
      <c r="C117" s="5">
        <v>2150</v>
      </c>
      <c r="D117" s="5">
        <v>24</v>
      </c>
    </row>
    <row r="118" spans="2:4" x14ac:dyDescent="0.25">
      <c r="B118" s="5" t="s">
        <v>32</v>
      </c>
      <c r="C118" s="5">
        <v>2220</v>
      </c>
      <c r="D118" s="5">
        <v>59</v>
      </c>
    </row>
    <row r="119" spans="2:4" x14ac:dyDescent="0.25">
      <c r="B119" s="5" t="s">
        <v>31</v>
      </c>
      <c r="C119" s="5">
        <v>2115</v>
      </c>
      <c r="D119" s="5">
        <v>48</v>
      </c>
    </row>
    <row r="120" spans="2:4" x14ac:dyDescent="0.25">
      <c r="B120" s="5" t="s">
        <v>34</v>
      </c>
      <c r="C120" s="5">
        <v>2185</v>
      </c>
      <c r="D120" s="5">
        <v>12</v>
      </c>
    </row>
    <row r="121" spans="2:4" x14ac:dyDescent="0.25">
      <c r="B121" s="5" t="s">
        <v>33</v>
      </c>
      <c r="C121" s="5">
        <v>2045</v>
      </c>
      <c r="D121" s="5">
        <v>97</v>
      </c>
    </row>
    <row r="122" spans="2:4" x14ac:dyDescent="0.25">
      <c r="B122" s="5" t="s">
        <v>33</v>
      </c>
      <c r="C122" s="5">
        <v>2255</v>
      </c>
      <c r="D122" s="5">
        <v>108</v>
      </c>
    </row>
    <row r="123" spans="2:4" x14ac:dyDescent="0.25">
      <c r="B123" s="5" t="s">
        <v>34</v>
      </c>
      <c r="C123" s="5">
        <v>2045</v>
      </c>
      <c r="D123" s="5">
        <v>22</v>
      </c>
    </row>
    <row r="124" spans="2:4" x14ac:dyDescent="0.25">
      <c r="B124" s="5" t="s">
        <v>34</v>
      </c>
      <c r="C124" s="5">
        <v>2255</v>
      </c>
      <c r="D124" s="5">
        <v>1</v>
      </c>
    </row>
    <row r="125" spans="2:4" x14ac:dyDescent="0.25">
      <c r="B125" s="5" t="s">
        <v>32</v>
      </c>
      <c r="C125" s="5">
        <v>2080</v>
      </c>
      <c r="D125" s="5">
        <v>22</v>
      </c>
    </row>
    <row r="126" spans="2:4" x14ac:dyDescent="0.25">
      <c r="B126" s="5" t="s">
        <v>33</v>
      </c>
      <c r="C126" s="5">
        <v>2185</v>
      </c>
      <c r="D126" s="5">
        <v>27</v>
      </c>
    </row>
    <row r="127" spans="2:4" x14ac:dyDescent="0.25">
      <c r="B127" s="5" t="s">
        <v>33</v>
      </c>
      <c r="C127" s="5">
        <v>2045</v>
      </c>
      <c r="D127" s="5">
        <v>6</v>
      </c>
    </row>
    <row r="128" spans="2:4" x14ac:dyDescent="0.25">
      <c r="B128" s="5" t="s">
        <v>33</v>
      </c>
      <c r="C128" s="5">
        <v>2220</v>
      </c>
      <c r="D128" s="5">
        <v>82</v>
      </c>
    </row>
    <row r="129" spans="2:4" x14ac:dyDescent="0.25">
      <c r="B129" s="5" t="s">
        <v>31</v>
      </c>
      <c r="C129" s="5">
        <v>2080</v>
      </c>
      <c r="D129" s="5">
        <v>102</v>
      </c>
    </row>
    <row r="130" spans="2:4" x14ac:dyDescent="0.25">
      <c r="B130" s="5" t="s">
        <v>34</v>
      </c>
      <c r="C130" s="5">
        <v>2080</v>
      </c>
      <c r="D130" s="5">
        <v>15</v>
      </c>
    </row>
    <row r="131" spans="2:4" x14ac:dyDescent="0.25">
      <c r="B131" s="5" t="s">
        <v>32</v>
      </c>
      <c r="C131" s="5">
        <v>2185</v>
      </c>
      <c r="D131" s="5">
        <v>119</v>
      </c>
    </row>
    <row r="132" spans="2:4" x14ac:dyDescent="0.25">
      <c r="B132" s="5" t="s">
        <v>34</v>
      </c>
      <c r="C132" s="5">
        <v>2115</v>
      </c>
      <c r="D132" s="5">
        <v>43</v>
      </c>
    </row>
    <row r="133" spans="2:4" x14ac:dyDescent="0.25">
      <c r="B133" s="5" t="s">
        <v>31</v>
      </c>
      <c r="C133" s="5">
        <v>2255</v>
      </c>
      <c r="D133" s="5">
        <v>19</v>
      </c>
    </row>
    <row r="134" spans="2:4" x14ac:dyDescent="0.25">
      <c r="B134" s="5" t="s">
        <v>32</v>
      </c>
      <c r="C134" s="5">
        <v>2185</v>
      </c>
      <c r="D134" s="5">
        <v>33</v>
      </c>
    </row>
    <row r="135" spans="2:4" x14ac:dyDescent="0.25">
      <c r="B135" s="5" t="s">
        <v>31</v>
      </c>
      <c r="C135" s="5">
        <v>2045</v>
      </c>
      <c r="D135" s="5">
        <v>34</v>
      </c>
    </row>
    <row r="136" spans="2:4" x14ac:dyDescent="0.25">
      <c r="B136" s="5" t="s">
        <v>33</v>
      </c>
      <c r="C136" s="5">
        <v>2185</v>
      </c>
      <c r="D136" s="5">
        <v>29</v>
      </c>
    </row>
    <row r="137" spans="2:4" x14ac:dyDescent="0.25">
      <c r="B137" s="5" t="s">
        <v>34</v>
      </c>
      <c r="C137" s="5">
        <v>2045</v>
      </c>
      <c r="D137" s="5">
        <v>40</v>
      </c>
    </row>
    <row r="138" spans="2:4" x14ac:dyDescent="0.25">
      <c r="B138" s="5" t="s">
        <v>33</v>
      </c>
      <c r="C138" s="5">
        <v>2010</v>
      </c>
      <c r="D138" s="5">
        <v>28</v>
      </c>
    </row>
  </sheetData>
  <pageMargins left="0.7" right="0.7" top="0.75" bottom="0.75" header="0.3" footer="0.3"/>
  <pageSetup orientation="portrait" r:id="rId2"/>
  <drawing r:id="rId3"/>
  <tableParts count="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4235D-80EC-4310-A172-3EA172C06AE2}">
  <sheetPr>
    <tabColor rgb="FF0000FF"/>
  </sheetPr>
  <dimension ref="A1:K143"/>
  <sheetViews>
    <sheetView zoomScale="115" zoomScaleNormal="115" workbookViewId="0"/>
  </sheetViews>
  <sheetFormatPr defaultColWidth="8.85546875" defaultRowHeight="15" x14ac:dyDescent="0.25"/>
  <cols>
    <col min="1" max="1" width="7.42578125" bestFit="1" customWidth="1"/>
    <col min="2" max="2" width="12.42578125" customWidth="1"/>
    <col min="3" max="3" width="14" customWidth="1"/>
    <col min="4" max="4" width="11.42578125" customWidth="1"/>
    <col min="5" max="5" width="2" customWidth="1"/>
    <col min="6" max="6" width="14" customWidth="1"/>
    <col min="7" max="7" width="19.140625" customWidth="1"/>
    <col min="8" max="8" width="28.85546875" bestFit="1" customWidth="1"/>
    <col min="9" max="9" width="12.85546875" customWidth="1"/>
    <col min="10" max="10" width="11.7109375" customWidth="1"/>
  </cols>
  <sheetData>
    <row r="1" spans="1:11" ht="3.75" customHeight="1" x14ac:dyDescent="0.25"/>
    <row r="2" spans="1:11" ht="17.25" customHeight="1" x14ac:dyDescent="0.3">
      <c r="A2" s="11" t="s">
        <v>36</v>
      </c>
      <c r="B2" s="12" t="s">
        <v>52</v>
      </c>
      <c r="C2" s="12"/>
      <c r="D2" s="12"/>
      <c r="E2" s="12"/>
      <c r="F2" s="12"/>
      <c r="G2" s="12"/>
    </row>
    <row r="3" spans="1:11" ht="17.25" customHeight="1" x14ac:dyDescent="0.3">
      <c r="A3" s="11"/>
      <c r="B3" s="11" t="s">
        <v>65</v>
      </c>
      <c r="C3" s="12"/>
      <c r="D3" s="12"/>
      <c r="E3" s="12"/>
      <c r="F3" s="12"/>
      <c r="G3" s="12"/>
    </row>
    <row r="4" spans="1:11" ht="17.25" customHeight="1" x14ac:dyDescent="0.3">
      <c r="A4" s="12"/>
      <c r="B4" s="12" t="s">
        <v>66</v>
      </c>
      <c r="C4" s="12"/>
      <c r="D4" s="12"/>
      <c r="E4" s="12"/>
      <c r="F4" s="12"/>
      <c r="G4" s="12"/>
    </row>
    <row r="5" spans="1:11" ht="17.25" customHeight="1" x14ac:dyDescent="0.3">
      <c r="A5" s="11" t="s">
        <v>45</v>
      </c>
      <c r="B5" s="12" t="s">
        <v>46</v>
      </c>
      <c r="C5" s="12"/>
      <c r="D5" s="12"/>
      <c r="E5" s="12"/>
      <c r="F5" s="12"/>
      <c r="G5" s="12"/>
    </row>
    <row r="6" spans="1:11" ht="17.25" customHeight="1" x14ac:dyDescent="0.3">
      <c r="A6" s="12"/>
      <c r="B6" s="12" t="s">
        <v>67</v>
      </c>
      <c r="C6" s="12"/>
      <c r="D6" s="12"/>
      <c r="E6" s="12"/>
      <c r="F6" s="12"/>
      <c r="G6" s="12"/>
    </row>
    <row r="7" spans="1:11" ht="17.25" customHeight="1" x14ac:dyDescent="0.3">
      <c r="B7" s="12" t="s">
        <v>68</v>
      </c>
      <c r="C7" s="12"/>
      <c r="D7" s="12"/>
      <c r="E7" s="12"/>
      <c r="F7" s="12"/>
      <c r="G7" s="12"/>
    </row>
    <row r="8" spans="1:11" ht="17.25" customHeight="1" x14ac:dyDescent="0.3">
      <c r="B8" s="12" t="s">
        <v>69</v>
      </c>
      <c r="C8" s="12"/>
      <c r="D8" s="12"/>
      <c r="E8" s="12"/>
      <c r="F8" s="12"/>
      <c r="G8" s="12"/>
    </row>
    <row r="9" spans="1:11" ht="17.25" customHeight="1" x14ac:dyDescent="0.3">
      <c r="B9" s="12" t="s">
        <v>72</v>
      </c>
      <c r="C9" s="12"/>
      <c r="D9" s="12"/>
      <c r="E9" s="12"/>
      <c r="F9" s="12"/>
      <c r="G9" s="12"/>
    </row>
    <row r="10" spans="1:11" ht="17.25" customHeight="1" x14ac:dyDescent="0.3">
      <c r="B10" s="12" t="s">
        <v>70</v>
      </c>
      <c r="C10" s="12"/>
      <c r="D10" s="12"/>
      <c r="E10" s="12"/>
      <c r="F10" s="12"/>
      <c r="G10" s="12"/>
    </row>
    <row r="11" spans="1:11" ht="17.25" customHeight="1" x14ac:dyDescent="0.3">
      <c r="B11" s="12" t="s">
        <v>73</v>
      </c>
      <c r="C11" s="12"/>
      <c r="D11" s="12"/>
      <c r="E11" s="12"/>
      <c r="F11" s="12"/>
      <c r="G11" s="12"/>
    </row>
    <row r="12" spans="1:11" ht="17.25" customHeight="1" x14ac:dyDescent="0.3">
      <c r="B12" s="12" t="s">
        <v>74</v>
      </c>
      <c r="C12" s="12"/>
      <c r="D12" s="12"/>
      <c r="E12" s="12"/>
      <c r="F12" s="12"/>
      <c r="G12" s="12"/>
    </row>
    <row r="13" spans="1:11" ht="3.75" customHeight="1" x14ac:dyDescent="0.25"/>
    <row r="14" spans="1:11" x14ac:dyDescent="0.25">
      <c r="B14" s="1" t="s">
        <v>40</v>
      </c>
      <c r="F14" s="7" t="s">
        <v>38</v>
      </c>
      <c r="G14" s="5"/>
      <c r="H14" s="5"/>
      <c r="I14" s="5"/>
      <c r="J14" s="5"/>
    </row>
    <row r="15" spans="1:11" ht="3.75" customHeight="1" x14ac:dyDescent="0.25">
      <c r="F15" s="5"/>
      <c r="G15" s="5"/>
      <c r="H15" s="5"/>
      <c r="I15" s="5"/>
      <c r="J15" s="5"/>
    </row>
    <row r="16" spans="1:11" ht="15" customHeight="1" x14ac:dyDescent="0.3">
      <c r="B16" s="6" t="s">
        <v>0</v>
      </c>
      <c r="C16" s="6" t="s">
        <v>10</v>
      </c>
      <c r="D16" s="6" t="s">
        <v>1</v>
      </c>
      <c r="F16" s="8" t="s">
        <v>0</v>
      </c>
      <c r="G16" s="8" t="s">
        <v>3</v>
      </c>
      <c r="H16" s="8" t="s">
        <v>4</v>
      </c>
      <c r="I16" s="8" t="s">
        <v>11</v>
      </c>
      <c r="J16" s="5"/>
      <c r="K16" s="16" t="s">
        <v>71</v>
      </c>
    </row>
    <row r="17" spans="2:11" ht="15" customHeight="1" x14ac:dyDescent="0.3">
      <c r="B17" s="5" t="s">
        <v>31</v>
      </c>
      <c r="C17" s="5">
        <v>2185</v>
      </c>
      <c r="D17" s="5">
        <v>94</v>
      </c>
      <c r="F17" s="5" t="s">
        <v>31</v>
      </c>
      <c r="G17" s="5" t="s">
        <v>7</v>
      </c>
      <c r="H17" s="5">
        <v>35</v>
      </c>
      <c r="I17" s="5">
        <v>27.95</v>
      </c>
      <c r="J17" s="5"/>
      <c r="K17" s="16"/>
    </row>
    <row r="18" spans="2:11" ht="15" customHeight="1" x14ac:dyDescent="0.3">
      <c r="B18" s="5" t="s">
        <v>32</v>
      </c>
      <c r="C18" s="5">
        <v>2255</v>
      </c>
      <c r="D18" s="5">
        <v>22</v>
      </c>
      <c r="F18" s="5" t="s">
        <v>32</v>
      </c>
      <c r="G18" s="5" t="s">
        <v>8</v>
      </c>
      <c r="H18" s="5">
        <v>25</v>
      </c>
      <c r="I18" s="5">
        <v>26.95</v>
      </c>
      <c r="J18" s="5"/>
      <c r="K18" s="16" t="s">
        <v>140</v>
      </c>
    </row>
    <row r="19" spans="2:11" ht="15" customHeight="1" x14ac:dyDescent="0.25">
      <c r="B19" s="5" t="s">
        <v>32</v>
      </c>
      <c r="C19" s="5">
        <v>2045</v>
      </c>
      <c r="D19" s="5">
        <v>67</v>
      </c>
      <c r="F19" s="5" t="s">
        <v>33</v>
      </c>
      <c r="G19" s="5" t="s">
        <v>9</v>
      </c>
      <c r="H19" s="5">
        <v>20</v>
      </c>
      <c r="I19" s="5">
        <v>31.95</v>
      </c>
      <c r="J19" s="5"/>
    </row>
    <row r="20" spans="2:11" ht="15" customHeight="1" x14ac:dyDescent="0.25">
      <c r="B20" s="5" t="s">
        <v>34</v>
      </c>
      <c r="C20" s="5">
        <v>2010</v>
      </c>
      <c r="D20" s="5">
        <v>21</v>
      </c>
      <c r="F20" s="5" t="s">
        <v>34</v>
      </c>
      <c r="G20" s="5" t="s">
        <v>5</v>
      </c>
      <c r="H20" s="5">
        <v>40</v>
      </c>
      <c r="I20" s="5">
        <v>37.950000000000003</v>
      </c>
      <c r="J20" s="5"/>
    </row>
    <row r="21" spans="2:11" ht="15" customHeight="1" x14ac:dyDescent="0.25">
      <c r="B21" s="5" t="s">
        <v>31</v>
      </c>
      <c r="C21" s="5">
        <v>2080</v>
      </c>
      <c r="D21" s="5">
        <v>13</v>
      </c>
      <c r="F21" s="5" t="s">
        <v>35</v>
      </c>
      <c r="G21" s="5" t="s">
        <v>26</v>
      </c>
      <c r="H21" s="5">
        <v>35</v>
      </c>
      <c r="I21" s="5">
        <v>19.95</v>
      </c>
      <c r="J21" s="5"/>
    </row>
    <row r="22" spans="2:11" ht="15" customHeight="1" x14ac:dyDescent="0.25">
      <c r="B22" s="5" t="s">
        <v>32</v>
      </c>
      <c r="C22" s="5">
        <v>2150</v>
      </c>
      <c r="D22" s="5">
        <v>16</v>
      </c>
      <c r="J22" s="5"/>
    </row>
    <row r="23" spans="2:11" ht="15" customHeight="1" x14ac:dyDescent="0.25">
      <c r="B23" s="5" t="s">
        <v>34</v>
      </c>
      <c r="C23" s="5">
        <v>2220</v>
      </c>
      <c r="D23" s="5">
        <v>123</v>
      </c>
      <c r="F23" s="7" t="s">
        <v>39</v>
      </c>
      <c r="G23" s="5"/>
      <c r="H23" s="5"/>
      <c r="I23" s="5"/>
      <c r="J23" s="5"/>
    </row>
    <row r="24" spans="2:11" ht="15" customHeight="1" x14ac:dyDescent="0.25">
      <c r="B24" s="5" t="s">
        <v>32</v>
      </c>
      <c r="C24" s="5">
        <v>2185</v>
      </c>
      <c r="D24" s="5">
        <v>64</v>
      </c>
      <c r="J24" s="5"/>
    </row>
    <row r="25" spans="2:11" ht="15" customHeight="1" x14ac:dyDescent="0.25">
      <c r="B25" s="5" t="s">
        <v>32</v>
      </c>
      <c r="C25" s="5">
        <v>2080</v>
      </c>
      <c r="D25" s="5">
        <v>71</v>
      </c>
      <c r="F25" t="s">
        <v>10</v>
      </c>
      <c r="G25" t="s">
        <v>37</v>
      </c>
      <c r="H25" t="s">
        <v>19</v>
      </c>
      <c r="I25" t="s">
        <v>18</v>
      </c>
      <c r="J25" s="5"/>
    </row>
    <row r="26" spans="2:11" ht="15" customHeight="1" x14ac:dyDescent="0.25">
      <c r="B26" s="5" t="s">
        <v>32</v>
      </c>
      <c r="C26" s="5">
        <v>2220</v>
      </c>
      <c r="D26" s="5">
        <v>120</v>
      </c>
      <c r="F26">
        <v>2010</v>
      </c>
      <c r="G26" t="s">
        <v>12</v>
      </c>
      <c r="H26" t="str">
        <f>LOWER(dCustomerPBID[[#This Row],[Contact]])&amp;"@"&amp;LOWER(SUBSTITUTE(dCustomerPBID[[#This Row],[CustomerName]]," ",""))&amp;".com"</f>
        <v>han@kiteflight.com</v>
      </c>
      <c r="I26" t="s">
        <v>20</v>
      </c>
      <c r="J26" s="5"/>
    </row>
    <row r="27" spans="2:11" ht="15" customHeight="1" x14ac:dyDescent="0.25">
      <c r="B27" s="5" t="s">
        <v>32</v>
      </c>
      <c r="C27" s="5">
        <v>2255</v>
      </c>
      <c r="D27" s="5">
        <v>12</v>
      </c>
      <c r="F27">
        <v>2045</v>
      </c>
      <c r="G27" t="s">
        <v>13</v>
      </c>
      <c r="H27" t="str">
        <f>LOWER(dCustomerPBID[[#This Row],[Contact]])&amp;"@"&amp;LOWER(SUBSTITUTE(dCustomerPBID[[#This Row],[CustomerName]]," ",""))&amp;".com"</f>
        <v>tim@fredmyer.com</v>
      </c>
      <c r="I27" t="s">
        <v>21</v>
      </c>
      <c r="J27" s="5"/>
    </row>
    <row r="28" spans="2:11" ht="15" customHeight="1" x14ac:dyDescent="0.25">
      <c r="B28" s="5" t="s">
        <v>34</v>
      </c>
      <c r="C28" s="5">
        <v>2080</v>
      </c>
      <c r="D28" s="5">
        <v>69</v>
      </c>
      <c r="F28">
        <v>2080</v>
      </c>
      <c r="G28" t="s">
        <v>14</v>
      </c>
      <c r="H28" t="str">
        <f>LOWER(dCustomerPBID[[#This Row],[Contact]])&amp;"@"&amp;LOWER(SUBSTITUTE(dCustomerPBID[[#This Row],[CustomerName]]," ",""))&amp;".com"</f>
        <v>sonia@greatwinds.com</v>
      </c>
      <c r="I28" t="s">
        <v>22</v>
      </c>
      <c r="J28" s="5"/>
    </row>
    <row r="29" spans="2:11" ht="15" customHeight="1" x14ac:dyDescent="0.25">
      <c r="B29" s="5" t="s">
        <v>33</v>
      </c>
      <c r="C29" s="5">
        <v>2220</v>
      </c>
      <c r="D29" s="5">
        <v>25</v>
      </c>
      <c r="F29">
        <v>2115</v>
      </c>
      <c r="G29" s="5" t="s">
        <v>15</v>
      </c>
      <c r="H29" s="5" t="str">
        <f>LOWER(dCustomerPBID[[#This Row],[Contact]])&amp;"@"&amp;LOWER(SUBSTITUTE(dCustomerPBID[[#This Row],[CustomerName]]," ",""))&amp;".com"</f>
        <v>chantel@flyingtoys.com</v>
      </c>
      <c r="I29" s="5" t="s">
        <v>24</v>
      </c>
      <c r="J29" s="5"/>
    </row>
    <row r="30" spans="2:11" ht="15" customHeight="1" x14ac:dyDescent="0.25">
      <c r="B30" s="5" t="s">
        <v>32</v>
      </c>
      <c r="C30" s="5">
        <v>2220</v>
      </c>
      <c r="D30" s="5">
        <v>24</v>
      </c>
      <c r="F30">
        <v>2150</v>
      </c>
      <c r="G30" s="5" t="s">
        <v>16</v>
      </c>
      <c r="H30" s="5" t="str">
        <f>LOWER(dCustomerPBID[[#This Row],[Contact]])&amp;"@"&amp;LOWER(SUBSTITUTE(dCustomerPBID[[#This Row],[CustomerName]]," ",""))&amp;".com"</f>
        <v>rich@boomerangman.com</v>
      </c>
      <c r="I30" s="5" t="s">
        <v>23</v>
      </c>
      <c r="J30" s="5"/>
    </row>
    <row r="31" spans="2:11" ht="15" customHeight="1" x14ac:dyDescent="0.25">
      <c r="B31" s="5" t="s">
        <v>32</v>
      </c>
      <c r="C31" s="5">
        <v>2045</v>
      </c>
      <c r="D31" s="5">
        <v>49</v>
      </c>
      <c r="F31">
        <v>2185</v>
      </c>
      <c r="G31" s="5" t="s">
        <v>17</v>
      </c>
      <c r="H31" s="5" t="str">
        <f>LOWER(dCustomerPBID[[#This Row],[Contact]])&amp;"@"&amp;LOWER(SUBSTITUTE(dCustomerPBID[[#This Row],[CustomerName]]," ",""))&amp;".com"</f>
        <v>sioux@baileyboomerangs.com</v>
      </c>
      <c r="I31" s="5" t="s">
        <v>25</v>
      </c>
      <c r="J31" s="5"/>
    </row>
    <row r="32" spans="2:11" ht="15" customHeight="1" x14ac:dyDescent="0.25">
      <c r="B32" s="5" t="s">
        <v>33</v>
      </c>
      <c r="C32" s="5">
        <v>2220</v>
      </c>
      <c r="D32" s="5">
        <v>32</v>
      </c>
      <c r="F32">
        <v>2220</v>
      </c>
      <c r="G32" s="5" t="s">
        <v>27</v>
      </c>
      <c r="H32" s="4" t="str">
        <f>LOWER(dCustomerPBID[[#This Row],[Contact]])&amp;"@"&amp;LOWER(SUBSTITUTE(dCustomerPBID[[#This Row],[CustomerName]]," ",""))&amp;".com"</f>
        <v>miki@toptentoys.com</v>
      </c>
      <c r="I32" s="5" t="s">
        <v>28</v>
      </c>
      <c r="J32" s="5"/>
    </row>
    <row r="33" spans="2:10" ht="15" customHeight="1" x14ac:dyDescent="0.25">
      <c r="B33" s="5" t="s">
        <v>34</v>
      </c>
      <c r="C33" s="5">
        <v>2010</v>
      </c>
      <c r="D33" s="5">
        <v>52</v>
      </c>
      <c r="F33">
        <v>2255</v>
      </c>
      <c r="G33" t="s">
        <v>29</v>
      </c>
      <c r="H33" s="3" t="str">
        <f>LOWER(dCustomerPBID[[#This Row],[Contact]])&amp;"@"&amp;LOWER(SUBSTITUTE(dCustomerPBID[[#This Row],[CustomerName]]," ",""))&amp;".com"</f>
        <v>gigi@flyinghigh.com</v>
      </c>
      <c r="I33" t="s">
        <v>30</v>
      </c>
      <c r="J33" s="5"/>
    </row>
    <row r="34" spans="2:10" ht="15" customHeight="1" x14ac:dyDescent="0.25">
      <c r="B34" s="5" t="s">
        <v>31</v>
      </c>
      <c r="C34" s="5">
        <v>2220</v>
      </c>
      <c r="D34" s="5">
        <v>53</v>
      </c>
    </row>
    <row r="35" spans="2:10" ht="15" customHeight="1" x14ac:dyDescent="0.25">
      <c r="B35" s="5" t="s">
        <v>31</v>
      </c>
      <c r="C35" s="5">
        <v>2045</v>
      </c>
      <c r="D35" s="5">
        <v>53</v>
      </c>
    </row>
    <row r="36" spans="2:10" ht="15" customHeight="1" x14ac:dyDescent="0.25">
      <c r="B36" s="5" t="s">
        <v>31</v>
      </c>
      <c r="C36" s="5">
        <v>2150</v>
      </c>
      <c r="D36" s="5">
        <v>31</v>
      </c>
    </row>
    <row r="37" spans="2:10" ht="15" customHeight="1" x14ac:dyDescent="0.25">
      <c r="B37" s="5" t="s">
        <v>31</v>
      </c>
      <c r="C37" s="5">
        <v>2185</v>
      </c>
      <c r="D37" s="5">
        <v>71</v>
      </c>
    </row>
    <row r="38" spans="2:10" ht="15" customHeight="1" x14ac:dyDescent="0.25">
      <c r="B38" s="5" t="s">
        <v>31</v>
      </c>
      <c r="C38" s="5">
        <v>2150</v>
      </c>
      <c r="D38" s="5">
        <v>73</v>
      </c>
    </row>
    <row r="39" spans="2:10" ht="15" customHeight="1" x14ac:dyDescent="0.25">
      <c r="B39" s="5" t="s">
        <v>31</v>
      </c>
      <c r="C39" s="5">
        <v>2220</v>
      </c>
      <c r="D39" s="5">
        <v>25</v>
      </c>
    </row>
    <row r="40" spans="2:10" ht="15" customHeight="1" x14ac:dyDescent="0.25">
      <c r="B40" s="5" t="s">
        <v>34</v>
      </c>
      <c r="C40" s="5">
        <v>2150</v>
      </c>
      <c r="D40" s="5">
        <v>5</v>
      </c>
    </row>
    <row r="41" spans="2:10" ht="15" customHeight="1" x14ac:dyDescent="0.25">
      <c r="B41" s="5" t="s">
        <v>34</v>
      </c>
      <c r="C41" s="5">
        <v>2045</v>
      </c>
      <c r="D41" s="5">
        <v>121</v>
      </c>
    </row>
    <row r="42" spans="2:10" ht="15" customHeight="1" x14ac:dyDescent="0.25">
      <c r="B42" s="5" t="s">
        <v>33</v>
      </c>
      <c r="C42" s="5">
        <v>2185</v>
      </c>
      <c r="D42" s="5">
        <v>49</v>
      </c>
    </row>
    <row r="43" spans="2:10" ht="15" customHeight="1" x14ac:dyDescent="0.25">
      <c r="B43" s="5" t="s">
        <v>32</v>
      </c>
      <c r="C43" s="5">
        <v>2150</v>
      </c>
      <c r="D43" s="5">
        <v>30</v>
      </c>
    </row>
    <row r="44" spans="2:10" ht="15" customHeight="1" x14ac:dyDescent="0.25">
      <c r="B44" s="5" t="s">
        <v>32</v>
      </c>
      <c r="C44" s="5">
        <v>2220</v>
      </c>
      <c r="D44" s="5">
        <v>56</v>
      </c>
    </row>
    <row r="45" spans="2:10" ht="15" customHeight="1" x14ac:dyDescent="0.25">
      <c r="B45" s="5" t="s">
        <v>31</v>
      </c>
      <c r="C45" s="5">
        <v>2010</v>
      </c>
      <c r="D45" s="5">
        <v>60</v>
      </c>
    </row>
    <row r="46" spans="2:10" ht="15" customHeight="1" x14ac:dyDescent="0.25">
      <c r="B46" s="5" t="s">
        <v>31</v>
      </c>
      <c r="C46" s="5">
        <v>2080</v>
      </c>
      <c r="D46" s="5">
        <v>34</v>
      </c>
    </row>
    <row r="47" spans="2:10" ht="15" customHeight="1" x14ac:dyDescent="0.25">
      <c r="B47" s="5" t="s">
        <v>33</v>
      </c>
      <c r="C47" s="5">
        <v>2010</v>
      </c>
      <c r="D47" s="5">
        <v>27</v>
      </c>
    </row>
    <row r="48" spans="2:10" ht="15" customHeight="1" x14ac:dyDescent="0.25">
      <c r="B48" s="5" t="s">
        <v>31</v>
      </c>
      <c r="C48" s="5">
        <v>2150</v>
      </c>
      <c r="D48" s="5">
        <v>20</v>
      </c>
    </row>
    <row r="49" spans="2:4" ht="15" customHeight="1" x14ac:dyDescent="0.25">
      <c r="B49" s="5" t="s">
        <v>31</v>
      </c>
      <c r="C49" s="5">
        <v>2010</v>
      </c>
      <c r="D49" s="5">
        <v>77</v>
      </c>
    </row>
    <row r="50" spans="2:4" ht="15" customHeight="1" x14ac:dyDescent="0.25">
      <c r="B50" s="5" t="s">
        <v>34</v>
      </c>
      <c r="C50" s="5">
        <v>2045</v>
      </c>
      <c r="D50" s="5">
        <v>33</v>
      </c>
    </row>
    <row r="51" spans="2:4" ht="15" customHeight="1" x14ac:dyDescent="0.25">
      <c r="B51" s="5" t="s">
        <v>31</v>
      </c>
      <c r="C51" s="5">
        <v>2150</v>
      </c>
      <c r="D51" s="5">
        <v>40</v>
      </c>
    </row>
    <row r="52" spans="2:4" ht="15" customHeight="1" x14ac:dyDescent="0.25">
      <c r="B52" s="5" t="s">
        <v>34</v>
      </c>
      <c r="C52" s="5">
        <v>2150</v>
      </c>
      <c r="D52" s="5">
        <v>16</v>
      </c>
    </row>
    <row r="53" spans="2:4" ht="15" customHeight="1" x14ac:dyDescent="0.25">
      <c r="B53" s="5" t="s">
        <v>33</v>
      </c>
      <c r="C53" s="5">
        <v>2080</v>
      </c>
      <c r="D53" s="5">
        <v>58</v>
      </c>
    </row>
    <row r="54" spans="2:4" ht="15" customHeight="1" x14ac:dyDescent="0.25">
      <c r="B54" s="5" t="s">
        <v>32</v>
      </c>
      <c r="C54" s="5">
        <v>2080</v>
      </c>
      <c r="D54" s="5">
        <v>32</v>
      </c>
    </row>
    <row r="55" spans="2:4" ht="15" customHeight="1" x14ac:dyDescent="0.25">
      <c r="B55" s="5" t="s">
        <v>32</v>
      </c>
      <c r="C55" s="5">
        <v>2080</v>
      </c>
      <c r="D55" s="5">
        <v>24</v>
      </c>
    </row>
    <row r="56" spans="2:4" ht="15" customHeight="1" x14ac:dyDescent="0.25">
      <c r="B56" s="5" t="s">
        <v>33</v>
      </c>
      <c r="C56" s="5">
        <v>2115</v>
      </c>
      <c r="D56" s="5">
        <v>35</v>
      </c>
    </row>
    <row r="57" spans="2:4" ht="15" customHeight="1" x14ac:dyDescent="0.25">
      <c r="B57" s="5" t="s">
        <v>33</v>
      </c>
      <c r="C57" s="5">
        <v>2255</v>
      </c>
      <c r="D57" s="5">
        <v>12</v>
      </c>
    </row>
    <row r="58" spans="2:4" ht="15" customHeight="1" x14ac:dyDescent="0.25">
      <c r="B58" s="5" t="s">
        <v>33</v>
      </c>
      <c r="C58" s="5">
        <v>2255</v>
      </c>
      <c r="D58" s="5">
        <v>30</v>
      </c>
    </row>
    <row r="59" spans="2:4" ht="15" customHeight="1" x14ac:dyDescent="0.25">
      <c r="B59" s="5" t="s">
        <v>32</v>
      </c>
      <c r="C59" s="5">
        <v>2150</v>
      </c>
      <c r="D59" s="5">
        <v>35</v>
      </c>
    </row>
    <row r="60" spans="2:4" ht="15" customHeight="1" x14ac:dyDescent="0.25">
      <c r="B60" s="5" t="s">
        <v>32</v>
      </c>
      <c r="C60" s="5">
        <v>2115</v>
      </c>
      <c r="D60" s="5">
        <v>5</v>
      </c>
    </row>
    <row r="61" spans="2:4" ht="15" customHeight="1" x14ac:dyDescent="0.25">
      <c r="B61" s="5" t="s">
        <v>32</v>
      </c>
      <c r="C61" s="5">
        <v>2185</v>
      </c>
      <c r="D61" s="5">
        <v>61</v>
      </c>
    </row>
    <row r="62" spans="2:4" ht="15" customHeight="1" x14ac:dyDescent="0.25">
      <c r="B62" s="5" t="s">
        <v>33</v>
      </c>
      <c r="C62" s="5">
        <v>2115</v>
      </c>
      <c r="D62" s="5">
        <v>26</v>
      </c>
    </row>
    <row r="63" spans="2:4" ht="15" customHeight="1" x14ac:dyDescent="0.25">
      <c r="B63" s="5" t="s">
        <v>34</v>
      </c>
      <c r="C63" s="5">
        <v>2115</v>
      </c>
      <c r="D63" s="5">
        <v>51</v>
      </c>
    </row>
    <row r="64" spans="2:4" ht="15" customHeight="1" x14ac:dyDescent="0.25">
      <c r="B64" s="5" t="s">
        <v>33</v>
      </c>
      <c r="C64" s="5">
        <v>2045</v>
      </c>
      <c r="D64" s="5">
        <v>12</v>
      </c>
    </row>
    <row r="65" spans="2:4" ht="15" customHeight="1" x14ac:dyDescent="0.25">
      <c r="B65" s="5" t="s">
        <v>32</v>
      </c>
      <c r="C65" s="5">
        <v>2150</v>
      </c>
      <c r="D65" s="5">
        <v>115</v>
      </c>
    </row>
    <row r="66" spans="2:4" ht="15" customHeight="1" x14ac:dyDescent="0.25">
      <c r="B66" s="5" t="s">
        <v>31</v>
      </c>
      <c r="C66" s="5">
        <v>2185</v>
      </c>
      <c r="D66" s="5">
        <v>30</v>
      </c>
    </row>
    <row r="67" spans="2:4" ht="15" customHeight="1" x14ac:dyDescent="0.25">
      <c r="B67" s="5" t="s">
        <v>32</v>
      </c>
      <c r="C67" s="5">
        <v>2115</v>
      </c>
      <c r="D67" s="5">
        <v>21</v>
      </c>
    </row>
    <row r="68" spans="2:4" ht="15" customHeight="1" x14ac:dyDescent="0.25">
      <c r="B68" s="5" t="s">
        <v>31</v>
      </c>
      <c r="C68" s="5">
        <v>2080</v>
      </c>
      <c r="D68" s="5">
        <v>25</v>
      </c>
    </row>
    <row r="69" spans="2:4" ht="15" customHeight="1" x14ac:dyDescent="0.25">
      <c r="B69" s="5" t="s">
        <v>33</v>
      </c>
      <c r="C69" s="5">
        <v>2185</v>
      </c>
      <c r="D69" s="5">
        <v>67</v>
      </c>
    </row>
    <row r="70" spans="2:4" ht="15" customHeight="1" x14ac:dyDescent="0.25">
      <c r="B70" s="5" t="s">
        <v>31</v>
      </c>
      <c r="C70" s="5">
        <v>2010</v>
      </c>
      <c r="D70" s="5">
        <v>60</v>
      </c>
    </row>
    <row r="71" spans="2:4" ht="15" customHeight="1" x14ac:dyDescent="0.25">
      <c r="B71" s="5" t="s">
        <v>31</v>
      </c>
      <c r="C71" s="5">
        <v>2185</v>
      </c>
      <c r="D71" s="5">
        <v>29</v>
      </c>
    </row>
    <row r="72" spans="2:4" ht="15" customHeight="1" x14ac:dyDescent="0.25">
      <c r="B72" s="5" t="s">
        <v>31</v>
      </c>
      <c r="C72" s="5">
        <v>2220</v>
      </c>
      <c r="D72" s="5">
        <v>28</v>
      </c>
    </row>
    <row r="73" spans="2:4" ht="15" customHeight="1" x14ac:dyDescent="0.25">
      <c r="B73" s="5" t="s">
        <v>32</v>
      </c>
      <c r="C73" s="5">
        <v>2010</v>
      </c>
      <c r="D73" s="5">
        <v>59</v>
      </c>
    </row>
    <row r="74" spans="2:4" ht="15" customHeight="1" x14ac:dyDescent="0.25">
      <c r="B74" s="5" t="s">
        <v>31</v>
      </c>
      <c r="C74" s="5">
        <v>2115</v>
      </c>
      <c r="D74" s="5">
        <v>94</v>
      </c>
    </row>
    <row r="75" spans="2:4" ht="15" customHeight="1" x14ac:dyDescent="0.25">
      <c r="B75" s="5" t="s">
        <v>31</v>
      </c>
      <c r="C75" s="5">
        <v>2010</v>
      </c>
      <c r="D75" s="5">
        <v>62</v>
      </c>
    </row>
    <row r="76" spans="2:4" ht="15" customHeight="1" x14ac:dyDescent="0.25">
      <c r="B76" s="5" t="s">
        <v>33</v>
      </c>
      <c r="C76" s="5">
        <v>2255</v>
      </c>
      <c r="D76" s="5">
        <v>35</v>
      </c>
    </row>
    <row r="77" spans="2:4" ht="15" customHeight="1" x14ac:dyDescent="0.25">
      <c r="B77" s="5" t="s">
        <v>31</v>
      </c>
      <c r="C77" s="5">
        <v>2255</v>
      </c>
      <c r="D77" s="5">
        <v>48</v>
      </c>
    </row>
    <row r="78" spans="2:4" ht="15" customHeight="1" x14ac:dyDescent="0.25">
      <c r="B78" s="5" t="s">
        <v>34</v>
      </c>
      <c r="C78" s="5">
        <v>2220</v>
      </c>
      <c r="D78" s="5">
        <v>5</v>
      </c>
    </row>
    <row r="79" spans="2:4" ht="15" customHeight="1" x14ac:dyDescent="0.25">
      <c r="B79" s="5" t="s">
        <v>31</v>
      </c>
      <c r="C79" s="5">
        <v>2080</v>
      </c>
      <c r="D79" s="5">
        <v>26</v>
      </c>
    </row>
    <row r="80" spans="2:4" ht="15" customHeight="1" x14ac:dyDescent="0.25">
      <c r="B80" s="5" t="s">
        <v>33</v>
      </c>
      <c r="C80" s="5">
        <v>2255</v>
      </c>
      <c r="D80" s="5">
        <v>75</v>
      </c>
    </row>
    <row r="81" spans="2:4" ht="15" customHeight="1" x14ac:dyDescent="0.25">
      <c r="B81" s="5" t="s">
        <v>34</v>
      </c>
      <c r="C81" s="5">
        <v>2010</v>
      </c>
      <c r="D81" s="5">
        <v>103</v>
      </c>
    </row>
    <row r="82" spans="2:4" ht="15" customHeight="1" x14ac:dyDescent="0.25">
      <c r="B82" s="5" t="s">
        <v>31</v>
      </c>
      <c r="C82" s="5">
        <v>2150</v>
      </c>
      <c r="D82" s="5">
        <v>21</v>
      </c>
    </row>
    <row r="83" spans="2:4" ht="15" customHeight="1" x14ac:dyDescent="0.25">
      <c r="B83" s="5" t="s">
        <v>34</v>
      </c>
      <c r="C83" s="5">
        <v>2080</v>
      </c>
      <c r="D83" s="5">
        <v>58</v>
      </c>
    </row>
    <row r="84" spans="2:4" ht="15" customHeight="1" x14ac:dyDescent="0.25">
      <c r="B84" s="5" t="s">
        <v>33</v>
      </c>
      <c r="C84" s="5">
        <v>2080</v>
      </c>
      <c r="D84" s="5">
        <v>17</v>
      </c>
    </row>
    <row r="85" spans="2:4" ht="15" customHeight="1" x14ac:dyDescent="0.25">
      <c r="B85" s="5" t="s">
        <v>34</v>
      </c>
      <c r="C85" s="5">
        <v>2220</v>
      </c>
      <c r="D85" s="5">
        <v>8</v>
      </c>
    </row>
    <row r="86" spans="2:4" ht="15" customHeight="1" x14ac:dyDescent="0.25">
      <c r="B86" s="5" t="s">
        <v>34</v>
      </c>
      <c r="C86" s="5">
        <v>2080</v>
      </c>
      <c r="D86" s="5">
        <v>46</v>
      </c>
    </row>
    <row r="87" spans="2:4" ht="15" customHeight="1" x14ac:dyDescent="0.25">
      <c r="B87" s="5" t="s">
        <v>34</v>
      </c>
      <c r="C87" s="5">
        <v>2255</v>
      </c>
      <c r="D87" s="5">
        <v>70</v>
      </c>
    </row>
    <row r="88" spans="2:4" ht="15" customHeight="1" x14ac:dyDescent="0.25">
      <c r="B88" s="5" t="s">
        <v>34</v>
      </c>
      <c r="C88" s="5">
        <v>2080</v>
      </c>
      <c r="D88" s="5">
        <v>90</v>
      </c>
    </row>
    <row r="89" spans="2:4" ht="15" customHeight="1" x14ac:dyDescent="0.25">
      <c r="B89" s="5" t="s">
        <v>32</v>
      </c>
      <c r="C89" s="5">
        <v>2080</v>
      </c>
      <c r="D89" s="5">
        <v>34</v>
      </c>
    </row>
    <row r="90" spans="2:4" ht="15" customHeight="1" x14ac:dyDescent="0.25">
      <c r="B90" s="5" t="s">
        <v>32</v>
      </c>
      <c r="C90" s="5">
        <v>2185</v>
      </c>
      <c r="D90" s="5">
        <v>83</v>
      </c>
    </row>
    <row r="91" spans="2:4" ht="15" customHeight="1" x14ac:dyDescent="0.25">
      <c r="B91" s="5" t="s">
        <v>32</v>
      </c>
      <c r="C91" s="5">
        <v>2150</v>
      </c>
      <c r="D91" s="5">
        <v>15</v>
      </c>
    </row>
    <row r="92" spans="2:4" ht="15" customHeight="1" x14ac:dyDescent="0.25">
      <c r="B92" s="5" t="s">
        <v>31</v>
      </c>
      <c r="C92" s="5">
        <v>2045</v>
      </c>
      <c r="D92" s="5">
        <v>47</v>
      </c>
    </row>
    <row r="93" spans="2:4" ht="15" customHeight="1" x14ac:dyDescent="0.25">
      <c r="B93" s="5" t="s">
        <v>33</v>
      </c>
      <c r="C93" s="5">
        <v>2115</v>
      </c>
      <c r="D93" s="5">
        <v>13</v>
      </c>
    </row>
    <row r="94" spans="2:4" ht="15" customHeight="1" x14ac:dyDescent="0.25">
      <c r="B94" s="5" t="s">
        <v>34</v>
      </c>
      <c r="C94" s="5">
        <v>2220</v>
      </c>
      <c r="D94" s="5">
        <v>19</v>
      </c>
    </row>
    <row r="95" spans="2:4" ht="15" customHeight="1" x14ac:dyDescent="0.25">
      <c r="B95" s="5" t="s">
        <v>33</v>
      </c>
      <c r="C95" s="5">
        <v>2185</v>
      </c>
      <c r="D95" s="5">
        <v>7</v>
      </c>
    </row>
    <row r="96" spans="2:4" ht="15" customHeight="1" x14ac:dyDescent="0.25">
      <c r="B96" s="5" t="s">
        <v>32</v>
      </c>
      <c r="C96" s="5">
        <v>2115</v>
      </c>
      <c r="D96" s="5">
        <v>59</v>
      </c>
    </row>
    <row r="97" spans="2:4" ht="15" customHeight="1" x14ac:dyDescent="0.25">
      <c r="B97" s="5" t="s">
        <v>34</v>
      </c>
      <c r="C97" s="5">
        <v>2255</v>
      </c>
      <c r="D97" s="5">
        <v>34</v>
      </c>
    </row>
    <row r="98" spans="2:4" ht="15" customHeight="1" x14ac:dyDescent="0.25">
      <c r="B98" s="5" t="s">
        <v>32</v>
      </c>
      <c r="C98" s="5">
        <v>2080</v>
      </c>
      <c r="D98" s="5">
        <v>9</v>
      </c>
    </row>
    <row r="99" spans="2:4" ht="15" customHeight="1" x14ac:dyDescent="0.25">
      <c r="B99" s="5" t="s">
        <v>32</v>
      </c>
      <c r="C99" s="5">
        <v>2220</v>
      </c>
      <c r="D99" s="5">
        <v>53</v>
      </c>
    </row>
    <row r="100" spans="2:4" ht="15" customHeight="1" x14ac:dyDescent="0.25">
      <c r="B100" s="5" t="s">
        <v>32</v>
      </c>
      <c r="C100" s="5">
        <v>2010</v>
      </c>
      <c r="D100" s="5">
        <v>23</v>
      </c>
    </row>
    <row r="101" spans="2:4" ht="15" customHeight="1" x14ac:dyDescent="0.25">
      <c r="B101" s="5" t="s">
        <v>33</v>
      </c>
      <c r="C101" s="5">
        <v>2115</v>
      </c>
      <c r="D101" s="5">
        <v>34</v>
      </c>
    </row>
    <row r="102" spans="2:4" ht="15" customHeight="1" x14ac:dyDescent="0.25">
      <c r="B102" s="5" t="s">
        <v>32</v>
      </c>
      <c r="C102" s="5">
        <v>2115</v>
      </c>
      <c r="D102" s="5">
        <v>35</v>
      </c>
    </row>
    <row r="103" spans="2:4" ht="15" customHeight="1" x14ac:dyDescent="0.25">
      <c r="B103" s="5" t="s">
        <v>34</v>
      </c>
      <c r="C103" s="5">
        <v>2080</v>
      </c>
      <c r="D103" s="5">
        <v>48</v>
      </c>
    </row>
    <row r="104" spans="2:4" ht="15" customHeight="1" x14ac:dyDescent="0.25">
      <c r="B104" s="5" t="s">
        <v>32</v>
      </c>
      <c r="C104" s="5">
        <v>2115</v>
      </c>
      <c r="D104" s="5">
        <v>24</v>
      </c>
    </row>
    <row r="105" spans="2:4" ht="15" customHeight="1" x14ac:dyDescent="0.25">
      <c r="B105" s="5" t="s">
        <v>31</v>
      </c>
      <c r="C105" s="5">
        <v>2080</v>
      </c>
      <c r="D105" s="5">
        <v>13</v>
      </c>
    </row>
    <row r="106" spans="2:4" ht="15" customHeight="1" x14ac:dyDescent="0.25">
      <c r="B106" s="5" t="s">
        <v>34</v>
      </c>
      <c r="C106" s="5">
        <v>2255</v>
      </c>
      <c r="D106" s="5">
        <v>111</v>
      </c>
    </row>
    <row r="107" spans="2:4" ht="15" customHeight="1" x14ac:dyDescent="0.25">
      <c r="B107" s="5" t="s">
        <v>32</v>
      </c>
      <c r="C107" s="5">
        <v>2150</v>
      </c>
      <c r="D107" s="5">
        <v>43</v>
      </c>
    </row>
    <row r="108" spans="2:4" ht="15" customHeight="1" x14ac:dyDescent="0.25">
      <c r="B108" s="5" t="s">
        <v>34</v>
      </c>
      <c r="C108" s="5">
        <v>2185</v>
      </c>
      <c r="D108" s="5">
        <v>44</v>
      </c>
    </row>
    <row r="109" spans="2:4" ht="15" customHeight="1" x14ac:dyDescent="0.25">
      <c r="B109" s="5" t="s">
        <v>31</v>
      </c>
      <c r="C109" s="5">
        <v>2220</v>
      </c>
      <c r="D109" s="5">
        <v>124</v>
      </c>
    </row>
    <row r="110" spans="2:4" ht="15" customHeight="1" x14ac:dyDescent="0.25">
      <c r="B110" s="5" t="s">
        <v>33</v>
      </c>
      <c r="C110" s="5">
        <v>2045</v>
      </c>
      <c r="D110" s="5">
        <v>21</v>
      </c>
    </row>
    <row r="111" spans="2:4" ht="15" customHeight="1" x14ac:dyDescent="0.25">
      <c r="B111" s="5" t="s">
        <v>32</v>
      </c>
      <c r="C111" s="5">
        <v>2045</v>
      </c>
      <c r="D111" s="5">
        <v>61</v>
      </c>
    </row>
    <row r="112" spans="2:4" ht="15" customHeight="1" x14ac:dyDescent="0.25">
      <c r="B112" s="5" t="s">
        <v>33</v>
      </c>
      <c r="C112" s="5">
        <v>2185</v>
      </c>
      <c r="D112" s="5">
        <v>16</v>
      </c>
    </row>
    <row r="113" spans="2:4" ht="15" customHeight="1" x14ac:dyDescent="0.25">
      <c r="B113" s="5" t="s">
        <v>31</v>
      </c>
      <c r="C113" s="5">
        <v>2115</v>
      </c>
      <c r="D113" s="5">
        <v>45</v>
      </c>
    </row>
    <row r="114" spans="2:4" ht="15" customHeight="1" x14ac:dyDescent="0.25">
      <c r="B114" s="5" t="s">
        <v>32</v>
      </c>
      <c r="C114" s="5">
        <v>2115</v>
      </c>
      <c r="D114" s="5">
        <v>59</v>
      </c>
    </row>
    <row r="115" spans="2:4" ht="15" customHeight="1" x14ac:dyDescent="0.25">
      <c r="B115" s="5" t="s">
        <v>31</v>
      </c>
      <c r="C115" s="5">
        <v>2185</v>
      </c>
      <c r="D115" s="5">
        <v>23</v>
      </c>
    </row>
    <row r="116" spans="2:4" ht="15" customHeight="1" x14ac:dyDescent="0.25">
      <c r="B116" s="5" t="s">
        <v>33</v>
      </c>
      <c r="C116" s="5">
        <v>2045</v>
      </c>
      <c r="D116" s="5">
        <v>30</v>
      </c>
    </row>
    <row r="117" spans="2:4" ht="15" customHeight="1" x14ac:dyDescent="0.25">
      <c r="B117" s="5" t="s">
        <v>33</v>
      </c>
      <c r="C117" s="5">
        <v>2185</v>
      </c>
      <c r="D117" s="5">
        <v>14</v>
      </c>
    </row>
    <row r="118" spans="2:4" ht="15" customHeight="1" x14ac:dyDescent="0.25">
      <c r="B118" s="5" t="s">
        <v>33</v>
      </c>
      <c r="C118" s="5">
        <v>2150</v>
      </c>
      <c r="D118" s="5">
        <v>107</v>
      </c>
    </row>
    <row r="119" spans="2:4" ht="15" customHeight="1" x14ac:dyDescent="0.25">
      <c r="B119" s="5" t="s">
        <v>34</v>
      </c>
      <c r="C119" s="5">
        <v>2080</v>
      </c>
      <c r="D119" s="5">
        <v>37</v>
      </c>
    </row>
    <row r="120" spans="2:4" ht="15" customHeight="1" x14ac:dyDescent="0.25">
      <c r="B120" s="5" t="s">
        <v>32</v>
      </c>
      <c r="C120" s="5">
        <v>2045</v>
      </c>
      <c r="D120" s="5">
        <v>86</v>
      </c>
    </row>
    <row r="121" spans="2:4" ht="15" customHeight="1" x14ac:dyDescent="0.25">
      <c r="B121" s="5" t="s">
        <v>34</v>
      </c>
      <c r="C121" s="5">
        <v>2150</v>
      </c>
      <c r="D121" s="5">
        <v>24</v>
      </c>
    </row>
    <row r="122" spans="2:4" ht="15" customHeight="1" x14ac:dyDescent="0.25">
      <c r="B122" s="5" t="s">
        <v>32</v>
      </c>
      <c r="C122" s="5">
        <v>2220</v>
      </c>
      <c r="D122" s="5">
        <v>59</v>
      </c>
    </row>
    <row r="123" spans="2:4" ht="15" customHeight="1" x14ac:dyDescent="0.25">
      <c r="B123" s="5" t="s">
        <v>31</v>
      </c>
      <c r="C123" s="5">
        <v>2115</v>
      </c>
      <c r="D123" s="5">
        <v>48</v>
      </c>
    </row>
    <row r="124" spans="2:4" ht="15" customHeight="1" x14ac:dyDescent="0.25">
      <c r="B124" s="5" t="s">
        <v>34</v>
      </c>
      <c r="C124" s="5">
        <v>2185</v>
      </c>
      <c r="D124" s="5">
        <v>12</v>
      </c>
    </row>
    <row r="125" spans="2:4" ht="15" customHeight="1" x14ac:dyDescent="0.25">
      <c r="B125" s="5" t="s">
        <v>33</v>
      </c>
      <c r="C125" s="5">
        <v>2045</v>
      </c>
      <c r="D125" s="5">
        <v>97</v>
      </c>
    </row>
    <row r="126" spans="2:4" ht="15" customHeight="1" x14ac:dyDescent="0.25">
      <c r="B126" s="5" t="s">
        <v>33</v>
      </c>
      <c r="C126" s="5">
        <v>2255</v>
      </c>
      <c r="D126" s="5">
        <v>108</v>
      </c>
    </row>
    <row r="127" spans="2:4" ht="15" customHeight="1" x14ac:dyDescent="0.25">
      <c r="B127" s="5" t="s">
        <v>34</v>
      </c>
      <c r="C127" s="5">
        <v>2045</v>
      </c>
      <c r="D127" s="5">
        <v>22</v>
      </c>
    </row>
    <row r="128" spans="2:4" ht="15" customHeight="1" x14ac:dyDescent="0.25">
      <c r="B128" s="5" t="s">
        <v>34</v>
      </c>
      <c r="C128" s="5">
        <v>2255</v>
      </c>
      <c r="D128" s="5">
        <v>1</v>
      </c>
    </row>
    <row r="129" spans="2:4" ht="15" customHeight="1" x14ac:dyDescent="0.25">
      <c r="B129" s="5" t="s">
        <v>32</v>
      </c>
      <c r="C129" s="5">
        <v>2080</v>
      </c>
      <c r="D129" s="5">
        <v>22</v>
      </c>
    </row>
    <row r="130" spans="2:4" ht="15" customHeight="1" x14ac:dyDescent="0.25">
      <c r="B130" s="5" t="s">
        <v>33</v>
      </c>
      <c r="C130" s="5">
        <v>2185</v>
      </c>
      <c r="D130" s="5">
        <v>27</v>
      </c>
    </row>
    <row r="131" spans="2:4" ht="15" customHeight="1" x14ac:dyDescent="0.25">
      <c r="B131" s="5" t="s">
        <v>33</v>
      </c>
      <c r="C131" s="5">
        <v>2045</v>
      </c>
      <c r="D131" s="5">
        <v>6</v>
      </c>
    </row>
    <row r="132" spans="2:4" ht="15" customHeight="1" x14ac:dyDescent="0.25">
      <c r="B132" s="5" t="s">
        <v>33</v>
      </c>
      <c r="C132" s="5">
        <v>2220</v>
      </c>
      <c r="D132" s="5">
        <v>82</v>
      </c>
    </row>
    <row r="133" spans="2:4" ht="15" customHeight="1" x14ac:dyDescent="0.25">
      <c r="B133" s="5" t="s">
        <v>31</v>
      </c>
      <c r="C133" s="5">
        <v>2080</v>
      </c>
      <c r="D133" s="5">
        <v>102</v>
      </c>
    </row>
    <row r="134" spans="2:4" ht="15" customHeight="1" x14ac:dyDescent="0.25">
      <c r="B134" s="5" t="s">
        <v>34</v>
      </c>
      <c r="C134" s="5">
        <v>2080</v>
      </c>
      <c r="D134" s="5">
        <v>15</v>
      </c>
    </row>
    <row r="135" spans="2:4" ht="15" customHeight="1" x14ac:dyDescent="0.25">
      <c r="B135" s="5" t="s">
        <v>32</v>
      </c>
      <c r="C135" s="5">
        <v>2185</v>
      </c>
      <c r="D135" s="5">
        <v>119</v>
      </c>
    </row>
    <row r="136" spans="2:4" ht="15" customHeight="1" x14ac:dyDescent="0.25">
      <c r="B136" s="5" t="s">
        <v>34</v>
      </c>
      <c r="C136" s="5">
        <v>2115</v>
      </c>
      <c r="D136" s="5">
        <v>43</v>
      </c>
    </row>
    <row r="137" spans="2:4" ht="15" customHeight="1" x14ac:dyDescent="0.25">
      <c r="B137" s="5" t="s">
        <v>31</v>
      </c>
      <c r="C137" s="5">
        <v>2255</v>
      </c>
      <c r="D137" s="5">
        <v>19</v>
      </c>
    </row>
    <row r="138" spans="2:4" ht="15" customHeight="1" x14ac:dyDescent="0.25">
      <c r="B138" s="5" t="s">
        <v>32</v>
      </c>
      <c r="C138" s="5">
        <v>2185</v>
      </c>
      <c r="D138" s="5">
        <v>33</v>
      </c>
    </row>
    <row r="139" spans="2:4" ht="15" customHeight="1" x14ac:dyDescent="0.25">
      <c r="B139" s="5" t="s">
        <v>31</v>
      </c>
      <c r="C139" s="5">
        <v>2045</v>
      </c>
      <c r="D139" s="5">
        <v>34</v>
      </c>
    </row>
    <row r="140" spans="2:4" ht="15" customHeight="1" x14ac:dyDescent="0.25">
      <c r="B140" s="5" t="s">
        <v>33</v>
      </c>
      <c r="C140" s="5">
        <v>2185</v>
      </c>
      <c r="D140" s="5">
        <v>29</v>
      </c>
    </row>
    <row r="141" spans="2:4" ht="15" customHeight="1" x14ac:dyDescent="0.25">
      <c r="B141" s="5" t="s">
        <v>34</v>
      </c>
      <c r="C141" s="5">
        <v>2045</v>
      </c>
      <c r="D141" s="5">
        <v>40</v>
      </c>
    </row>
    <row r="142" spans="2:4" ht="15" customHeight="1" x14ac:dyDescent="0.25">
      <c r="B142" s="5" t="s">
        <v>33</v>
      </c>
      <c r="C142" s="5">
        <v>2010</v>
      </c>
      <c r="D142" s="5">
        <v>28</v>
      </c>
    </row>
    <row r="143" spans="2:4" ht="15" customHeight="1" x14ac:dyDescent="0.25"/>
  </sheetData>
  <pageMargins left="0.7" right="0.7" top="0.75" bottom="0.75" header="0.3" footer="0.3"/>
  <pageSetup orientation="portrait"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E3927-2B71-4190-8A92-AB405A8015B5}">
  <sheetPr>
    <tabColor rgb="FF0000FF"/>
  </sheetPr>
  <dimension ref="A1:J48"/>
  <sheetViews>
    <sheetView zoomScale="86" zoomScaleNormal="86" workbookViewId="0"/>
  </sheetViews>
  <sheetFormatPr defaultColWidth="8.85546875" defaultRowHeight="15" x14ac:dyDescent="0.25"/>
  <cols>
    <col min="2" max="2" width="13.85546875" customWidth="1"/>
    <col min="3" max="3" width="19.140625" bestFit="1" customWidth="1"/>
    <col min="5" max="5" width="11.85546875" customWidth="1"/>
    <col min="6" max="6" width="10" customWidth="1"/>
  </cols>
  <sheetData>
    <row r="1" spans="1:10" ht="3.75" customHeight="1" x14ac:dyDescent="0.25"/>
    <row r="2" spans="1:10" ht="17.25" x14ac:dyDescent="0.3">
      <c r="A2" s="11" t="s">
        <v>36</v>
      </c>
      <c r="B2" s="12" t="s">
        <v>110</v>
      </c>
      <c r="C2" s="12"/>
      <c r="D2" s="12"/>
      <c r="E2" s="12"/>
      <c r="F2" s="12"/>
      <c r="G2" s="12"/>
    </row>
    <row r="3" spans="1:10" ht="17.25" x14ac:dyDescent="0.3">
      <c r="A3" s="11"/>
      <c r="B3" s="12"/>
      <c r="C3" s="12" t="s">
        <v>111</v>
      </c>
      <c r="D3" s="12"/>
      <c r="E3" s="12"/>
      <c r="F3" s="12"/>
      <c r="G3" s="12"/>
    </row>
    <row r="4" spans="1:10" ht="17.25" x14ac:dyDescent="0.3">
      <c r="A4" s="11"/>
      <c r="B4" s="11" t="s">
        <v>118</v>
      </c>
      <c r="C4" s="12"/>
      <c r="D4" s="12"/>
      <c r="E4" s="12"/>
      <c r="F4" s="12"/>
      <c r="G4" s="12"/>
    </row>
    <row r="5" spans="1:10" ht="17.25" x14ac:dyDescent="0.3">
      <c r="A5" s="11"/>
      <c r="C5" s="15" t="s">
        <v>112</v>
      </c>
      <c r="D5" s="12"/>
      <c r="E5" s="12"/>
      <c r="F5" s="12"/>
      <c r="G5" s="12"/>
    </row>
    <row r="6" spans="1:10" ht="17.25" x14ac:dyDescent="0.3">
      <c r="A6" s="12"/>
      <c r="B6" s="12" t="s">
        <v>113</v>
      </c>
      <c r="C6" s="12"/>
      <c r="D6" s="12"/>
      <c r="E6" s="12"/>
      <c r="F6" s="12"/>
      <c r="G6" s="12"/>
    </row>
    <row r="7" spans="1:10" ht="17.25" x14ac:dyDescent="0.3">
      <c r="A7" s="11" t="s">
        <v>45</v>
      </c>
      <c r="B7" s="12" t="s">
        <v>46</v>
      </c>
      <c r="C7" s="12"/>
      <c r="D7" s="12"/>
      <c r="E7" s="12"/>
      <c r="F7" s="12"/>
      <c r="G7" s="12"/>
    </row>
    <row r="8" spans="1:10" ht="17.25" x14ac:dyDescent="0.3">
      <c r="A8" s="12"/>
      <c r="B8" s="12" t="s">
        <v>114</v>
      </c>
      <c r="C8" s="12"/>
      <c r="D8" s="12"/>
      <c r="E8" s="12"/>
      <c r="F8" s="12"/>
      <c r="G8" s="12"/>
    </row>
    <row r="9" spans="1:10" ht="17.25" x14ac:dyDescent="0.3">
      <c r="A9" s="12"/>
      <c r="B9" s="12" t="s">
        <v>115</v>
      </c>
      <c r="C9" s="12"/>
      <c r="D9" s="12"/>
      <c r="E9" s="12"/>
      <c r="F9" s="12"/>
      <c r="G9" s="12"/>
    </row>
    <row r="10" spans="1:10" ht="17.25" x14ac:dyDescent="0.3">
      <c r="A10" s="12"/>
      <c r="B10" s="12" t="s">
        <v>119</v>
      </c>
      <c r="C10" s="12"/>
      <c r="D10" s="12"/>
      <c r="E10" s="12"/>
      <c r="F10" s="12"/>
      <c r="G10" s="12"/>
    </row>
    <row r="11" spans="1:10" ht="17.25" x14ac:dyDescent="0.3">
      <c r="A11" s="12"/>
      <c r="B11" s="17" t="s">
        <v>120</v>
      </c>
      <c r="D11" s="12"/>
      <c r="E11" s="12"/>
      <c r="F11" s="12"/>
      <c r="G11" s="12"/>
    </row>
    <row r="12" spans="1:10" ht="17.25" x14ac:dyDescent="0.3">
      <c r="A12" s="12"/>
      <c r="B12" s="17" t="s">
        <v>121</v>
      </c>
      <c r="C12" s="12"/>
      <c r="D12" s="12"/>
      <c r="E12" s="12"/>
      <c r="F12" s="12"/>
      <c r="G12" s="12"/>
    </row>
    <row r="13" spans="1:10" ht="17.25" x14ac:dyDescent="0.3">
      <c r="B13" s="12" t="s">
        <v>75</v>
      </c>
      <c r="C13" s="12"/>
      <c r="D13" s="12"/>
      <c r="E13" s="12"/>
      <c r="F13" s="12"/>
    </row>
    <row r="14" spans="1:10" ht="18.75" x14ac:dyDescent="0.3">
      <c r="J14" s="16" t="s">
        <v>71</v>
      </c>
    </row>
    <row r="15" spans="1:10" ht="18.75" x14ac:dyDescent="0.3">
      <c r="J15" s="16"/>
    </row>
    <row r="16" spans="1:10" ht="18.75" x14ac:dyDescent="0.3">
      <c r="B16" s="12" t="s">
        <v>76</v>
      </c>
      <c r="G16" s="12"/>
      <c r="J16" s="16" t="s">
        <v>141</v>
      </c>
    </row>
    <row r="23" spans="2:9" ht="11.25" customHeight="1" x14ac:dyDescent="0.25"/>
    <row r="24" spans="2:9" x14ac:dyDescent="0.25">
      <c r="B24" s="7" t="s">
        <v>116</v>
      </c>
      <c r="E24" s="7" t="s">
        <v>117</v>
      </c>
      <c r="F24" s="5"/>
    </row>
    <row r="25" spans="2:9" ht="3.75" customHeight="1" x14ac:dyDescent="0.25"/>
    <row r="26" spans="2:9" x14ac:dyDescent="0.25">
      <c r="B26" s="1" t="s">
        <v>77</v>
      </c>
      <c r="C26" s="1" t="s">
        <v>78</v>
      </c>
      <c r="E26" s="1" t="s">
        <v>0</v>
      </c>
      <c r="F26" s="1" t="s">
        <v>3</v>
      </c>
    </row>
    <row r="27" spans="2:9" x14ac:dyDescent="0.25">
      <c r="B27">
        <v>1500</v>
      </c>
      <c r="C27" t="s">
        <v>79</v>
      </c>
      <c r="E27">
        <v>100</v>
      </c>
      <c r="F27" t="s">
        <v>5</v>
      </c>
    </row>
    <row r="28" spans="2:9" x14ac:dyDescent="0.25">
      <c r="B28">
        <v>3000</v>
      </c>
      <c r="C28" t="s">
        <v>80</v>
      </c>
      <c r="E28">
        <v>200</v>
      </c>
      <c r="F28" t="s">
        <v>101</v>
      </c>
    </row>
    <row r="29" spans="2:9" x14ac:dyDescent="0.25">
      <c r="B29">
        <v>4500</v>
      </c>
      <c r="C29" t="s">
        <v>81</v>
      </c>
      <c r="E29">
        <v>300</v>
      </c>
      <c r="F29" t="s">
        <v>8</v>
      </c>
    </row>
    <row r="30" spans="2:9" x14ac:dyDescent="0.25">
      <c r="B30">
        <v>6000</v>
      </c>
      <c r="C30" t="s">
        <v>82</v>
      </c>
      <c r="E30">
        <v>400</v>
      </c>
      <c r="F30" t="s">
        <v>9</v>
      </c>
    </row>
    <row r="31" spans="2:9" x14ac:dyDescent="0.25">
      <c r="B31">
        <v>7500</v>
      </c>
      <c r="C31" t="s">
        <v>83</v>
      </c>
      <c r="E31">
        <v>500</v>
      </c>
      <c r="F31" t="s">
        <v>102</v>
      </c>
    </row>
    <row r="32" spans="2:9" ht="17.25" x14ac:dyDescent="0.3">
      <c r="B32">
        <v>9000</v>
      </c>
      <c r="C32" t="s">
        <v>84</v>
      </c>
      <c r="E32">
        <v>600</v>
      </c>
      <c r="F32" t="s">
        <v>103</v>
      </c>
      <c r="I32" s="12"/>
    </row>
    <row r="33" spans="2:9" ht="17.25" x14ac:dyDescent="0.3">
      <c r="B33">
        <v>10500</v>
      </c>
      <c r="C33" t="s">
        <v>85</v>
      </c>
      <c r="E33">
        <v>700</v>
      </c>
      <c r="F33" t="s">
        <v>104</v>
      </c>
      <c r="I33" s="12"/>
    </row>
    <row r="34" spans="2:9" ht="17.25" x14ac:dyDescent="0.3">
      <c r="B34">
        <v>12000</v>
      </c>
      <c r="C34" t="s">
        <v>86</v>
      </c>
      <c r="E34">
        <v>800</v>
      </c>
      <c r="F34" t="s">
        <v>105</v>
      </c>
      <c r="I34" s="12"/>
    </row>
    <row r="35" spans="2:9" ht="17.25" x14ac:dyDescent="0.3">
      <c r="B35">
        <v>13500</v>
      </c>
      <c r="C35" t="s">
        <v>87</v>
      </c>
      <c r="E35">
        <v>900</v>
      </c>
      <c r="F35" t="s">
        <v>106</v>
      </c>
      <c r="I35" s="17"/>
    </row>
    <row r="36" spans="2:9" ht="17.25" x14ac:dyDescent="0.3">
      <c r="B36">
        <v>15000</v>
      </c>
      <c r="C36" t="s">
        <v>88</v>
      </c>
      <c r="E36">
        <v>1000</v>
      </c>
      <c r="F36" t="s">
        <v>107</v>
      </c>
      <c r="I36" s="17"/>
    </row>
    <row r="37" spans="2:9" x14ac:dyDescent="0.25">
      <c r="B37">
        <v>16500</v>
      </c>
      <c r="C37" t="s">
        <v>89</v>
      </c>
      <c r="E37">
        <v>1100</v>
      </c>
      <c r="F37" t="s">
        <v>108</v>
      </c>
    </row>
    <row r="38" spans="2:9" x14ac:dyDescent="0.25">
      <c r="B38">
        <v>18000</v>
      </c>
      <c r="C38" t="s">
        <v>90</v>
      </c>
      <c r="E38">
        <v>1200</v>
      </c>
      <c r="F38" t="s">
        <v>26</v>
      </c>
    </row>
    <row r="39" spans="2:9" x14ac:dyDescent="0.25">
      <c r="B39">
        <v>19500</v>
      </c>
      <c r="C39" t="s">
        <v>91</v>
      </c>
      <c r="E39">
        <v>1300</v>
      </c>
      <c r="F39" t="s">
        <v>109</v>
      </c>
    </row>
    <row r="40" spans="2:9" x14ac:dyDescent="0.25">
      <c r="B40">
        <v>21000</v>
      </c>
      <c r="C40" t="s">
        <v>92</v>
      </c>
      <c r="E40">
        <v>1400</v>
      </c>
      <c r="F40" t="s">
        <v>7</v>
      </c>
    </row>
    <row r="41" spans="2:9" x14ac:dyDescent="0.25">
      <c r="B41">
        <v>22500</v>
      </c>
      <c r="C41" t="s">
        <v>93</v>
      </c>
    </row>
    <row r="42" spans="2:9" x14ac:dyDescent="0.25">
      <c r="B42">
        <v>24000</v>
      </c>
      <c r="C42" t="s">
        <v>94</v>
      </c>
    </row>
    <row r="43" spans="2:9" x14ac:dyDescent="0.25">
      <c r="B43">
        <v>25500</v>
      </c>
      <c r="C43" t="s">
        <v>95</v>
      </c>
    </row>
    <row r="44" spans="2:9" x14ac:dyDescent="0.25">
      <c r="B44">
        <v>27000</v>
      </c>
      <c r="C44" t="s">
        <v>96</v>
      </c>
    </row>
    <row r="45" spans="2:9" x14ac:dyDescent="0.25">
      <c r="B45">
        <v>28500</v>
      </c>
      <c r="C45" t="s">
        <v>97</v>
      </c>
    </row>
    <row r="46" spans="2:9" x14ac:dyDescent="0.25">
      <c r="B46">
        <v>30000</v>
      </c>
      <c r="C46" t="s">
        <v>98</v>
      </c>
    </row>
    <row r="47" spans="2:9" x14ac:dyDescent="0.25">
      <c r="B47">
        <v>31500</v>
      </c>
      <c r="C47" t="s">
        <v>99</v>
      </c>
    </row>
    <row r="48" spans="2:9" x14ac:dyDescent="0.25">
      <c r="B48">
        <v>33000</v>
      </c>
      <c r="C48" t="s">
        <v>100</v>
      </c>
    </row>
  </sheetData>
  <pageMargins left="0.7" right="0.7" top="0.75" bottom="0.75" header="0.3" footer="0.3"/>
  <pageSetup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19BC0-A7DD-41FA-8073-F09CAA8B9DEE}">
  <sheetPr>
    <tabColor rgb="FF0000FF"/>
  </sheetPr>
  <dimension ref="A1:M29"/>
  <sheetViews>
    <sheetView showGridLines="0" zoomScale="115" zoomScaleNormal="115" workbookViewId="0"/>
  </sheetViews>
  <sheetFormatPr defaultColWidth="8.85546875" defaultRowHeight="15" x14ac:dyDescent="0.25"/>
  <cols>
    <col min="2" max="2" width="19.140625" bestFit="1" customWidth="1"/>
    <col min="3" max="3" width="18.42578125" bestFit="1" customWidth="1"/>
    <col min="4" max="4" width="3.140625" customWidth="1"/>
    <col min="12" max="12" width="11.28515625" bestFit="1" customWidth="1"/>
    <col min="13" max="13" width="15.7109375" bestFit="1" customWidth="1"/>
    <col min="14" max="14" width="2.42578125" customWidth="1"/>
  </cols>
  <sheetData>
    <row r="1" spans="1:13" ht="6" customHeight="1" x14ac:dyDescent="0.25"/>
    <row r="2" spans="1:13" ht="17.25" x14ac:dyDescent="0.3">
      <c r="A2" s="11" t="s">
        <v>36</v>
      </c>
      <c r="B2" s="12" t="s">
        <v>122</v>
      </c>
      <c r="C2" s="12"/>
      <c r="D2" s="12"/>
    </row>
    <row r="3" spans="1:13" ht="17.25" x14ac:dyDescent="0.3">
      <c r="A3" s="12"/>
      <c r="B3" s="12" t="s">
        <v>123</v>
      </c>
      <c r="C3" s="12"/>
      <c r="D3" s="12"/>
    </row>
    <row r="4" spans="1:13" ht="17.25" x14ac:dyDescent="0.3">
      <c r="A4" s="11" t="s">
        <v>45</v>
      </c>
      <c r="B4" s="12" t="s">
        <v>125</v>
      </c>
      <c r="C4" s="12"/>
      <c r="D4" s="12"/>
    </row>
    <row r="5" spans="1:13" ht="34.5" customHeight="1" x14ac:dyDescent="0.25"/>
    <row r="6" spans="1:13" x14ac:dyDescent="0.25">
      <c r="B6" s="9" t="s">
        <v>78</v>
      </c>
      <c r="C6" t="s">
        <v>126</v>
      </c>
      <c r="L6" s="9" t="s">
        <v>3</v>
      </c>
      <c r="M6" t="s">
        <v>127</v>
      </c>
    </row>
    <row r="7" spans="1:13" x14ac:dyDescent="0.25">
      <c r="B7" t="s">
        <v>80</v>
      </c>
      <c r="C7" s="18">
        <v>15464355.590000011</v>
      </c>
      <c r="L7" t="s">
        <v>102</v>
      </c>
      <c r="M7" s="18">
        <v>9501342</v>
      </c>
    </row>
    <row r="8" spans="1:13" x14ac:dyDescent="0.25">
      <c r="B8" t="s">
        <v>79</v>
      </c>
      <c r="C8" s="18">
        <v>17578217.880000029</v>
      </c>
      <c r="L8" t="s">
        <v>107</v>
      </c>
      <c r="M8" s="18">
        <v>9461508</v>
      </c>
    </row>
    <row r="9" spans="1:13" x14ac:dyDescent="0.25">
      <c r="B9" t="s">
        <v>82</v>
      </c>
      <c r="C9" s="18">
        <v>19206567.070000008</v>
      </c>
      <c r="L9" t="s">
        <v>7</v>
      </c>
      <c r="M9" s="18">
        <v>9410989</v>
      </c>
    </row>
    <row r="10" spans="1:13" x14ac:dyDescent="0.25">
      <c r="B10" t="s">
        <v>100</v>
      </c>
      <c r="C10" s="18">
        <v>21193825.220000025</v>
      </c>
      <c r="L10" t="s">
        <v>9</v>
      </c>
      <c r="M10" s="18">
        <v>3076422</v>
      </c>
    </row>
    <row r="11" spans="1:13" x14ac:dyDescent="0.25">
      <c r="B11" t="s">
        <v>83</v>
      </c>
      <c r="C11" s="18">
        <v>23433305.749999996</v>
      </c>
      <c r="L11" t="s">
        <v>108</v>
      </c>
      <c r="M11" s="18">
        <v>3071201</v>
      </c>
    </row>
    <row r="12" spans="1:13" x14ac:dyDescent="0.25">
      <c r="B12" t="s">
        <v>93</v>
      </c>
      <c r="C12" s="18">
        <v>25288473.840000011</v>
      </c>
      <c r="L12" t="s">
        <v>101</v>
      </c>
      <c r="M12" s="18">
        <v>3070795</v>
      </c>
    </row>
    <row r="13" spans="1:13" x14ac:dyDescent="0.25">
      <c r="B13" t="s">
        <v>84</v>
      </c>
      <c r="C13" s="18">
        <v>27797469.759999968</v>
      </c>
      <c r="L13" t="s">
        <v>8</v>
      </c>
      <c r="M13" s="18">
        <v>3070549</v>
      </c>
    </row>
    <row r="14" spans="1:13" x14ac:dyDescent="0.25">
      <c r="B14" t="s">
        <v>91</v>
      </c>
      <c r="C14" s="18">
        <v>30128483.300000004</v>
      </c>
      <c r="L14" t="s">
        <v>5</v>
      </c>
      <c r="M14" s="18">
        <v>3040733</v>
      </c>
    </row>
    <row r="15" spans="1:13" x14ac:dyDescent="0.25">
      <c r="B15" t="s">
        <v>94</v>
      </c>
      <c r="C15" s="18">
        <v>30209344.539999999</v>
      </c>
      <c r="L15" t="s">
        <v>26</v>
      </c>
      <c r="M15" s="18">
        <v>3027329</v>
      </c>
    </row>
    <row r="16" spans="1:13" x14ac:dyDescent="0.25">
      <c r="B16" t="s">
        <v>90</v>
      </c>
      <c r="C16" s="18">
        <v>30262694.569999982</v>
      </c>
      <c r="L16" t="s">
        <v>106</v>
      </c>
      <c r="M16" s="18">
        <v>2692831</v>
      </c>
    </row>
    <row r="17" spans="2:13" x14ac:dyDescent="0.25">
      <c r="B17" t="s">
        <v>97</v>
      </c>
      <c r="C17" s="18">
        <v>30367082.110000014</v>
      </c>
      <c r="L17" t="s">
        <v>103</v>
      </c>
      <c r="M17" s="18">
        <v>2374100</v>
      </c>
    </row>
    <row r="18" spans="2:13" x14ac:dyDescent="0.25">
      <c r="B18" t="s">
        <v>88</v>
      </c>
      <c r="C18" s="18">
        <v>30383191.519999966</v>
      </c>
      <c r="L18" t="s">
        <v>104</v>
      </c>
      <c r="M18" s="18">
        <v>2091016</v>
      </c>
    </row>
    <row r="19" spans="2:13" x14ac:dyDescent="0.25">
      <c r="B19" t="s">
        <v>87</v>
      </c>
      <c r="C19" s="18">
        <v>30407343.32999998</v>
      </c>
      <c r="L19" t="s">
        <v>109</v>
      </c>
      <c r="M19" s="18">
        <v>1829887</v>
      </c>
    </row>
    <row r="20" spans="2:13" x14ac:dyDescent="0.25">
      <c r="B20" t="s">
        <v>85</v>
      </c>
      <c r="C20" s="18">
        <v>30587834.979999982</v>
      </c>
      <c r="L20" t="s">
        <v>105</v>
      </c>
      <c r="M20" s="18">
        <v>1571017</v>
      </c>
    </row>
    <row r="21" spans="2:13" x14ac:dyDescent="0.25">
      <c r="B21" t="s">
        <v>96</v>
      </c>
      <c r="C21" s="18">
        <v>30601813.400000006</v>
      </c>
      <c r="L21" t="s">
        <v>49</v>
      </c>
      <c r="M21" s="18">
        <v>57289719</v>
      </c>
    </row>
    <row r="22" spans="2:13" x14ac:dyDescent="0.25">
      <c r="B22" t="s">
        <v>95</v>
      </c>
      <c r="C22" s="18">
        <v>30621328.359999988</v>
      </c>
    </row>
    <row r="23" spans="2:13" x14ac:dyDescent="0.25">
      <c r="B23" t="s">
        <v>92</v>
      </c>
      <c r="C23" s="18">
        <v>30723575.909999974</v>
      </c>
    </row>
    <row r="24" spans="2:13" x14ac:dyDescent="0.25">
      <c r="B24" t="s">
        <v>89</v>
      </c>
      <c r="C24" s="18">
        <v>30789778.359999992</v>
      </c>
    </row>
    <row r="25" spans="2:13" x14ac:dyDescent="0.25">
      <c r="B25" t="s">
        <v>81</v>
      </c>
      <c r="C25" s="18">
        <v>105971452.46999988</v>
      </c>
    </row>
    <row r="26" spans="2:13" x14ac:dyDescent="0.25">
      <c r="B26" t="s">
        <v>98</v>
      </c>
      <c r="C26" s="18">
        <v>106027370.44999975</v>
      </c>
    </row>
    <row r="27" spans="2:13" x14ac:dyDescent="0.25">
      <c r="B27" t="s">
        <v>86</v>
      </c>
      <c r="C27" s="18">
        <v>106981305.94999982</v>
      </c>
    </row>
    <row r="28" spans="2:13" x14ac:dyDescent="0.25">
      <c r="B28" t="s">
        <v>99</v>
      </c>
      <c r="C28" s="18">
        <v>107383729.26999973</v>
      </c>
    </row>
    <row r="29" spans="2:13" x14ac:dyDescent="0.25">
      <c r="B29" t="s">
        <v>49</v>
      </c>
      <c r="C29" s="18">
        <v>911408543.63000429</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19716-3CA0-4A12-B244-9EB529EF57B9}">
  <sheetPr>
    <tabColor rgb="FF0000FF"/>
  </sheetPr>
  <dimension ref="A1:G29"/>
  <sheetViews>
    <sheetView zoomScale="130" zoomScaleNormal="130" workbookViewId="0"/>
  </sheetViews>
  <sheetFormatPr defaultColWidth="8.85546875" defaultRowHeight="15" x14ac:dyDescent="0.25"/>
  <cols>
    <col min="2" max="2" width="11.28515625" bestFit="1" customWidth="1"/>
    <col min="3" max="3" width="10.28515625" bestFit="1" customWidth="1"/>
    <col min="4" max="4" width="12.28515625" bestFit="1" customWidth="1"/>
    <col min="14" max="14" width="9.7109375" customWidth="1"/>
  </cols>
  <sheetData>
    <row r="1" spans="1:7" ht="5.25" customHeight="1" x14ac:dyDescent="0.25"/>
    <row r="2" spans="1:7" ht="17.25" x14ac:dyDescent="0.3">
      <c r="A2" s="11" t="s">
        <v>36</v>
      </c>
      <c r="B2" s="12" t="s">
        <v>133</v>
      </c>
      <c r="C2" s="12"/>
      <c r="D2" s="12"/>
      <c r="E2" s="12"/>
      <c r="F2" s="12"/>
      <c r="G2" s="12"/>
    </row>
    <row r="3" spans="1:7" ht="17.25" x14ac:dyDescent="0.3">
      <c r="A3" s="12"/>
      <c r="B3" s="11" t="s">
        <v>128</v>
      </c>
      <c r="C3" s="12"/>
      <c r="D3" s="12"/>
      <c r="E3" s="12"/>
      <c r="F3" s="12"/>
      <c r="G3" s="12"/>
    </row>
    <row r="4" spans="1:7" ht="17.25" x14ac:dyDescent="0.3">
      <c r="A4" s="12"/>
      <c r="B4" s="12" t="s">
        <v>129</v>
      </c>
      <c r="C4" s="12"/>
      <c r="D4" s="12"/>
      <c r="E4" s="12"/>
      <c r="F4" s="12"/>
      <c r="G4" s="12"/>
    </row>
    <row r="5" spans="1:7" ht="17.25" x14ac:dyDescent="0.3">
      <c r="A5" s="12"/>
      <c r="B5" s="12" t="s">
        <v>75</v>
      </c>
      <c r="C5" s="12"/>
      <c r="D5" s="12"/>
      <c r="E5" s="12"/>
      <c r="F5" s="12"/>
      <c r="G5" s="12"/>
    </row>
    <row r="6" spans="1:7" ht="17.25" x14ac:dyDescent="0.3">
      <c r="C6" s="12"/>
      <c r="D6" s="12"/>
      <c r="E6" s="12"/>
      <c r="F6" s="12"/>
      <c r="G6" s="12"/>
    </row>
    <row r="7" spans="1:7" ht="17.25" x14ac:dyDescent="0.3">
      <c r="A7" s="11" t="s">
        <v>45</v>
      </c>
      <c r="B7" s="12" t="s">
        <v>44</v>
      </c>
      <c r="C7" s="12"/>
      <c r="D7" s="12"/>
      <c r="E7" s="12"/>
      <c r="F7" s="12"/>
      <c r="G7" s="12"/>
    </row>
    <row r="8" spans="1:7" ht="17.25" x14ac:dyDescent="0.3">
      <c r="A8" s="12"/>
      <c r="B8" s="12" t="s">
        <v>130</v>
      </c>
      <c r="C8" s="12"/>
      <c r="D8" s="12"/>
      <c r="E8" s="12"/>
      <c r="F8" s="12"/>
      <c r="G8" s="12"/>
    </row>
    <row r="9" spans="1:7" ht="17.25" x14ac:dyDescent="0.3">
      <c r="A9" s="12"/>
      <c r="B9" s="12" t="s">
        <v>131</v>
      </c>
      <c r="C9" s="12"/>
      <c r="D9" s="12"/>
      <c r="E9" s="12"/>
      <c r="F9" s="12"/>
      <c r="G9" s="12"/>
    </row>
    <row r="10" spans="1:7" ht="17.25" x14ac:dyDescent="0.3">
      <c r="A10" s="12"/>
      <c r="B10" s="12" t="s">
        <v>132</v>
      </c>
      <c r="C10" s="12"/>
      <c r="D10" s="12"/>
      <c r="E10" s="12"/>
      <c r="F10" s="12"/>
      <c r="G10" s="12"/>
    </row>
    <row r="11" spans="1:7" ht="17.25" x14ac:dyDescent="0.3">
      <c r="A11" s="11" t="s">
        <v>134</v>
      </c>
      <c r="B11" s="12" t="s">
        <v>135</v>
      </c>
    </row>
    <row r="12" spans="1:7" ht="17.25" x14ac:dyDescent="0.3">
      <c r="B12" s="17" t="s">
        <v>136</v>
      </c>
    </row>
    <row r="15" spans="1:7" x14ac:dyDescent="0.25">
      <c r="B15" s="9" t="s">
        <v>3</v>
      </c>
      <c r="C15" t="s">
        <v>138</v>
      </c>
      <c r="D15" t="s">
        <v>139</v>
      </c>
    </row>
    <row r="16" spans="1:7" x14ac:dyDescent="0.25">
      <c r="B16" t="s">
        <v>5</v>
      </c>
      <c r="C16" s="18">
        <v>40116</v>
      </c>
      <c r="D16" s="19">
        <v>5.8102163985522252E-2</v>
      </c>
    </row>
    <row r="17" spans="2:4" x14ac:dyDescent="0.25">
      <c r="B17" t="s">
        <v>101</v>
      </c>
      <c r="C17" s="18">
        <v>35494</v>
      </c>
      <c r="D17" s="19">
        <v>5.1407872382643507E-2</v>
      </c>
    </row>
    <row r="18" spans="2:4" x14ac:dyDescent="0.25">
      <c r="B18" t="s">
        <v>8</v>
      </c>
      <c r="C18" s="18">
        <v>40351</v>
      </c>
      <c r="D18" s="19">
        <v>5.8442527145772472E-2</v>
      </c>
    </row>
    <row r="19" spans="2:4" x14ac:dyDescent="0.25">
      <c r="B19" t="s">
        <v>9</v>
      </c>
      <c r="C19" s="18">
        <v>40304</v>
      </c>
      <c r="D19" s="19">
        <v>5.8374454513722432E-2</v>
      </c>
    </row>
    <row r="20" spans="2:4" x14ac:dyDescent="0.25">
      <c r="B20" t="s">
        <v>102</v>
      </c>
      <c r="C20" s="18">
        <v>116290</v>
      </c>
      <c r="D20" s="19">
        <v>0.16842907193828854</v>
      </c>
    </row>
    <row r="21" spans="2:4" x14ac:dyDescent="0.25">
      <c r="B21" t="s">
        <v>103</v>
      </c>
      <c r="C21" s="18">
        <v>27395</v>
      </c>
      <c r="D21" s="19">
        <v>3.967765436193494E-2</v>
      </c>
    </row>
    <row r="22" spans="2:4" x14ac:dyDescent="0.25">
      <c r="B22" t="s">
        <v>105</v>
      </c>
      <c r="C22" s="18">
        <v>23848</v>
      </c>
      <c r="D22" s="19">
        <v>3.4540343172966767E-2</v>
      </c>
    </row>
    <row r="23" spans="2:4" x14ac:dyDescent="0.25">
      <c r="B23" t="s">
        <v>106</v>
      </c>
      <c r="C23" s="18">
        <v>31117</v>
      </c>
      <c r="D23" s="19">
        <v>4.5068427478749028E-2</v>
      </c>
    </row>
    <row r="24" spans="2:4" x14ac:dyDescent="0.25">
      <c r="B24" t="s">
        <v>137</v>
      </c>
      <c r="C24" s="18">
        <v>20774</v>
      </c>
      <c r="D24" s="19">
        <v>3.0088103366119237E-2</v>
      </c>
    </row>
    <row r="25" spans="2:4" x14ac:dyDescent="0.25">
      <c r="B25" t="s">
        <v>107</v>
      </c>
      <c r="C25" s="18">
        <v>116660</v>
      </c>
      <c r="D25" s="19">
        <v>0.16896496287144847</v>
      </c>
    </row>
    <row r="26" spans="2:4" x14ac:dyDescent="0.25">
      <c r="B26" t="s">
        <v>108</v>
      </c>
      <c r="C26" s="18">
        <v>40409</v>
      </c>
      <c r="D26" s="19">
        <v>5.8526531670429975E-2</v>
      </c>
    </row>
    <row r="27" spans="2:4" x14ac:dyDescent="0.25">
      <c r="B27" t="s">
        <v>26</v>
      </c>
      <c r="C27" s="18">
        <v>40552</v>
      </c>
      <c r="D27" s="19">
        <v>5.8733646274326916E-2</v>
      </c>
    </row>
    <row r="28" spans="2:4" x14ac:dyDescent="0.25">
      <c r="B28" t="s">
        <v>7</v>
      </c>
      <c r="C28" s="18">
        <v>117129</v>
      </c>
      <c r="D28" s="19">
        <v>0.16964424083807547</v>
      </c>
    </row>
    <row r="29" spans="2:4" x14ac:dyDescent="0.25">
      <c r="B29" t="s">
        <v>49</v>
      </c>
      <c r="C29" s="18">
        <v>690439</v>
      </c>
      <c r="D29" s="19">
        <v>1</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B0E9A-1964-49D6-BD49-3F70A5F3D407}">
  <sheetPr>
    <tabColor rgb="FF0000FF"/>
  </sheetPr>
  <dimension ref="B2:S23"/>
  <sheetViews>
    <sheetView workbookViewId="0"/>
  </sheetViews>
  <sheetFormatPr defaultColWidth="8.85546875" defaultRowHeight="15" x14ac:dyDescent="0.25"/>
  <cols>
    <col min="1" max="1" width="1.140625" customWidth="1"/>
    <col min="2" max="2" width="11.85546875" customWidth="1"/>
    <col min="3" max="3" width="3" customWidth="1"/>
    <col min="4" max="4" width="15.28515625" bestFit="1" customWidth="1"/>
    <col min="5" max="12" width="12.140625" customWidth="1"/>
  </cols>
  <sheetData>
    <row r="2" spans="2:19" ht="15.75" thickBot="1" x14ac:dyDescent="0.3">
      <c r="B2" s="20" t="s">
        <v>159</v>
      </c>
    </row>
    <row r="3" spans="2:19" ht="45" customHeight="1" thickBot="1" x14ac:dyDescent="0.3">
      <c r="B3" s="21" t="s">
        <v>148</v>
      </c>
      <c r="C3" s="22"/>
      <c r="D3" s="22"/>
      <c r="E3" s="22"/>
      <c r="F3" s="22"/>
      <c r="G3" s="22"/>
      <c r="H3" s="22"/>
      <c r="I3" s="22"/>
      <c r="J3" s="22"/>
      <c r="K3" s="22"/>
      <c r="L3" s="22"/>
      <c r="M3" s="22"/>
      <c r="N3" s="22"/>
      <c r="O3" s="22"/>
      <c r="P3" s="22"/>
      <c r="Q3" s="22"/>
      <c r="R3" s="22"/>
      <c r="S3" s="23"/>
    </row>
    <row r="4" spans="2:19" ht="15.75" thickBot="1" x14ac:dyDescent="0.3">
      <c r="B4" s="20" t="s">
        <v>142</v>
      </c>
    </row>
    <row r="5" spans="2:19" ht="45" customHeight="1" thickBot="1" x14ac:dyDescent="0.3">
      <c r="B5" s="21" t="s">
        <v>149</v>
      </c>
      <c r="C5" s="22"/>
      <c r="D5" s="22"/>
      <c r="E5" s="22"/>
      <c r="F5" s="22"/>
      <c r="G5" s="22"/>
      <c r="H5" s="22"/>
      <c r="I5" s="22"/>
      <c r="J5" s="22"/>
      <c r="K5" s="22"/>
      <c r="L5" s="22"/>
      <c r="M5" s="22"/>
      <c r="N5" s="22"/>
      <c r="O5" s="22"/>
      <c r="P5" s="22"/>
      <c r="Q5" s="22"/>
      <c r="R5" s="22"/>
      <c r="S5" s="23"/>
    </row>
    <row r="6" spans="2:19" ht="15.75" thickBot="1" x14ac:dyDescent="0.3">
      <c r="B6" s="20" t="s">
        <v>160</v>
      </c>
    </row>
    <row r="7" spans="2:19" ht="45" customHeight="1" thickBot="1" x14ac:dyDescent="0.3">
      <c r="B7" s="21" t="s">
        <v>150</v>
      </c>
      <c r="C7" s="22"/>
      <c r="D7" s="22"/>
      <c r="E7" s="22"/>
      <c r="F7" s="22"/>
      <c r="G7" s="22"/>
      <c r="H7" s="22"/>
      <c r="I7" s="22"/>
      <c r="J7" s="22"/>
      <c r="K7" s="22"/>
      <c r="L7" s="22"/>
      <c r="M7" s="22"/>
      <c r="N7" s="22"/>
      <c r="O7" s="22"/>
      <c r="P7" s="22"/>
      <c r="Q7" s="22"/>
      <c r="R7" s="22"/>
      <c r="S7" s="23"/>
    </row>
    <row r="8" spans="2:19" ht="15.75" thickBot="1" x14ac:dyDescent="0.3">
      <c r="B8" s="20" t="s">
        <v>143</v>
      </c>
    </row>
    <row r="9" spans="2:19" ht="45" customHeight="1" thickBot="1" x14ac:dyDescent="0.3">
      <c r="B9" s="21" t="s">
        <v>151</v>
      </c>
      <c r="C9" s="22"/>
      <c r="D9" s="22"/>
      <c r="E9" s="22"/>
      <c r="F9" s="22"/>
      <c r="G9" s="22"/>
      <c r="H9" s="22"/>
      <c r="I9" s="22"/>
      <c r="J9" s="22"/>
      <c r="K9" s="22"/>
      <c r="L9" s="22"/>
      <c r="M9" s="22"/>
      <c r="N9" s="22"/>
      <c r="O9" s="22"/>
      <c r="P9" s="22"/>
      <c r="Q9" s="22"/>
      <c r="R9" s="22"/>
      <c r="S9" s="23"/>
    </row>
    <row r="10" spans="2:19" ht="15.75" thickBot="1" x14ac:dyDescent="0.3">
      <c r="B10" s="20" t="s">
        <v>144</v>
      </c>
    </row>
    <row r="11" spans="2:19" ht="45" customHeight="1" thickBot="1" x14ac:dyDescent="0.3">
      <c r="B11" s="21" t="s">
        <v>152</v>
      </c>
      <c r="C11" s="22"/>
      <c r="D11" s="22"/>
      <c r="E11" s="22"/>
      <c r="F11" s="22"/>
      <c r="G11" s="22"/>
      <c r="H11" s="22"/>
      <c r="I11" s="22"/>
      <c r="J11" s="22"/>
      <c r="K11" s="22"/>
      <c r="L11" s="22"/>
      <c r="M11" s="22"/>
      <c r="N11" s="22"/>
      <c r="O11" s="22"/>
      <c r="P11" s="22"/>
      <c r="Q11" s="22"/>
      <c r="R11" s="22"/>
      <c r="S11" s="23"/>
    </row>
    <row r="12" spans="2:19" ht="15.75" thickBot="1" x14ac:dyDescent="0.3">
      <c r="B12" s="20" t="s">
        <v>145</v>
      </c>
    </row>
    <row r="13" spans="2:19" ht="45" customHeight="1" thickBot="1" x14ac:dyDescent="0.3">
      <c r="B13" s="21" t="s">
        <v>153</v>
      </c>
      <c r="C13" s="22"/>
      <c r="D13" s="22"/>
      <c r="E13" s="22"/>
      <c r="F13" s="22"/>
      <c r="G13" s="22"/>
      <c r="H13" s="22"/>
      <c r="I13" s="22"/>
      <c r="J13" s="22"/>
      <c r="K13" s="22"/>
      <c r="L13" s="22"/>
      <c r="M13" s="22"/>
      <c r="N13" s="22"/>
      <c r="O13" s="22"/>
      <c r="P13" s="22"/>
      <c r="Q13" s="22"/>
      <c r="R13" s="22"/>
      <c r="S13" s="23"/>
    </row>
    <row r="14" spans="2:19" ht="15.75" thickBot="1" x14ac:dyDescent="0.3">
      <c r="B14" s="20" t="s">
        <v>146</v>
      </c>
    </row>
    <row r="15" spans="2:19" ht="57.75" customHeight="1" thickBot="1" x14ac:dyDescent="0.3">
      <c r="B15" s="21" t="s">
        <v>154</v>
      </c>
      <c r="C15" s="22"/>
      <c r="D15" s="22"/>
      <c r="E15" s="22"/>
      <c r="F15" s="22"/>
      <c r="G15" s="22"/>
      <c r="H15" s="22"/>
      <c r="I15" s="22"/>
      <c r="J15" s="22"/>
      <c r="K15" s="22"/>
      <c r="L15" s="22"/>
      <c r="M15" s="22"/>
      <c r="N15" s="22"/>
      <c r="O15" s="22"/>
      <c r="P15" s="22"/>
      <c r="Q15" s="22"/>
      <c r="R15" s="22"/>
      <c r="S15" s="23"/>
    </row>
    <row r="16" spans="2:19" ht="15.75" thickBot="1" x14ac:dyDescent="0.3">
      <c r="B16" s="20" t="s">
        <v>161</v>
      </c>
    </row>
    <row r="17" spans="2:19" ht="45" customHeight="1" thickBot="1" x14ac:dyDescent="0.3">
      <c r="B17" s="21" t="s">
        <v>155</v>
      </c>
      <c r="C17" s="22"/>
      <c r="D17" s="22"/>
      <c r="E17" s="22"/>
      <c r="F17" s="22"/>
      <c r="G17" s="22"/>
      <c r="H17" s="22"/>
      <c r="I17" s="22"/>
      <c r="J17" s="22"/>
      <c r="K17" s="22"/>
      <c r="L17" s="22"/>
      <c r="M17" s="22"/>
      <c r="N17" s="22"/>
      <c r="O17" s="22"/>
      <c r="P17" s="22"/>
      <c r="Q17" s="22"/>
      <c r="R17" s="22"/>
      <c r="S17" s="23"/>
    </row>
    <row r="18" spans="2:19" ht="15.75" thickBot="1" x14ac:dyDescent="0.3">
      <c r="B18" s="20" t="s">
        <v>162</v>
      </c>
    </row>
    <row r="19" spans="2:19" ht="45" customHeight="1" thickBot="1" x14ac:dyDescent="0.3">
      <c r="B19" s="21" t="s">
        <v>156</v>
      </c>
      <c r="C19" s="22"/>
      <c r="D19" s="22"/>
      <c r="E19" s="22"/>
      <c r="F19" s="22"/>
      <c r="G19" s="22"/>
      <c r="H19" s="22"/>
      <c r="I19" s="22"/>
      <c r="J19" s="22"/>
      <c r="K19" s="22"/>
      <c r="L19" s="22"/>
      <c r="M19" s="22"/>
      <c r="N19" s="22"/>
      <c r="O19" s="22"/>
      <c r="P19" s="22"/>
      <c r="Q19" s="22"/>
      <c r="R19" s="22"/>
      <c r="S19" s="23"/>
    </row>
    <row r="20" spans="2:19" ht="15.75" thickBot="1" x14ac:dyDescent="0.3">
      <c r="B20" s="20" t="s">
        <v>163</v>
      </c>
    </row>
    <row r="21" spans="2:19" ht="45" customHeight="1" thickBot="1" x14ac:dyDescent="0.3">
      <c r="B21" s="21" t="s">
        <v>157</v>
      </c>
      <c r="C21" s="22"/>
      <c r="D21" s="22"/>
      <c r="E21" s="22"/>
      <c r="F21" s="22"/>
      <c r="G21" s="22"/>
      <c r="H21" s="22"/>
      <c r="I21" s="22"/>
      <c r="J21" s="22"/>
      <c r="K21" s="22"/>
      <c r="L21" s="22"/>
      <c r="M21" s="22"/>
      <c r="N21" s="22"/>
      <c r="O21" s="22"/>
      <c r="P21" s="22"/>
      <c r="Q21" s="22"/>
      <c r="R21" s="22"/>
      <c r="S21" s="23"/>
    </row>
    <row r="22" spans="2:19" ht="15.75" thickBot="1" x14ac:dyDescent="0.3">
      <c r="B22" s="20" t="s">
        <v>147</v>
      </c>
    </row>
    <row r="23" spans="2:19" ht="101.25" customHeight="1" thickBot="1" x14ac:dyDescent="0.3">
      <c r="B23" s="21" t="s">
        <v>158</v>
      </c>
      <c r="C23" s="22"/>
      <c r="D23" s="22"/>
      <c r="E23" s="22"/>
      <c r="F23" s="22"/>
      <c r="G23" s="22"/>
      <c r="H23" s="22"/>
      <c r="I23" s="22"/>
      <c r="J23" s="22"/>
      <c r="K23" s="22"/>
      <c r="L23" s="22"/>
      <c r="M23" s="22"/>
      <c r="N23" s="22"/>
      <c r="O23" s="22"/>
      <c r="P23" s="22"/>
      <c r="Q23" s="22"/>
      <c r="R23" s="22"/>
      <c r="S23" s="23"/>
    </row>
  </sheetData>
  <mergeCells count="11">
    <mergeCell ref="B13:S13"/>
    <mergeCell ref="B3:S3"/>
    <mergeCell ref="B5:S5"/>
    <mergeCell ref="B7:S7"/>
    <mergeCell ref="B9:S9"/>
    <mergeCell ref="B11:S11"/>
    <mergeCell ref="B15:S15"/>
    <mergeCell ref="B17:S17"/>
    <mergeCell ref="B19:S19"/>
    <mergeCell ref="B21:S21"/>
    <mergeCell ref="B23:S23"/>
  </mergeCells>
  <conditionalFormatting sqref="L8:N8">
    <cfRule type="expression" dxfId="1" priority="1">
      <formula>L8&lt;&gt;""</formula>
    </cfRule>
  </conditionalFormatting>
  <conditionalFormatting sqref="F8:H8">
    <cfRule type="expression" dxfId="0" priority="2">
      <formula>F8&lt;&gt;""</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 f U n i t s P P 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 f U n i t s P P 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 C o l u m n s \ U n i t s S o l d 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 d S a l e s R e p P P 0 4 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 d S a l e s R e p P P 0 4 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 C o l u m n s \ S a l e s R e p I D < / K e y > < / a : K e y > < a : V a l u e   i : t y p e = " T a b l e W i d g e t B a s e V i e w S t a t e " / > < / a : K e y V a l u e O f D i a g r a m O b j e c t K e y a n y T y p e z b w N T n L X > < a : K e y V a l u e O f D i a g r a m O b j e c t K e y a n y T y p e z b w N T n L X > < a : K e y > < K e y > C o l u m n s \ S a l e s R e p 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 d P r o d u c t s P P 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 d P r o d u c t s P P 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 C o l u m n s \ F l i g h t R a n g e ( M ) < / K e y > < / a : K e y > < a : V a l u e   i : t y p e = " T a b l e W i d g e t B a s e V i e w S t a t e " / > < / a : K e y V a l u e O f D i a g r a m O b j e c t K e y a n y T y p e z b w N T n L X > < a : K e y V a l u e O f D i a g r a m O b j e c t K e y a n y T y p e z b w N T n L X > < a : K e y > < K e y > C o l u m n s \ R e t a i l P r i c e 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 d C u s t o m e r P P 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 d C u s t o m e r P P 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 C o l u m n s \ C o n t a c t 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 d P r o d u c t P P 0 4 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 d P r o d u c t P P 0 4 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 f S a l e s P P 0 4 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 f S a l e s P P 0 4 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 C o l u m n s \ S a l e s R e p I D < / K e y > < / a : K e y > < a : V a l u e   i : t y p e = " T a b l e W i d g e t B a s e V i e w S t a t e " / > < / a : K e y V a l u e O f D i a g r a m O b j e c t K e y a n y T y p e z b w N T n L X > < a : K e y V a l u e O f D i a g r a m O b j e c t K e y a n y T y p e z b w N T n L X > < a : K e y > < K e y > C o l u m n s \ U n i t s S o l d < / 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5 3 c 7 8 b 1 c - 4 1 e d - 4 e c b - 8 6 1 e - f a f 8 a f 9 9 6 f 7 d " > < C u s t o m C o n t e n t > < ! [ C D A T A [ < ? x m l   v e r s i o n = " 1 . 0 "   e n c o d i n g = " u t f - 1 6 " ? > < S e t t i n g s > < C a l c u l a t e d F i e l d s > < i t e m > < M e a s u r e N a m e > T o t a l   S a l e s   ( $ ) < / M e a s u r e N a m e > < D i s p l a y N a m e > T o t a l   S a l e s   ( $ ) < / D i s p l a y N a m e > < V i s i b l e > F a l s e < / V i s i b l e > < / i t e m > < i t e m > < M e a s u r e N a m e > T o t a l   U n i t s < / M e a s u r e N a m e > < D i s p l a y N a m e > T o t a l   U n i t s < / D i s p l a y N a m e > < V i s i b l e > F a l s e < / V i s i b l e > < / i t e m > < i t e m > < M e a s u r e N a m e > T o t a l   S a l e s   P P 0 4   ( $ ) < / M e a s u r e N a m e > < D i s p l a y N a m e > T o t a l   S a l e s   P P 0 4   ( $ ) < / D i s p l a y N a m e > < V i s i b l e > F a l s e < / V i s i b l e > < / i t e m > < i t e m > < M e a s u r e N a m e > T o t a l   U n i t s   P P 0 4 < / M e a s u r e N a m e > < D i s p l a y N a m e > T o t a l   U n i t s   P P 0 4 < / D i s p l a y N a m e > < V i s i b l e > F a l s e < / V i s i b l e > < / i t e m > < / C a l c u l a t e d F i e l d s > < S A H o s t H a s h > 0 < / S A H o s t H a s h > < G e m i n i F i e l d L i s t V i s i b l e > T r u e < / G e m i n i F i e l d L i s t V i s i b l e > < / S e t t i n g s > ] ] > < / C u s t o m C o n t e n t > < / G e m i n i > 
</file>

<file path=customXml/item11.xml>��< ? x m l   v e r s i o n = " 1 . 0 "   e n c o d i n g = " U T F - 1 6 " ? > < G e m i n i   x m l n s = " h t t p : / / g e m i n i / p i v o t c u s t o m i z a t i o n / e 6 b 6 2 4 0 1 - 6 2 4 2 - 4 2 a 8 - 9 5 7 e - 9 d 9 2 e c e 5 e 0 c 2 " > < C u s t o m C o n t e n t > < ! [ C D A T A [ < ? x m l   v e r s i o n = " 1 . 0 "   e n c o d i n g = " u t f - 1 6 " ? > < S e t t i n g s > < C a l c u l a t e d F i e l d s > < i t e m > < M e a s u r e N a m e > T o t a l   S a l e s   ( $ ) < / M e a s u r e N a m e > < D i s p l a y N a m e > T o t a l   S a l e s   ( $ ) < / D i s p l a y N a m e > < V i s i b l e > F a l s e < / V i s i b l e > < / i t e m > < i t e m > < M e a s u r e N a m e > T o t a l   U n i t s < / M e a s u r e N a m e > < D i s p l a y N a m e > T o t a l   U n i t s < / D i s p l a y N a m e > < V i s i b l e > F a l s e < / V i s i b l e > < / i t e m > < / C a l c u l a t e d F i e l d s > < S A H o s t H a s h > 0 < / S A H o s t H a s h > < G e m i n i F i e l d L i s t V i s i b l e > T r u e < / G e m i n i F i e l d L i s t V i s i b l e > < / S e t t i n g s > ] ] > < / C u s t o m C o n t e n t > < / G e m i n i > 
</file>

<file path=customXml/item12.xml>��< ? x m l   v e r s i o n = " 1 . 0 "   e n c o d i n g = " U T F - 1 6 " ? > < G e m i n i   x m l n s = " h t t p : / / g e m i n i / p i v o t c u s t o m i z a t i o n / T a b l e X M L _ f U n i t s P P _ b 5 5 4 1 b c d - 4 3 2 7 - 4 e 6 f - 8 9 7 8 - c e 7 a 0 c a d 4 e b 9 " > < 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 9 7 < / i n t > < / v a l u e > < / i t e m > < i t e m > < k e y > < s t r i n g > C u s t o m e r I D < / s t r i n g > < / k e y > < v a l u e > < i n t > 1 0 9 < / i n t > < / v a l u e > < / i t e m > < i t e m > < k e y > < s t r i n g > U n i t s S o l d < / s t r i n g > < / k e y > < v a l u e > < i n t > 2 2 8 < / i n t > < / v a l u e > < / i t e m > < / C o l u m n W i d t h s > < C o l u m n D i s p l a y I n d e x > < i t e m > < k e y > < s t r i n g > P r o d u c t I D < / s t r i n g > < / k e y > < v a l u e > < i n t > 0 < / i n t > < / v a l u e > < / i t e m > < i t e m > < k e y > < s t r i n g > C u s t o m e r I D < / s t r i n g > < / k e y > < v a l u e > < i n t > 1 < / i n t > < / v a l u e > < / i t e m > < i t e m > < k e y > < s t r i n g > U n i t s S o l d < / s t r i n g > < / k e y > < v a l u e > < i n t > 2 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8 b 5 f 4 5 1 b - e 2 9 a - 4 4 a d - 9 b 1 7 - 0 e 1 4 d 7 f 8 2 4 4 8 " > < C u s t o m C o n t e n t > < ! [ C D A T A [ < ? x m l   v e r s i o n = " 1 . 0 "   e n c o d i n g = " u t f - 1 6 " ? > < S e t t i n g s > < C a l c u l a t e d F i e l d s > < i t e m > < M e a s u r e N a m e > T o t a l   S a l e s   ( $ ) < / M e a s u r e N a m e > < D i s p l a y N a m e > T o t a l   S a l e s   ( $ ) < / D i s p l a y N a m e > < V i s i b l e > F a l s e < / V i s i b l e > < / i t e m > < i t e m > < M e a s u r e N a m e > T o t a l   U n i t s < / M e a s u r e N a m e > < D i s p l a y N a m e > T o t a l   U n i t s < / D i s p l a y N a m e > < V i s i b l e > F a l s e < / V i s i b l e > < / i t e m > < i t e m > < M e a s u r e N a m e > T o t a l   S a l e s   P P 0 4   ( $ ) < / M e a s u r e N a m e > < D i s p l a y N a m e > T o t a l   S a l e s   P P 0 4   ( $ ) < / D i s p l a y N a m e > < V i s i b l e > F a l s e < / V i s i b l e > < / i t e m > < i t e m > < M e a s u r e N a m e > T o t a l   U n i t s   P P 0 4 < / M e a s u r e N a m e > < D i s p l a y N a m e > T o t a l   U n i t s   P P 0 4 < / D i s p l a y N a m e > < V i s i b l e > F a l s e < / V i s i b l e > < / i t e m > < / C a l c u l a t e d F i e l d s > < S A H o s t H a s h > 0 < / S A H o s t H a s h > < G e m i n i F i e l d L i s t V i s i b l e > T r u e < / G e m i n i F i e l d L i s t V i s i b l e > < / S e t t i n g s > ] ] > < / C u s t o m C o n t e n t > < / G e m i n i > 
</file>

<file path=customXml/item14.xml>��< ? x m l   v e r s i o n = " 1 . 0 "   e n c o d i n g = " U T F - 1 6 " ? > < G e m i n i   x m l n s = " h t t p : / / g e m i n i / p i v o t c u s t o m i z a t i o n / T a b l e X M L _ f S a l e s P P 0 4 _ 6 4 c 5 b d 0 4 - 5 9 c 2 - 4 8 1 6 - b 9 3 2 - 4 f e c c d b 7 4 4 4 7 " > < 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 9 7 < / i n t > < / v a l u e > < / i t e m > < i t e m > < k e y > < s t r i n g > S a l e s R e p I D < / s t r i n g > < / k e y > < v a l u e > < i n t > 1 0 5 < / i n t > < / v a l u e > < / i t e m > < i t e m > < k e y > < s t r i n g > U n i t s S o l d < / s t r i n g > < / k e y > < v a l u e > < i n t > 2 5 6 < / i n t > < / v a l u e > < / i t e m > < i t e m > < k e y > < s t r i n g > S a l e s < / s t r i n g > < / k e y > < v a l u e > < i n t > 6 8 < / i n t > < / v a l u e > < / i t e m > < / C o l u m n W i d t h s > < C o l u m n D i s p l a y I n d e x > < i t e m > < k e y > < s t r i n g > P r o d u c t I D < / s t r i n g > < / k e y > < v a l u e > < i n t > 0 < / i n t > < / v a l u e > < / i t e m > < i t e m > < k e y > < s t r i n g > S a l e s R e p I D < / s t r i n g > < / k e y > < v a l u e > < i n t > 1 < / i n t > < / v a l u e > < / i t e m > < i t e m > < k e y > < s t r i n g > U n i t s S o l d < / s t r i n g > < / k e y > < v a l u e > < i n t > 2 < / i n t > < / v a l u e > < / i t e m > < i t e m > < k e y > < s t r i n g > S a l e s < / s t r i n g > < / k e y > < v a l u e > < i n t > 3 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 f U n i t s P P _ b 5 5 4 1 b c d - 4 3 2 7 - 4 e 6 f - 8 9 7 8 - c e 7 a 0 c a d 4 e b 9 < / K e y > < V a l u e   x m l n s : a = " h t t p : / / s c h e m a s . d a t a c o n t r a c t . o r g / 2 0 0 4 / 0 7 / M i c r o s o f t . A n a l y s i s S e r v i c e s . C o m m o n " > < a : H a s F o c u s > t r u e < / a : H a s F o c u s > < a : S i z e A t D p i 9 6 > 6 9 2 < / a : S i z e A t D p i 9 6 > < a : V i s i b l e > t r u e < / a : V i s i b l e > < / V a l u e > < / K e y V a l u e O f s t r i n g S a n d b o x E d i t o r . M e a s u r e G r i d S t a t e S c d E 3 5 R y > < K e y V a l u e O f s t r i n g S a n d b o x E d i t o r . M e a s u r e G r i d S t a t e S c d E 3 5 R y > < K e y > d P r o d u c t s P P _ 5 9 4 5 4 7 0 3 - 2 f 7 1 - 4 9 9 f - b 6 c 9 - 0 b 1 5 a f 8 d c 1 5 6 < / K e y > < V a l u e   x m l n s : a = " h t t p : / / s c h e m a s . d a t a c o n t r a c t . o r g / 2 0 0 4 / 0 7 / M i c r o s o f t . A n a l y s i s S e r v i c e s . C o m m o n " > < a : H a s F o c u s > f a l s e < / a : H a s F o c u s > < a : S i z e A t D p i 9 6 > 1 1 3 < / a : S i z e A t D p i 9 6 > < a : V i s i b l e > t r u e < / a : V i s i b l e > < / V a l u e > < / K e y V a l u e O f s t r i n g S a n d b o x E d i t o r . M e a s u r e G r i d S t a t e S c d E 3 5 R y > < K e y V a l u e O f s t r i n g S a n d b o x E d i t o r . M e a s u r e G r i d S t a t e S c d E 3 5 R y > < K e y > d C u s t o m e r P P _ 7 7 9 0 f f 3 9 - 1 d 7 4 - 4 6 c 5 - a 7 7 9 - 5 1 c e 0 b 6 8 3 e 4 2 < / K e y > < V a l u e   x m l n s : a = " h t t p : / / s c h e m a s . d a t a c o n t r a c t . o r g / 2 0 0 4 / 0 7 / M i c r o s o f t . A n a l y s i s S e r v i c e s . C o m m o n " > < a : H a s F o c u s > f a l s e < / a : H a s F o c u s > < a : S i z e A t D p i 9 6 > 1 1 3 < / a : S i z e A t D p i 9 6 > < a : V i s i b l e > t r u e < / a : V i s i b l e > < / V a l u e > < / K e y V a l u e O f s t r i n g S a n d b o x E d i t o r . M e a s u r e G r i d S t a t e S c d E 3 5 R y > < K e y V a l u e O f s t r i n g S a n d b o x E d i t o r . M e a s u r e G r i d S t a t e S c d E 3 5 R y > < K e y > d S a l e s R e p P P 0 4 _ b 1 a 4 d b 8 7 - 8 1 2 a - 4 b 3 2 - b 4 0 0 - 8 7 2 8 6 2 3 2 9 c b 6 < / K e y > < V a l u e   x m l n s : a = " h t t p : / / s c h e m a s . d a t a c o n t r a c t . o r g / 2 0 0 4 / 0 7 / M i c r o s o f t . A n a l y s i s S e r v i c e s . C o m m o n " > < a : H a s F o c u s > f a l s e < / a : H a s F o c u s > < a : S i z e A t D p i 9 6 > 1 1 3 < / a : S i z e A t D p i 9 6 > < a : V i s i b l e > t r u e < / a : V i s i b l e > < / V a l u e > < / K e y V a l u e O f s t r i n g S a n d b o x E d i t o r . M e a s u r e G r i d S t a t e S c d E 3 5 R y > < K e y V a l u e O f s t r i n g S a n d b o x E d i t o r . M e a s u r e G r i d S t a t e S c d E 3 5 R y > < K e y > d P r o d u c t P P 0 4 _ 8 9 4 1 3 2 e b - 3 e b 6 - 4 0 f 6 - b 0 4 8 - 1 3 4 3 1 b 3 7 1 4 8 d < / K e y > < V a l u e   x m l n s : a = " h t t p : / / s c h e m a s . d a t a c o n t r a c t . o r g / 2 0 0 4 / 0 7 / M i c r o s o f t . A n a l y s i s S e r v i c e s . C o m m o n " > < a : H a s F o c u s > f a l s e < / a : H a s F o c u s > < a : S i z e A t D p i 9 6 > 1 1 3 < / a : S i z e A t D p i 9 6 > < a : V i s i b l e > t r u e < / a : V i s i b l e > < / V a l u e > < / K e y V a l u e O f s t r i n g S a n d b o x E d i t o r . M e a s u r e G r i d S t a t e S c d E 3 5 R y > < K e y V a l u e O f s t r i n g S a n d b o x E d i t o r . M e a s u r e G r i d S t a t e S c d E 3 5 R y > < K e y > f S a l e s P P 0 4 _ 6 4 c 5 b d 0 4 - 5 9 c 2 - 4 8 1 6 - b 9 3 2 - 4 f e c c d b 7 4 4 4 7 < / K e y > < V a l u e   x m l n s : a = " h t t p : / / s c h e m a s . d a t a c o n t r a c t . o r g / 2 0 0 4 / 0 7 / M i c r o s o f t . A n a l y s i s S e r v i c e s . C o m m o n " > < a : H a s F o c u s > t r u e < / a : H a s F o c u s > < a : S i z e A t D p i 9 6 > 6 6 5 < / a : S i z e A t D p i 9 6 > < a : V i s i b l e > t r u e < / a : V i s i b l e > < / V a l u e > < / K e y V a l u e O f s t r i n g S a n d b o x E d i t o r . M e a s u r e G r i d S t a t e S c d E 3 5 R y > < / A r r a y O f K e y V a l u e O f s t r i n g S a n d b o x E d i t o r . M e a s u r e G r i d S t a t e S c d E 3 5 R y > ] ] > < / 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 f U n i t s P P 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 f U n i t s P P 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  ( $ ) < / K e y > < / D i a g r a m O b j e c t K e y > < D i a g r a m O b j e c t K e y > < K e y > M e a s u r e s \ T o t a l   S a l e s   ( $ ) \ T a g I n f o \ F o r m u l a < / K e y > < / D i a g r a m O b j e c t K e y > < D i a g r a m O b j e c t K e y > < K e y > M e a s u r e s \ T o t a l   S a l e s   ( $ ) \ T a g I n f o \ V a l u e < / K e y > < / D i a g r a m O b j e c t K e y > < D i a g r a m O b j e c t K e y > < K e y > M e a s u r e s \ T o t a l   U n i t s < / K e y > < / D i a g r a m O b j e c t K e y > < D i a g r a m O b j e c t K e y > < K e y > M e a s u r e s \ T o t a l   U n i t s \ T a g I n f o \ F o r m u l a < / K e y > < / D i a g r a m O b j e c t K e y > < D i a g r a m O b j e c t K e y > < K e y > M e a s u r e s \ T o t a l   U n i t s \ T a g I n f o \ V a l u e < / K e y > < / D i a g r a m O b j e c t K e y > < D i a g r a m O b j e c t K e y > < K e y > C o l u m n s \ P r o d u c t I D < / K e y > < / D i a g r a m O b j e c t K e y > < D i a g r a m O b j e c t K e y > < K e y > C o l u m n s \ C u s t o m e r I D < / K e y > < / D i a g r a m O b j e c t K e y > < D i a g r a m O b j e c t K e y > < K e y > C o l u m n s \ U n i t s S o l d 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  ( $ ) < / K e y > < / a : K e y > < a : V a l u e   i : t y p e = " M e a s u r e G r i d N o d e V i e w S t a t e " > < C o l u m n > 2 < / C o l u m n > < L a y e d O u t > t r u e < / L a y e d O u t > < R o w > 1 < / R o w > < / a : V a l u e > < / a : K e y V a l u e O f D i a g r a m O b j e c t K e y a n y T y p e z b w N T n L X > < a : K e y V a l u e O f D i a g r a m O b j e c t K e y a n y T y p e z b w N T n L X > < a : K e y > < K e y > M e a s u r e s \ T o t a l   S a l e s   ( $ ) \ T a g I n f o \ F o r m u l a < / K e y > < / a : K e y > < a : V a l u e   i : t y p e = " M e a s u r e G r i d V i e w S t a t e I D i a g r a m T a g A d d i t i o n a l I n f o " / > < / a : K e y V a l u e O f D i a g r a m O b j e c t K e y a n y T y p e z b w N T n L X > < a : K e y V a l u e O f D i a g r a m O b j e c t K e y a n y T y p e z b w N T n L X > < a : K e y > < K e y > M e a s u r e s \ T o t a l   S a l e s   ( $ ) \ T a g I n f o \ V a l u e < / K e y > < / a : K e y > < a : V a l u e   i : t y p e = " M e a s u r e G r i d V i e w S t a t e I D i a g r a m T a g A d d i t i o n a l I n f o " / > < / a : K e y V a l u e O f D i a g r a m O b j e c t K e y a n y T y p e z b w N T n L X > < a : K e y V a l u e O f D i a g r a m O b j e c t K e y a n y T y p e z b w N T n L X > < a : K e y > < K e y > M e a s u r e s \ T o t a l   U n i t s < / K e y > < / a : K e y > < a : V a l u e   i : t y p e = " M e a s u r e G r i d N o d e V i e w S t a t e " > < C o l u m n > 2 < / C o l u m n > < L a y e d O u t > t r u e < / L a y e d O u t > < R o w > 2 < / R o w > < / a : V a l u e > < / a : K e y V a l u e O f D i a g r a m O b j e c t K e y a n y T y p e z b w N T n L X > < a : K e y V a l u e O f D i a g r a m O b j e c t K e y a n y T y p e z b w N T n L X > < a : K e y > < K e y > M e a s u r e s \ T o t a l   U n i t s \ T a g I n f o \ F o r m u l a < / K e y > < / a : K e y > < a : V a l u e   i : t y p e = " M e a s u r e G r i d V i e w S t a t e I D i a g r a m T a g A d d i t i o n a l I n f o " / > < / a : K e y V a l u e O f D i a g r a m O b j e c t K e y a n y T y p e z b w N T n L X > < a : K e y V a l u e O f D i a g r a m O b j e c t K e y a n y T y p e z b w N T n L X > < a : K e y > < K e y > M e a s u r e s \ T o t a l   U n i t s \ T a g I n f o \ V a l u e < / K e y > < / a : K e y > < a : V a l u e   i : t y p e = " M e a s u r e G r i d V i e w S t a t e I D i a g r a m T a g A d d i t i o n a l I n f o " / > < / a : K e y V a l u e O f D i a g r a m O b j e c t K e y a n y T y p e z b w N T n L X > < a : K e y V a l u e O f D i a g r a m O b j e c t K e y a n y T y p e z b w N T n L X > < a : K e y > < K e y > C o l u m n s \ P r o d u c t I D 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 C o l u m n s \ U n i t s S o l d < / K e y > < / a : K e y > < a : V a l u e   i : t y p e = " M e a s u r e G r i d N o d e V i e w S t a t e " > < C o l u m n > 2 < / C o l u m n > < L a y e d O u t > t r u e < / L a y e d O u t > < / a : V a l u e > < / a : K e y V a l u e O f D i a g r a m O b j e c t K e y a n y T y p e z b w N T n L X > < / V i e w S t a t e s > < / D i a g r a m M a n a g e r . S e r i a l i z a b l e D i a g r a m > < D i a g r a m M a n a g e r . S e r i a l i z a b l e D i a g r a m > < A d a p t e r   i : t y p e = " M e a s u r e D i a g r a m S a n d b o x A d a p t e r " > < T a b l e N a m e > f S a l e s P P 0 4 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 f S a l e s P P 0 4 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  P P 0 4   ( $ ) < / K e y > < / D i a g r a m O b j e c t K e y > < D i a g r a m O b j e c t K e y > < K e y > M e a s u r e s \ T o t a l   S a l e s   P P 0 4   ( $ ) \ T a g I n f o \ F o r m u l a < / K e y > < / D i a g r a m O b j e c t K e y > < D i a g r a m O b j e c t K e y > < K e y > M e a s u r e s \ T o t a l   S a l e s   P P 0 4   ( $ ) \ T a g I n f o \ V a l u e < / K e y > < / D i a g r a m O b j e c t K e y > < D i a g r a m O b j e c t K e y > < K e y > M e a s u r e s \ T o t a l   U n i t s   P P 0 4 < / K e y > < / D i a g r a m O b j e c t K e y > < D i a g r a m O b j e c t K e y > < K e y > M e a s u r e s \ T o t a l   U n i t s   P P 0 4 \ T a g I n f o \ F o r m u l a < / K e y > < / D i a g r a m O b j e c t K e y > < D i a g r a m O b j e c t K e y > < K e y > M e a s u r e s \ T o t a l   U n i t s   P P 0 4 \ T a g I n f o \ V a l u e < / K e y > < / D i a g r a m O b j e c t K e y > < D i a g r a m O b j e c t K e y > < K e y > C o l u m n s \ P r o d u c t I D < / K e y > < / D i a g r a m O b j e c t K e y > < D i a g r a m O b j e c t K e y > < K e y > C o l u m n s \ S a l e s R e p I D < / K e y > < / D i a g r a m O b j e c t K e y > < D i a g r a m O b j e c t K e y > < K e y > C o l u m n s \ U n i t s S o l d < / K e y > < / D i a g r a m O b j e c t K e y > < D i a g r a m O b j e c t K e y > < K e y > C o l u m n s \ S a l e s 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 1 < / F o c u s R o w > < S e l e c t i o n E n d C o l u m n > 2 < / S e l e c t i o n E n d C o l u m n > < S e l e c t i o n E n d R o w > 1 < / S e l e c t i o n E n d R o w > < S e l e c t i o n S t a r t C o l u m n > 2 < / 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  P P 0 4   ( $ ) < / K e y > < / a : K e y > < a : V a l u e   i : t y p e = " M e a s u r e G r i d N o d e V i e w S t a t e " > < C o l u m n > 2 < / C o l u m n > < L a y e d O u t > t r u e < / L a y e d O u t > < R o w > 1 < / R o w > < / a : V a l u e > < / a : K e y V a l u e O f D i a g r a m O b j e c t K e y a n y T y p e z b w N T n L X > < a : K e y V a l u e O f D i a g r a m O b j e c t K e y a n y T y p e z b w N T n L X > < a : K e y > < K e y > M e a s u r e s \ T o t a l   S a l e s   P P 0 4   ( $ ) \ T a g I n f o \ F o r m u l a < / K e y > < / a : K e y > < a : V a l u e   i : t y p e = " M e a s u r e G r i d V i e w S t a t e I D i a g r a m T a g A d d i t i o n a l I n f o " / > < / a : K e y V a l u e O f D i a g r a m O b j e c t K e y a n y T y p e z b w N T n L X > < a : K e y V a l u e O f D i a g r a m O b j e c t K e y a n y T y p e z b w N T n L X > < a : K e y > < K e y > M e a s u r e s \ T o t a l   S a l e s   P P 0 4   ( $ ) \ T a g I n f o \ V a l u e < / K e y > < / a : K e y > < a : V a l u e   i : t y p e = " M e a s u r e G r i d V i e w S t a t e I D i a g r a m T a g A d d i t i o n a l I n f o " / > < / a : K e y V a l u e O f D i a g r a m O b j e c t K e y a n y T y p e z b w N T n L X > < a : K e y V a l u e O f D i a g r a m O b j e c t K e y a n y T y p e z b w N T n L X > < a : K e y > < K e y > M e a s u r e s \ T o t a l   U n i t s   P P 0 4 < / K e y > < / a : K e y > < a : V a l u e   i : t y p e = " M e a s u r e G r i d N o d e V i e w S t a t e " > < C o l u m n > 2 < / C o l u m n > < L a y e d O u t > t r u e < / L a y e d O u t > < R o w > 2 < / R o w > < / a : V a l u e > < / a : K e y V a l u e O f D i a g r a m O b j e c t K e y a n y T y p e z b w N T n L X > < a : K e y V a l u e O f D i a g r a m O b j e c t K e y a n y T y p e z b w N T n L X > < a : K e y > < K e y > M e a s u r e s \ T o t a l   U n i t s   P P 0 4 \ T a g I n f o \ F o r m u l a < / K e y > < / a : K e y > < a : V a l u e   i : t y p e = " M e a s u r e G r i d V i e w S t a t e I D i a g r a m T a g A d d i t i o n a l I n f o " / > < / a : K e y V a l u e O f D i a g r a m O b j e c t K e y a n y T y p e z b w N T n L X > < a : K e y V a l u e O f D i a g r a m O b j e c t K e y a n y T y p e z b w N T n L X > < a : K e y > < K e y > M e a s u r e s \ T o t a l   U n i t s   P P 0 4 \ T a g I n f o \ V a l u e < / K e y > < / a : K e y > < a : V a l u e   i : t y p e = " M e a s u r e G r i d V i e w S t a t e I D i a g r a m T a g A d d i t i o n a l I n f o " / > < / a : K e y V a l u e O f D i a g r a m O b j e c t K e y a n y T y p e z b w N T n L X > < a : K e y V a l u e O f D i a g r a m O b j e c t K e y a n y T y p e z b w N T n L X > < a : K e y > < K e y > C o l u m n s \ P r o d u c t I D < / K e y > < / a : K e y > < a : V a l u e   i : t y p e = " M e a s u r e G r i d N o d e V i e w S t a t e " > < L a y e d O u t > t r u e < / L a y e d O u t > < / a : V a l u e > < / a : K e y V a l u e O f D i a g r a m O b j e c t K e y a n y T y p e z b w N T n L X > < a : K e y V a l u e O f D i a g r a m O b j e c t K e y a n y T y p e z b w N T n L X > < a : K e y > < K e y > C o l u m n s \ S a l e s R e p I D < / K e y > < / a : K e y > < a : V a l u e   i : t y p e = " M e a s u r e G r i d N o d e V i e w S t a t e " > < C o l u m n > 1 < / C o l u m n > < L a y e d O u t > t r u e < / L a y e d O u t > < / a : V a l u e > < / a : K e y V a l u e O f D i a g r a m O b j e c t K e y a n y T y p e z b w N T n L X > < a : K e y V a l u e O f D i a g r a m O b j e c t K e y a n y T y p e z b w N T n L X > < a : K e y > < K e y > C o l u m n s \ U n i t s S o l d < / K e y > < / a : K e y > < a : V a l u e   i : t y p e = " M e a s u r e G r i d N o d e V i e w S t a t e " > < C o l u m n > 2 < / C o l u m n > < L a y e d O u t > t r u e < / L a y e d O u t > < / a : V a l u e > < / a : K e y V a l u e O f D i a g r a m O b j e c t K e y a n y T y p e z b w N T n L X > < a : K e y V a l u e O f D i a g r a m O b j e c t K e y a n y T y p e z b w N T n L X > < a : K e y > < K e y > C o l u m n s \ S a l e s < / 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 T a g s \ T a b l e s \ & l t ; T a b l e s \ f U n i t s P P & g t ; < / K e y > < / D i a g r a m O b j e c t K e y > < D i a g r a m O b j e c t K e y > < K e y > D y n a m i c   T a g s \ T a b l e s \ & l t ; T a b l e s \ d P r o d u c t s P P & g t ; < / K e y > < / D i a g r a m O b j e c t K e y > < D i a g r a m O b j e c t K e y > < K e y > D y n a m i c   T a g s \ T a b l e s \ & l t ; T a b l e s \ d C u s t o m e r P P & g t ; < / K e y > < / D i a g r a m O b j e c t K e y > < D i a g r a m O b j e c t K e y > < K e y > D y n a m i c   T a g s \ T a b l e s \ & l t ; T a b l e s \ d S a l e s R e p P P 0 4 & g t ; < / K e y > < / D i a g r a m O b j e c t K e y > < D i a g r a m O b j e c t K e y > < K e y > D y n a m i c   T a g s \ T a b l e s \ & l t ; T a b l e s \ d P r o d u c t P P 0 4 & g t ; < / K e y > < / D i a g r a m O b j e c t K e y > < D i a g r a m O b j e c t K e y > < K e y > D y n a m i c   T a g s \ T a b l e s \ & l t ; T a b l e s \ f S a l e s P P 0 4 & g t ; < / K e y > < / D i a g r a m O b j e c t K e y > < D i a g r a m O b j e c t K e y > < K e y > T a b l e s \ f U n i t s P P < / K e y > < / D i a g r a m O b j e c t K e y > < D i a g r a m O b j e c t K e y > < K e y > T a b l e s \ f U n i t s P P \ C o l u m n s \ P r o d u c t I D < / K e y > < / D i a g r a m O b j e c t K e y > < D i a g r a m O b j e c t K e y > < K e y > T a b l e s \ f U n i t s P P \ C o l u m n s \ C u s t o m e r I D < / K e y > < / D i a g r a m O b j e c t K e y > < D i a g r a m O b j e c t K e y > < K e y > T a b l e s \ f U n i t s P P \ C o l u m n s \ U n i t s S o l d < / K e y > < / D i a g r a m O b j e c t K e y > < D i a g r a m O b j e c t K e y > < K e y > T a b l e s \ f U n i t s P P \ M e a s u r e s \ T o t a l   S a l e s   ( $ ) < / K e y > < / D i a g r a m O b j e c t K e y > < D i a g r a m O b j e c t K e y > < K e y > T a b l e s \ f U n i t s P P \ M e a s u r e s \ T o t a l   U n i t s < / K e y > < / D i a g r a m O b j e c t K e y > < D i a g r a m O b j e c t K e y > < K e y > T a b l e s \ d P r o d u c t s P P < / K e y > < / D i a g r a m O b j e c t K e y > < D i a g r a m O b j e c t K e y > < K e y > T a b l e s \ d P r o d u c t s P P \ C o l u m n s \ P r o d u c t I D < / K e y > < / D i a g r a m O b j e c t K e y > < D i a g r a m O b j e c t K e y > < K e y > T a b l e s \ d P r o d u c t s P P \ C o l u m n s \ P r o d u c t < / K e y > < / D i a g r a m O b j e c t K e y > < D i a g r a m O b j e c t K e y > < K e y > T a b l e s \ d P r o d u c t s P P \ C o l u m n s \ F l i g h t R a n g e ( M ) < / K e y > < / D i a g r a m O b j e c t K e y > < D i a g r a m O b j e c t K e y > < K e y > T a b l e s \ d P r o d u c t s P P \ C o l u m n s \ R e t a i l P r i c e < / K e y > < / D i a g r a m O b j e c t K e y > < D i a g r a m O b j e c t K e y > < K e y > T a b l e s \ d C u s t o m e r P P < / K e y > < / D i a g r a m O b j e c t K e y > < D i a g r a m O b j e c t K e y > < K e y > T a b l e s \ d C u s t o m e r P P \ C o l u m n s \ C u s t o m e r I D < / K e y > < / D i a g r a m O b j e c t K e y > < D i a g r a m O b j e c t K e y > < K e y > T a b l e s \ d C u s t o m e r P P \ C o l u m n s \ C u s t o m e r N a m e < / K e y > < / D i a g r a m O b j e c t K e y > < D i a g r a m O b j e c t K e y > < K e y > T a b l e s \ d C u s t o m e r P P \ C o l u m n s \ E m a i l < / K e y > < / D i a g r a m O b j e c t K e y > < D i a g r a m O b j e c t K e y > < K e y > T a b l e s \ d C u s t o m e r P P \ C o l u m n s \ C o n t a c t < / K e y > < / D i a g r a m O b j e c t K e y > < D i a g r a m O b j e c t K e y > < K e y > T a b l e s \ d S a l e s R e p P P 0 4 < / K e y > < / D i a g r a m O b j e c t K e y > < D i a g r a m O b j e c t K e y > < K e y > T a b l e s \ d S a l e s R e p P P 0 4 \ C o l u m n s \ S a l e s R e p I D < / K e y > < / D i a g r a m O b j e c t K e y > < D i a g r a m O b j e c t K e y > < K e y > T a b l e s \ d S a l e s R e p P P 0 4 \ C o l u m n s \ S a l e s R e p < / K e y > < / D i a g r a m O b j e c t K e y > < D i a g r a m O b j e c t K e y > < K e y > T a b l e s \ d P r o d u c t P P 0 4 < / K e y > < / D i a g r a m O b j e c t K e y > < D i a g r a m O b j e c t K e y > < K e y > T a b l e s \ d P r o d u c t P P 0 4 \ C o l u m n s \ P r o d u c t I D < / K e y > < / D i a g r a m O b j e c t K e y > < D i a g r a m O b j e c t K e y > < K e y > T a b l e s \ d P r o d u c t P P 0 4 \ C o l u m n s \ P r o d u c t < / K e y > < / D i a g r a m O b j e c t K e y > < D i a g r a m O b j e c t K e y > < K e y > T a b l e s \ f S a l e s P P 0 4 < / K e y > < / D i a g r a m O b j e c t K e y > < D i a g r a m O b j e c t K e y > < K e y > T a b l e s \ f S a l e s P P 0 4 \ C o l u m n s \ P r o d u c t I D < / K e y > < / D i a g r a m O b j e c t K e y > < D i a g r a m O b j e c t K e y > < K e y > T a b l e s \ f S a l e s P P 0 4 \ C o l u m n s \ S a l e s R e p I D < / K e y > < / D i a g r a m O b j e c t K e y > < D i a g r a m O b j e c t K e y > < K e y > T a b l e s \ f S a l e s P P 0 4 \ C o l u m n s \ U n i t s S o l d < / K e y > < / D i a g r a m O b j e c t K e y > < D i a g r a m O b j e c t K e y > < K e y > T a b l e s \ f S a l e s P P 0 4 \ C o l u m n s \ S a l e s < / K e y > < / D i a g r a m O b j e c t K e y > < D i a g r a m O b j e c t K e y > < K e y > T a b l e s \ f S a l e s P P 0 4 \ M e a s u r e s \ T o t a l   S a l e s   P P 0 4   ( $ ) < / K e y > < / D i a g r a m O b j e c t K e y > < D i a g r a m O b j e c t K e y > < K e y > T a b l e s \ f S a l e s P P 0 4 \ M e a s u r e s \ T o t a l   U n i t s   P P 0 4 < / K e y > < / D i a g r a m O b j e c t K e y > < D i a g r a m O b j e c t K e y > < K e y > R e l a t i o n s h i p s \ & l t ; T a b l e s \ f U n i t s P P \ C o l u m n s \ P r o d u c t I D & g t ; - & l t ; T a b l e s \ d P r o d u c t s P P \ C o l u m n s \ P r o d u c t I D & g t ; < / K e y > < / D i a g r a m O b j e c t K e y > < D i a g r a m O b j e c t K e y > < K e y > R e l a t i o n s h i p s \ & l t ; T a b l e s \ f U n i t s P P \ C o l u m n s \ P r o d u c t I D & g t ; - & l t ; T a b l e s \ d P r o d u c t s P P \ C o l u m n s \ P r o d u c t I D & g t ; \ F K < / K e y > < / D i a g r a m O b j e c t K e y > < D i a g r a m O b j e c t K e y > < K e y > R e l a t i o n s h i p s \ & l t ; T a b l e s \ f U n i t s P P \ C o l u m n s \ P r o d u c t I D & g t ; - & l t ; T a b l e s \ d P r o d u c t s P P \ C o l u m n s \ P r o d u c t I D & g t ; \ P K < / K e y > < / D i a g r a m O b j e c t K e y > < D i a g r a m O b j e c t K e y > < K e y > R e l a t i o n s h i p s \ & l t ; T a b l e s \ f U n i t s P P \ C o l u m n s \ P r o d u c t I D & g t ; - & l t ; T a b l e s \ d P r o d u c t s P P \ C o l u m n s \ P r o d u c t I D & g t ; \ C r o s s F i l t e r < / K e y > < / D i a g r a m O b j e c t K e y > < D i a g r a m O b j e c t K e y > < K e y > R e l a t i o n s h i p s \ & l t ; T a b l e s \ f U n i t s P P \ C o l u m n s \ C u s t o m e r I D & g t ; - & l t ; T a b l e s \ d C u s t o m e r P P \ C o l u m n s \ C u s t o m e r I D & g t ; < / K e y > < / D i a g r a m O b j e c t K e y > < D i a g r a m O b j e c t K e y > < K e y > R e l a t i o n s h i p s \ & l t ; T a b l e s \ f U n i t s P P \ C o l u m n s \ C u s t o m e r I D & g t ; - & l t ; T a b l e s \ d C u s t o m e r P P \ C o l u m n s \ C u s t o m e r I D & g t ; \ F K < / K e y > < / D i a g r a m O b j e c t K e y > < D i a g r a m O b j e c t K e y > < K e y > R e l a t i o n s h i p s \ & l t ; T a b l e s \ f U n i t s P P \ C o l u m n s \ C u s t o m e r I D & g t ; - & l t ; T a b l e s \ d C u s t o m e r P P \ C o l u m n s \ C u s t o m e r I D & g t ; \ P K < / K e y > < / D i a g r a m O b j e c t K e y > < D i a g r a m O b j e c t K e y > < K e y > R e l a t i o n s h i p s \ & l t ; T a b l e s \ f U n i t s P P \ C o l u m n s \ C u s t o m e r I D & g t ; - & l t ; T a b l e s \ d C u s t o m e r P P \ C o l u m n s \ C u s t o m e r I D & g t ; \ C r o s s F i l t e r < / K e y > < / D i a g r a m O b j e c t K e y > < D i a g r a m O b j e c t K e y > < K e y > R e l a t i o n s h i p s \ & l t ; T a b l e s \ f S a l e s P P 0 4 \ C o l u m n s \ S a l e s R e p I D & g t ; - & l t ; T a b l e s \ d S a l e s R e p P P 0 4 \ C o l u m n s \ S a l e s R e p I D & g t ; < / K e y > < / D i a g r a m O b j e c t K e y > < D i a g r a m O b j e c t K e y > < K e y > R e l a t i o n s h i p s \ & l t ; T a b l e s \ f S a l e s P P 0 4 \ C o l u m n s \ S a l e s R e p I D & g t ; - & l t ; T a b l e s \ d S a l e s R e p P P 0 4 \ C o l u m n s \ S a l e s R e p I D & g t ; \ F K < / K e y > < / D i a g r a m O b j e c t K e y > < D i a g r a m O b j e c t K e y > < K e y > R e l a t i o n s h i p s \ & l t ; T a b l e s \ f S a l e s P P 0 4 \ C o l u m n s \ S a l e s R e p I D & g t ; - & l t ; T a b l e s \ d S a l e s R e p P P 0 4 \ C o l u m n s \ S a l e s R e p I D & g t ; \ P K < / K e y > < / D i a g r a m O b j e c t K e y > < D i a g r a m O b j e c t K e y > < K e y > R e l a t i o n s h i p s \ & l t ; T a b l e s \ f S a l e s P P 0 4 \ C o l u m n s \ S a l e s R e p I D & g t ; - & l t ; T a b l e s \ d S a l e s R e p P P 0 4 \ C o l u m n s \ S a l e s R e p I D & g t ; \ C r o s s F i l t e r < / K e y > < / D i a g r a m O b j e c t K e y > < D i a g r a m O b j e c t K e y > < K e y > R e l a t i o n s h i p s \ & l t ; T a b l e s \ f S a l e s P P 0 4 \ C o l u m n s \ P r o d u c t I D & g t ; - & l t ; T a b l e s \ d P r o d u c t P P 0 4 \ C o l u m n s \ P r o d u c t I D & g t ; < / K e y > < / D i a g r a m O b j e c t K e y > < D i a g r a m O b j e c t K e y > < K e y > R e l a t i o n s h i p s \ & l t ; T a b l e s \ f S a l e s P P 0 4 \ C o l u m n s \ P r o d u c t I D & g t ; - & l t ; T a b l e s \ d P r o d u c t P P 0 4 \ C o l u m n s \ P r o d u c t I D & g t ; \ F K < / K e y > < / D i a g r a m O b j e c t K e y > < D i a g r a m O b j e c t K e y > < K e y > R e l a t i o n s h i p s \ & l t ; T a b l e s \ f S a l e s P P 0 4 \ C o l u m n s \ P r o d u c t I D & g t ; - & l t ; T a b l e s \ d P r o d u c t P P 0 4 \ C o l u m n s \ P r o d u c t I D & g t ; \ P K < / K e y > < / D i a g r a m O b j e c t K e y > < D i a g r a m O b j e c t K e y > < K e y > R e l a t i o n s h i p s \ & l t ; T a b l e s \ f S a l e s P P 0 4 \ C o l u m n s \ P r o d u c t I D & g t ; - & l t ; T a b l e s \ d P r o d u c t P P 0 4 \ C o l u m n s \ P r o d u c t I D & g t ; \ C r o s s F i l t e r < / K e y > < / D i a g r a m O b j e c t K e y > < / A l l K e y s > < S e l e c t e d K e y s > < D i a g r a m O b j e c t K e y > < K e y > T a b l e s \ d S a l e s R e p P P 0 4 < / 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 T a g s \ T a b l e s \ & l t ; T a b l e s \ f U n i t s P P & g t ; < / K e y > < / a : K e y > < a : V a l u e   i : t y p e = " D i a g r a m D i s p l a y T a g V i e w S t a t e " > < I s N o t F i l t e r e d O u t > t r u e < / I s N o t F i l t e r e d O u t > < / a : V a l u e > < / a : K e y V a l u e O f D i a g r a m O b j e c t K e y a n y T y p e z b w N T n L X > < a : K e y V a l u e O f D i a g r a m O b j e c t K e y a n y T y p e z b w N T n L X > < a : K e y > < K e y > D y n a m i c   T a g s \ T a b l e s \ & l t ; T a b l e s \ d P r o d u c t s P P & g t ; < / K e y > < / a : K e y > < a : V a l u e   i : t y p e = " D i a g r a m D i s p l a y T a g V i e w S t a t e " > < I s N o t F i l t e r e d O u t > t r u e < / I s N o t F i l t e r e d O u t > < / a : V a l u e > < / a : K e y V a l u e O f D i a g r a m O b j e c t K e y a n y T y p e z b w N T n L X > < a : K e y V a l u e O f D i a g r a m O b j e c t K e y a n y T y p e z b w N T n L X > < a : K e y > < K e y > D y n a m i c   T a g s \ T a b l e s \ & l t ; T a b l e s \ d C u s t o m e r P P & g t ; < / K e y > < / a : K e y > < a : V a l u e   i : t y p e = " D i a g r a m D i s p l a y T a g V i e w S t a t e " > < I s N o t F i l t e r e d O u t > t r u e < / I s N o t F i l t e r e d O u t > < / a : V a l u e > < / a : K e y V a l u e O f D i a g r a m O b j e c t K e y a n y T y p e z b w N T n L X > < a : K e y V a l u e O f D i a g r a m O b j e c t K e y a n y T y p e z b w N T n L X > < a : K e y > < K e y > D y n a m i c   T a g s \ T a b l e s \ & l t ; T a b l e s \ d S a l e s R e p P P 0 4 & g t ; < / K e y > < / a : K e y > < a : V a l u e   i : t y p e = " D i a g r a m D i s p l a y T a g V i e w S t a t e " > < I s N o t F i l t e r e d O u t > t r u e < / I s N o t F i l t e r e d O u t > < / a : V a l u e > < / a : K e y V a l u e O f D i a g r a m O b j e c t K e y a n y T y p e z b w N T n L X > < a : K e y V a l u e O f D i a g r a m O b j e c t K e y a n y T y p e z b w N T n L X > < a : K e y > < K e y > D y n a m i c   T a g s \ T a b l e s \ & l t ; T a b l e s \ d P r o d u c t P P 0 4 & g t ; < / K e y > < / a : K e y > < a : V a l u e   i : t y p e = " D i a g r a m D i s p l a y T a g V i e w S t a t e " > < I s N o t F i l t e r e d O u t > t r u e < / I s N o t F i l t e r e d O u t > < / a : V a l u e > < / a : K e y V a l u e O f D i a g r a m O b j e c t K e y a n y T y p e z b w N T n L X > < a : K e y V a l u e O f D i a g r a m O b j e c t K e y a n y T y p e z b w N T n L X > < a : K e y > < K e y > D y n a m i c   T a g s \ T a b l e s \ & l t ; T a b l e s \ f S a l e s P P 0 4 & g t ; < / K e y > < / a : K e y > < a : V a l u e   i : t y p e = " D i a g r a m D i s p l a y T a g V i e w S t a t e " > < I s N o t F i l t e r e d O u t > t r u e < / I s N o t F i l t e r e d O u t > < / a : V a l u e > < / a : K e y V a l u e O f D i a g r a m O b j e c t K e y a n y T y p e z b w N T n L X > < a : K e y V a l u e O f D i a g r a m O b j e c t K e y a n y T y p e z b w N T n L X > < a : K e y > < K e y > T a b l e s \ f U n i t s P P < / K e y > < / a : K e y > < a : V a l u e   i : t y p e = " D i a g r a m D i s p l a y N o d e V i e w S t a t e " > < H e i g h t > 2 1 2 < / H e i g h t > < I s E x p a n d e d > t r u e < / I s E x p a n d e d > < L a y e d O u t > t r u e < / L a y e d O u t > < L e f t > 2 6 1 . 0 9 6 1 8 9 4 3 2 3 3 4 0 9 < / L e f t > < T a b I n d e x > 1 < / T a b I n d e x > < T o p > 5 4 . 5 < / T o p > < W i d t h > 1 9 5 < / W i d t h > < / a : V a l u e > < / a : K e y V a l u e O f D i a g r a m O b j e c t K e y a n y T y p e z b w N T n L X > < a : K e y V a l u e O f D i a g r a m O b j e c t K e y a n y T y p e z b w N T n L X > < a : K e y > < K e y > T a b l e s \ f U n i t s P P \ C o l u m n s \ P r o d u c t I D < / K e y > < / a : K e y > < a : V a l u e   i : t y p e = " D i a g r a m D i s p l a y N o d e V i e w S t a t e " > < H e i g h t > 1 5 0 < / H e i g h t > < I s E x p a n d e d > t r u e < / I s E x p a n d e d > < W i d t h > 2 0 0 < / W i d t h > < / a : V a l u e > < / a : K e y V a l u e O f D i a g r a m O b j e c t K e y a n y T y p e z b w N T n L X > < a : K e y V a l u e O f D i a g r a m O b j e c t K e y a n y T y p e z b w N T n L X > < a : K e y > < K e y > T a b l e s \ f U n i t s P P \ C o l u m n s \ C u s t o m e r I D < / K e y > < / a : K e y > < a : V a l u e   i : t y p e = " D i a g r a m D i s p l a y N o d e V i e w S t a t e " > < H e i g h t > 1 5 0 < / H e i g h t > < I s E x p a n d e d > t r u e < / I s E x p a n d e d > < W i d t h > 2 0 0 < / W i d t h > < / a : V a l u e > < / a : K e y V a l u e O f D i a g r a m O b j e c t K e y a n y T y p e z b w N T n L X > < a : K e y V a l u e O f D i a g r a m O b j e c t K e y a n y T y p e z b w N T n L X > < a : K e y > < K e y > T a b l e s \ f U n i t s P P \ C o l u m n s \ U n i t s S o l d < / K e y > < / a : K e y > < a : V a l u e   i : t y p e = " D i a g r a m D i s p l a y N o d e V i e w S t a t e " > < H e i g h t > 1 5 0 < / H e i g h t > < I s E x p a n d e d > t r u e < / I s E x p a n d e d > < W i d t h > 2 0 0 < / W i d t h > < / a : V a l u e > < / a : K e y V a l u e O f D i a g r a m O b j e c t K e y a n y T y p e z b w N T n L X > < a : K e y V a l u e O f D i a g r a m O b j e c t K e y a n y T y p e z b w N T n L X > < a : K e y > < K e y > T a b l e s \ f U n i t s P P \ M e a s u r e s \ T o t a l   S a l e s   ( $ ) < / K e y > < / a : K e y > < a : V a l u e   i : t y p e = " D i a g r a m D i s p l a y N o d e V i e w S t a t e " > < H e i g h t > 1 5 0 < / H e i g h t > < I s E x p a n d e d > t r u e < / I s E x p a n d e d > < W i d t h > 2 0 0 < / W i d t h > < / a : V a l u e > < / a : K e y V a l u e O f D i a g r a m O b j e c t K e y a n y T y p e z b w N T n L X > < a : K e y V a l u e O f D i a g r a m O b j e c t K e y a n y T y p e z b w N T n L X > < a : K e y > < K e y > T a b l e s \ f U n i t s P P \ M e a s u r e s \ T o t a l   U n i t s < / K e y > < / a : K e y > < a : V a l u e   i : t y p e = " D i a g r a m D i s p l a y N o d e V i e w S t a t e " > < H e i g h t > 1 5 0 < / H e i g h t > < I s E x p a n d e d > t r u e < / I s E x p a n d e d > < W i d t h > 2 0 0 < / W i d t h > < / a : V a l u e > < / a : K e y V a l u e O f D i a g r a m O b j e c t K e y a n y T y p e z b w N T n L X > < a : K e y V a l u e O f D i a g r a m O b j e c t K e y a n y T y p e z b w N T n L X > < a : K e y > < K e y > T a b l e s \ d P r o d u c t s P P < / K e y > < / a : K e y > < a : V a l u e   i : t y p e = " D i a g r a m D i s p l a y N o d e V i e w S t a t e " > < H e i g h t > 1 5 0 < / H e i g h t > < I s E x p a n d e d > t r u e < / I s E x p a n d e d > < L a y e d O u t > t r u e < / L a y e d O u t > < L e f t > 2 0 < / L e f t > < T o p > 1 1 6 . 5 < / T o p > < W i d t h > 1 8 0 < / W i d t h > < / a : V a l u e > < / a : K e y V a l u e O f D i a g r a m O b j e c t K e y a n y T y p e z b w N T n L X > < a : K e y V a l u e O f D i a g r a m O b j e c t K e y a n y T y p e z b w N T n L X > < a : K e y > < K e y > T a b l e s \ d P r o d u c t s P P \ C o l u m n s \ P r o d u c t I D < / K e y > < / a : K e y > < a : V a l u e   i : t y p e = " D i a g r a m D i s p l a y N o d e V i e w S t a t e " > < H e i g h t > 1 5 0 < / H e i g h t > < I s E x p a n d e d > t r u e < / I s E x p a n d e d > < W i d t h > 2 0 0 < / W i d t h > < / a : V a l u e > < / a : K e y V a l u e O f D i a g r a m O b j e c t K e y a n y T y p e z b w N T n L X > < a : K e y V a l u e O f D i a g r a m O b j e c t K e y a n y T y p e z b w N T n L X > < a : K e y > < K e y > T a b l e s \ d P r o d u c t s P P \ C o l u m n s \ P r o d u c t < / K e y > < / a : K e y > < a : V a l u e   i : t y p e = " D i a g r a m D i s p l a y N o d e V i e w S t a t e " > < H e i g h t > 1 5 0 < / H e i g h t > < I s E x p a n d e d > t r u e < / I s E x p a n d e d > < W i d t h > 2 0 0 < / W i d t h > < / a : V a l u e > < / a : K e y V a l u e O f D i a g r a m O b j e c t K e y a n y T y p e z b w N T n L X > < a : K e y V a l u e O f D i a g r a m O b j e c t K e y a n y T y p e z b w N T n L X > < a : K e y > < K e y > T a b l e s \ d P r o d u c t s P P \ C o l u m n s \ F l i g h t R a n g e ( M ) < / K e y > < / a : K e y > < a : V a l u e   i : t y p e = " D i a g r a m D i s p l a y N o d e V i e w S t a t e " > < H e i g h t > 1 5 0 < / H e i g h t > < I s E x p a n d e d > t r u e < / I s E x p a n d e d > < W i d t h > 2 0 0 < / W i d t h > < / a : V a l u e > < / a : K e y V a l u e O f D i a g r a m O b j e c t K e y a n y T y p e z b w N T n L X > < a : K e y V a l u e O f D i a g r a m O b j e c t K e y a n y T y p e z b w N T n L X > < a : K e y > < K e y > T a b l e s \ d P r o d u c t s P P \ C o l u m n s \ R e t a i l P r i c e < / K e y > < / a : K e y > < a : V a l u e   i : t y p e = " D i a g r a m D i s p l a y N o d e V i e w S t a t e " > < H e i g h t > 1 5 0 < / H e i g h t > < I s E x p a n d e d > t r u e < / I s E x p a n d e d > < W i d t h > 2 0 0 < / W i d t h > < / a : V a l u e > < / a : K e y V a l u e O f D i a g r a m O b j e c t K e y a n y T y p e z b w N T n L X > < a : K e y V a l u e O f D i a g r a m O b j e c t K e y a n y T y p e z b w N T n L X > < a : K e y > < K e y > T a b l e s \ d C u s t o m e r P P < / K e y > < / a : K e y > < a : V a l u e   i : t y p e = " D i a g r a m D i s p l a y N o d e V i e w S t a t e " > < H e i g h t > 1 5 0 < / H e i g h t > < I s E x p a n d e d > t r u e < / I s E x p a n d e d > < L a y e d O u t > t r u e < / L a y e d O u t > < L e f t > 5 1 1 . 9 0 3 8 1 0 5 6 7 6 6 5 6 9 < / L e f t > < T a b I n d e x > 2 < / T a b I n d e x > < T o p > 1 1 8 . 5 < / T o p > < W i d t h > 1 8 3 < / W i d t h > < / a : V a l u e > < / a : K e y V a l u e O f D i a g r a m O b j e c t K e y a n y T y p e z b w N T n L X > < a : K e y V a l u e O f D i a g r a m O b j e c t K e y a n y T y p e z b w N T n L X > < a : K e y > < K e y > T a b l e s \ d C u s t o m e r P P \ C o l u m n s \ C u s t o m e r I D < / K e y > < / a : K e y > < a : V a l u e   i : t y p e = " D i a g r a m D i s p l a y N o d e V i e w S t a t e " > < H e i g h t > 1 5 0 < / H e i g h t > < I s E x p a n d e d > t r u e < / I s E x p a n d e d > < W i d t h > 2 0 0 < / W i d t h > < / a : V a l u e > < / a : K e y V a l u e O f D i a g r a m O b j e c t K e y a n y T y p e z b w N T n L X > < a : K e y V a l u e O f D i a g r a m O b j e c t K e y a n y T y p e z b w N T n L X > < a : K e y > < K e y > T a b l e s \ d C u s t o m e r P P \ C o l u m n s \ C u s t o m e r N a m e < / K e y > < / a : K e y > < a : V a l u e   i : t y p e = " D i a g r a m D i s p l a y N o d e V i e w S t a t e " > < H e i g h t > 1 5 0 < / H e i g h t > < I s E x p a n d e d > t r u e < / I s E x p a n d e d > < W i d t h > 2 0 0 < / W i d t h > < / a : V a l u e > < / a : K e y V a l u e O f D i a g r a m O b j e c t K e y a n y T y p e z b w N T n L X > < a : K e y V a l u e O f D i a g r a m O b j e c t K e y a n y T y p e z b w N T n L X > < a : K e y > < K e y > T a b l e s \ d C u s t o m e r P P \ C o l u m n s \ E m a i l < / K e y > < / a : K e y > < a : V a l u e   i : t y p e = " D i a g r a m D i s p l a y N o d e V i e w S t a t e " > < H e i g h t > 1 5 0 < / H e i g h t > < I s E x p a n d e d > t r u e < / I s E x p a n d e d > < W i d t h > 2 0 0 < / W i d t h > < / a : V a l u e > < / a : K e y V a l u e O f D i a g r a m O b j e c t K e y a n y T y p e z b w N T n L X > < a : K e y V a l u e O f D i a g r a m O b j e c t K e y a n y T y p e z b w N T n L X > < a : K e y > < K e y > T a b l e s \ d C u s t o m e r P P \ C o l u m n s \ C o n t a c t < / K e y > < / a : K e y > < a : V a l u e   i : t y p e = " D i a g r a m D i s p l a y N o d e V i e w S t a t e " > < H e i g h t > 1 5 0 < / H e i g h t > < I s E x p a n d e d > t r u e < / I s E x p a n d e d > < W i d t h > 2 0 0 < / W i d t h > < / a : V a l u e > < / a : K e y V a l u e O f D i a g r a m O b j e c t K e y a n y T y p e z b w N T n L X > < a : K e y V a l u e O f D i a g r a m O b j e c t K e y a n y T y p e z b w N T n L X > < a : K e y > < K e y > T a b l e s \ d S a l e s R e p P P 0 4 < / K e y > < / a : K e y > < a : V a l u e   i : t y p e = " D i a g r a m D i s p l a y N o d e V i e w S t a t e " > < H e i g h t > 1 2 6 < / H e i g h t > < I s E x p a n d e d > t r u e < / I s E x p a n d e d > < I s F o c u s e d > t r u e < / I s F o c u s e d > < L a y e d O u t > t r u e < / L a y e d O u t > < L e f t > 7 7 1 . 9 0 3 8 1 0 5 6 7 6 6 5 6 9 < / L e f t > < T a b I n d e x > 5 < / T a b I n d e x > < T o p > 1 7 5 < / T o p > < W i d t h > 1 7 7 < / W i d t h > < / a : V a l u e > < / a : K e y V a l u e O f D i a g r a m O b j e c t K e y a n y T y p e z b w N T n L X > < a : K e y V a l u e O f D i a g r a m O b j e c t K e y a n y T y p e z b w N T n L X > < a : K e y > < K e y > T a b l e s \ d S a l e s R e p P P 0 4 \ C o l u m n s \ S a l e s R e p I D < / K e y > < / a : K e y > < a : V a l u e   i : t y p e = " D i a g r a m D i s p l a y N o d e V i e w S t a t e " > < H e i g h t > 1 5 0 < / H e i g h t > < I s E x p a n d e d > t r u e < / I s E x p a n d e d > < W i d t h > 2 0 0 < / W i d t h > < / a : V a l u e > < / a : K e y V a l u e O f D i a g r a m O b j e c t K e y a n y T y p e z b w N T n L X > < a : K e y V a l u e O f D i a g r a m O b j e c t K e y a n y T y p e z b w N T n L X > < a : K e y > < K e y > T a b l e s \ d S a l e s R e p P P 0 4 \ C o l u m n s \ S a l e s R e p < / K e y > < / a : K e y > < a : V a l u e   i : t y p e = " D i a g r a m D i s p l a y N o d e V i e w S t a t e " > < H e i g h t > 1 5 0 < / H e i g h t > < I s E x p a n d e d > t r u e < / I s E x p a n d e d > < W i d t h > 2 0 0 < / W i d t h > < / a : V a l u e > < / a : K e y V a l u e O f D i a g r a m O b j e c t K e y a n y T y p e z b w N T n L X > < a : K e y V a l u e O f D i a g r a m O b j e c t K e y a n y T y p e z b w N T n L X > < a : K e y > < K e y > T a b l e s \ d P r o d u c t P P 0 4 < / K e y > < / a : K e y > < a : V a l u e   i : t y p e = " D i a g r a m D i s p l a y N o d e V i e w S t a t e " > < H e i g h t > 1 2 8 < / H e i g h t > < I s E x p a n d e d > t r u e < / I s E x p a n d e d > < L a y e d O u t > t r u e < / L a y e d O u t > < L e f t > 1 2 3 6 . 8 0 7 6 2 1 1 3 5 3 3 1 4 < / L e f t > < T a b I n d e x > 4 < / T a b I n d e x > < T o p > 1 6 6 < / T o p > < W i d t h > 1 9 4 < / W i d t h > < / a : V a l u e > < / a : K e y V a l u e O f D i a g r a m O b j e c t K e y a n y T y p e z b w N T n L X > < a : K e y V a l u e O f D i a g r a m O b j e c t K e y a n y T y p e z b w N T n L X > < a : K e y > < K e y > T a b l e s \ d P r o d u c t P P 0 4 \ C o l u m n s \ P r o d u c t I D < / K e y > < / a : K e y > < a : V a l u e   i : t y p e = " D i a g r a m D i s p l a y N o d e V i e w S t a t e " > < H e i g h t > 1 5 0 < / H e i g h t > < I s E x p a n d e d > t r u e < / I s E x p a n d e d > < W i d t h > 2 0 0 < / W i d t h > < / a : V a l u e > < / a : K e y V a l u e O f D i a g r a m O b j e c t K e y a n y T y p e z b w N T n L X > < a : K e y V a l u e O f D i a g r a m O b j e c t K e y a n y T y p e z b w N T n L X > < a : K e y > < K e y > T a b l e s \ d P r o d u c t P P 0 4 \ C o l u m n s \ P r o d u c t < / K e y > < / a : K e y > < a : V a l u e   i : t y p e = " D i a g r a m D i s p l a y N o d e V i e w S t a t e " > < H e i g h t > 1 5 0 < / H e i g h t > < I s E x p a n d e d > t r u e < / I s E x p a n d e d > < W i d t h > 2 0 0 < / W i d t h > < / a : V a l u e > < / a : K e y V a l u e O f D i a g r a m O b j e c t K e y a n y T y p e z b w N T n L X > < a : K e y V a l u e O f D i a g r a m O b j e c t K e y a n y T y p e z b w N T n L X > < a : K e y > < K e y > T a b l e s \ f S a l e s P P 0 4 < / K e y > < / a : K e y > < a : V a l u e   i : t y p e = " D i a g r a m D i s p l a y N o d e V i e w S t a t e " > < H e i g h t > 2 2 4 < / H e i g h t > < I s E x p a n d e d > t r u e < / I s E x p a n d e d > < L a y e d O u t > t r u e < / L a y e d O u t > < L e f t > 1 0 0 7 . 7 1 1 4 3 1 7 0 2 9 9 7 3 < / L e f t > < T a b I n d e x > 3 < / T a b I n d e x > < T o p > 7 5 < / T o p > < W i d t h > 1 5 5 < / W i d t h > < / a : V a l u e > < / a : K e y V a l u e O f D i a g r a m O b j e c t K e y a n y T y p e z b w N T n L X > < a : K e y V a l u e O f D i a g r a m O b j e c t K e y a n y T y p e z b w N T n L X > < a : K e y > < K e y > T a b l e s \ f S a l e s P P 0 4 \ C o l u m n s \ P r o d u c t I D < / K e y > < / a : K e y > < a : V a l u e   i : t y p e = " D i a g r a m D i s p l a y N o d e V i e w S t a t e " > < H e i g h t > 1 5 0 < / H e i g h t > < I s E x p a n d e d > t r u e < / I s E x p a n d e d > < W i d t h > 2 0 0 < / W i d t h > < / a : V a l u e > < / a : K e y V a l u e O f D i a g r a m O b j e c t K e y a n y T y p e z b w N T n L X > < a : K e y V a l u e O f D i a g r a m O b j e c t K e y a n y T y p e z b w N T n L X > < a : K e y > < K e y > T a b l e s \ f S a l e s P P 0 4 \ C o l u m n s \ S a l e s R e p I D < / K e y > < / a : K e y > < a : V a l u e   i : t y p e = " D i a g r a m D i s p l a y N o d e V i e w S t a t e " > < H e i g h t > 1 5 0 < / H e i g h t > < I s E x p a n d e d > t r u e < / I s E x p a n d e d > < W i d t h > 2 0 0 < / W i d t h > < / a : V a l u e > < / a : K e y V a l u e O f D i a g r a m O b j e c t K e y a n y T y p e z b w N T n L X > < a : K e y V a l u e O f D i a g r a m O b j e c t K e y a n y T y p e z b w N T n L X > < a : K e y > < K e y > T a b l e s \ f S a l e s P P 0 4 \ C o l u m n s \ U n i t s S o l d < / K e y > < / a : K e y > < a : V a l u e   i : t y p e = " D i a g r a m D i s p l a y N o d e V i e w S t a t e " > < H e i g h t > 1 5 0 < / H e i g h t > < I s E x p a n d e d > t r u e < / I s E x p a n d e d > < W i d t h > 2 0 0 < / W i d t h > < / a : V a l u e > < / a : K e y V a l u e O f D i a g r a m O b j e c t K e y a n y T y p e z b w N T n L X > < a : K e y V a l u e O f D i a g r a m O b j e c t K e y a n y T y p e z b w N T n L X > < a : K e y > < K e y > T a b l e s \ f S a l e s P P 0 4 \ C o l u m n s \ S a l e s < / K e y > < / a : K e y > < a : V a l u e   i : t y p e = " D i a g r a m D i s p l a y N o d e V i e w S t a t e " > < H e i g h t > 1 5 0 < / H e i g h t > < I s E x p a n d e d > t r u e < / I s E x p a n d e d > < W i d t h > 2 0 0 < / W i d t h > < / a : V a l u e > < / a : K e y V a l u e O f D i a g r a m O b j e c t K e y a n y T y p e z b w N T n L X > < a : K e y V a l u e O f D i a g r a m O b j e c t K e y a n y T y p e z b w N T n L X > < a : K e y > < K e y > T a b l e s \ f S a l e s P P 0 4 \ M e a s u r e s \ T o t a l   S a l e s   P P 0 4   ( $ ) < / K e y > < / a : K e y > < a : V a l u e   i : t y p e = " D i a g r a m D i s p l a y N o d e V i e w S t a t e " > < H e i g h t > 1 5 0 < / H e i g h t > < I s E x p a n d e d > t r u e < / I s E x p a n d e d > < W i d t h > 2 0 0 < / W i d t h > < / a : V a l u e > < / a : K e y V a l u e O f D i a g r a m O b j e c t K e y a n y T y p e z b w N T n L X > < a : K e y V a l u e O f D i a g r a m O b j e c t K e y a n y T y p e z b w N T n L X > < a : K e y > < K e y > T a b l e s \ f S a l e s P P 0 4 \ M e a s u r e s \ T o t a l   U n i t s   P P 0 4 < / K e y > < / a : K e y > < a : V a l u e   i : t y p e = " D i a g r a m D i s p l a y N o d e V i e w S t a t e " > < H e i g h t > 1 5 0 < / H e i g h t > < I s E x p a n d e d > t r u e < / I s E x p a n d e d > < W i d t h > 2 0 0 < / W i d t h > < / a : V a l u e > < / a : K e y V a l u e O f D i a g r a m O b j e c t K e y a n y T y p e z b w N T n L X > < a : K e y V a l u e O f D i a g r a m O b j e c t K e y a n y T y p e z b w N T n L X > < a : K e y > < K e y > R e l a t i o n s h i p s \ & l t ; T a b l e s \ f U n i t s P P \ C o l u m n s \ P r o d u c t I D & g t ; - & l t ; T a b l e s \ d P r o d u c t s P P \ C o l u m n s \ P r o d u c t I D & g t ; < / K e y > < / a : K e y > < a : V a l u e   i : t y p e = " D i a g r a m D i s p l a y L i n k V i e w S t a t e " > < A u t o m a t i o n P r o p e r t y H e l p e r T e x t > E n d   p o i n t   1 :   ( 2 4 5 . 0 9 6 1 8 9 4 3 2 3 3 4 , 1 6 0 . 5 ) .   E n d   p o i n t   2 :   ( 2 1 6 , 1 9 1 . 5 )   < / A u t o m a t i o n P r o p e r t y H e l p e r T e x t > < L a y e d O u t > t r u e < / L a y e d O u t > < P o i n t s   x m l n s : b = " h t t p : / / s c h e m a s . d a t a c o n t r a c t . o r g / 2 0 0 4 / 0 7 / S y s t e m . W i n d o w s " > < b : P o i n t > < b : _ x > 2 4 5 . 0 9 6 1 8 9 4 3 2 3 3 4 0 9 < / b : _ x > < b : _ y > 1 6 0 . 5 < / b : _ y > < / b : P o i n t > < b : P o i n t > < b : _ x > 2 3 2 . 5 4 8 0 9 4 9 3 2 3 3 4 1 < / b : _ x > < b : _ y > 1 6 0 . 5 < / b : _ y > < / b : P o i n t > < b : P o i n t > < b : _ x > 2 3 0 . 5 4 8 0 9 4 9 3 2 3 3 4 1 < / b : _ x > < b : _ y > 1 6 2 . 5 < / b : _ y > < / b : P o i n t > < b : P o i n t > < b : _ x > 2 3 0 . 5 4 8 0 9 4 9 3 2 3 3 4 1 < / b : _ x > < b : _ y > 1 8 9 . 5 < / b : _ y > < / b : P o i n t > < b : P o i n t > < b : _ x > 2 2 8 . 5 4 8 0 9 4 9 3 2 3 3 4 1 < / b : _ x > < b : _ y > 1 9 1 . 5 < / b : _ y > < / b : P o i n t > < b : P o i n t > < b : _ x > 2 1 6 . 0 0 0 0 0 0 0 0 0 0 0 0 0 3 < / b : _ x > < b : _ y > 1 9 1 . 5 < / b : _ y > < / b : P o i n t > < / P o i n t s > < / a : V a l u e > < / a : K e y V a l u e O f D i a g r a m O b j e c t K e y a n y T y p e z b w N T n L X > < a : K e y V a l u e O f D i a g r a m O b j e c t K e y a n y T y p e z b w N T n L X > < a : K e y > < K e y > R e l a t i o n s h i p s \ & l t ; T a b l e s \ f U n i t s P P \ C o l u m n s \ P r o d u c t I D & g t ; - & l t ; T a b l e s \ d P r o d u c t s P P \ C o l u m n s \ P r o d u c t I D & g t ; \ F K < / K e y > < / a : K e y > < a : V a l u e   i : t y p e = " D i a g r a m D i s p l a y L i n k E n d p o i n t V i e w S t a t e " > < H e i g h t > 1 6 < / H e i g h t > < L a b e l L o c a t i o n   x m l n s : b = " h t t p : / / s c h e m a s . d a t a c o n t r a c t . o r g / 2 0 0 4 / 0 7 / S y s t e m . W i n d o w s " > < b : _ x > 2 4 5 . 0 9 6 1 8 9 4 3 2 3 3 4 0 9 < / b : _ x > < b : _ y > 1 5 2 . 5 < / b : _ y > < / L a b e l L o c a t i o n > < L o c a t i o n   x m l n s : b = " h t t p : / / s c h e m a s . d a t a c o n t r a c t . o r g / 2 0 0 4 / 0 7 / S y s t e m . W i n d o w s " > < b : _ x > 2 6 1 . 0 9 6 1 8 9 4 3 2 3 3 4 0 9 < / b : _ x > < b : _ y > 1 6 0 . 5 < / b : _ y > < / L o c a t i o n > < S h a p e R o t a t e A n g l e > 1 8 0 < / S h a p e R o t a t e A n g l e > < W i d t h > 1 6 < / W i d t h > < / a : V a l u e > < / a : K e y V a l u e O f D i a g r a m O b j e c t K e y a n y T y p e z b w N T n L X > < a : K e y V a l u e O f D i a g r a m O b j e c t K e y a n y T y p e z b w N T n L X > < a : K e y > < K e y > R e l a t i o n s h i p s \ & l t ; T a b l e s \ f U n i t s P P \ C o l u m n s \ P r o d u c t I D & g t ; - & l t ; T a b l e s \ d P r o d u c t s P P \ C o l u m n s \ P r o d u c t I D & g t ; \ P K < / K e y > < / a : K e y > < a : V a l u e   i : t y p e = " D i a g r a m D i s p l a y L i n k E n d p o i n t V i e w S t a t e " > < H e i g h t > 1 6 < / H e i g h t > < L a b e l L o c a t i o n   x m l n s : b = " h t t p : / / s c h e m a s . d a t a c o n t r a c t . o r g / 2 0 0 4 / 0 7 / S y s t e m . W i n d o w s " > < b : _ x > 2 0 0 . 0 0 0 0 0 0 0 0 0 0 0 0 0 3 < / b : _ x > < b : _ y > 1 8 3 . 5 < / b : _ y > < / L a b e l L o c a t i o n > < L o c a t i o n   x m l n s : b = " h t t p : / / s c h e m a s . d a t a c o n t r a c t . o r g / 2 0 0 4 / 0 7 / S y s t e m . W i n d o w s " > < b : _ x > 2 0 0 . 0 0 0 0 0 0 0 0 0 0 0 0 0 3 < / b : _ x > < b : _ y > 1 9 1 . 5 < / b : _ y > < / L o c a t i o n > < S h a p e R o t a t e A n g l e > 3 6 0 < / S h a p e R o t a t e A n g l e > < W i d t h > 1 6 < / W i d t h > < / a : V a l u e > < / a : K e y V a l u e O f D i a g r a m O b j e c t K e y a n y T y p e z b w N T n L X > < a : K e y V a l u e O f D i a g r a m O b j e c t K e y a n y T y p e z b w N T n L X > < a : K e y > < K e y > R e l a t i o n s h i p s \ & l t ; T a b l e s \ f U n i t s P P \ C o l u m n s \ P r o d u c t I D & g t ; - & l t ; T a b l e s \ d P r o d u c t s P P \ C o l u m n s \ P r o d u c t I D & g t ; \ C r o s s F i l t e r < / K e y > < / a : K e y > < a : V a l u e   i : t y p e = " D i a g r a m D i s p l a y L i n k C r o s s F i l t e r V i e w S t a t e " > < P o i n t s   x m l n s : b = " h t t p : / / s c h e m a s . d a t a c o n t r a c t . o r g / 2 0 0 4 / 0 7 / S y s t e m . W i n d o w s " > < b : P o i n t > < b : _ x > 2 4 5 . 0 9 6 1 8 9 4 3 2 3 3 4 0 9 < / b : _ x > < b : _ y > 1 6 0 . 5 < / b : _ y > < / b : P o i n t > < b : P o i n t > < b : _ x > 2 3 2 . 5 4 8 0 9 4 9 3 2 3 3 4 1 < / b : _ x > < b : _ y > 1 6 0 . 5 < / b : _ y > < / b : P o i n t > < b : P o i n t > < b : _ x > 2 3 0 . 5 4 8 0 9 4 9 3 2 3 3 4 1 < / b : _ x > < b : _ y > 1 6 2 . 5 < / b : _ y > < / b : P o i n t > < b : P o i n t > < b : _ x > 2 3 0 . 5 4 8 0 9 4 9 3 2 3 3 4 1 < / b : _ x > < b : _ y > 1 8 9 . 5 < / b : _ y > < / b : P o i n t > < b : P o i n t > < b : _ x > 2 2 8 . 5 4 8 0 9 4 9 3 2 3 3 4 1 < / b : _ x > < b : _ y > 1 9 1 . 5 < / b : _ y > < / b : P o i n t > < b : P o i n t > < b : _ x > 2 1 6 . 0 0 0 0 0 0 0 0 0 0 0 0 0 3 < / b : _ x > < b : _ y > 1 9 1 . 5 < / b : _ y > < / b : P o i n t > < / P o i n t s > < / a : V a l u e > < / a : K e y V a l u e O f D i a g r a m O b j e c t K e y a n y T y p e z b w N T n L X > < a : K e y V a l u e O f D i a g r a m O b j e c t K e y a n y T y p e z b w N T n L X > < a : K e y > < K e y > R e l a t i o n s h i p s \ & l t ; T a b l e s \ f U n i t s P P \ C o l u m n s \ C u s t o m e r I D & g t ; - & l t ; T a b l e s \ d C u s t o m e r P P \ C o l u m n s \ C u s t o m e r I D & g t ; < / K e y > < / a : K e y > < a : V a l u e   i : t y p e = " D i a g r a m D i s p l a y L i n k V i e w S t a t e " > < A u t o m a t i o n P r o p e r t y H e l p e r T e x t > E n d   p o i n t   1 :   ( 4 7 2 . 0 9 6 1 8 9 4 3 2 3 3 4 , 1 6 0 . 5 ) .   E n d   p o i n t   2 :   ( 4 9 5 . 9 0 3 8 1 0 5 6 7 6 6 6 , 1 9 3 . 5 )   < / A u t o m a t i o n P r o p e r t y H e l p e r T e x t > < L a y e d O u t > t r u e < / L a y e d O u t > < P o i n t s   x m l n s : b = " h t t p : / / s c h e m a s . d a t a c o n t r a c t . o r g / 2 0 0 4 / 0 7 / S y s t e m . W i n d o w s " > < b : P o i n t > < b : _ x > 4 7 2 . 0 9 6 1 8 9 4 3 2 3 3 4 0 9 < / b : _ x > < b : _ y > 1 6 0 . 5 < / b : _ y > < / b : P o i n t > < b : P o i n t > < b : _ x > 4 8 1 . 9 9 9 9 9 9 9 3 2 3 3 4 1 1 < / b : _ x > < b : _ y > 1 6 0 . 5 < / b : _ y > < / b : P o i n t > < b : P o i n t > < b : _ x > 4 8 3 . 9 9 9 9 9 9 9 3 2 3 3 4 1 1 < / b : _ x > < b : _ y > 1 6 2 . 5 < / b : _ y > < / b : P o i n t > < b : P o i n t > < b : _ x > 4 8 3 . 9 9 9 9 9 9 9 3 2 3 3 4 1 1 < / b : _ x > < b : _ y > 1 9 1 . 5 < / b : _ y > < / b : P o i n t > < b : P o i n t > < b : _ x > 4 8 5 . 9 9 9 9 9 9 9 3 2 3 3 4 1 1 < / b : _ x > < b : _ y > 1 9 3 . 5 < / b : _ y > < / b : P o i n t > < b : P o i n t > < b : _ x > 4 9 5 . 9 0 3 8 1 0 5 6 7 6 6 5 6 9 < / b : _ x > < b : _ y > 1 9 3 . 5 < / b : _ y > < / b : P o i n t > < / P o i n t s > < / a : V a l u e > < / a : K e y V a l u e O f D i a g r a m O b j e c t K e y a n y T y p e z b w N T n L X > < a : K e y V a l u e O f D i a g r a m O b j e c t K e y a n y T y p e z b w N T n L X > < a : K e y > < K e y > R e l a t i o n s h i p s \ & l t ; T a b l e s \ f U n i t s P P \ C o l u m n s \ C u s t o m e r I D & g t ; - & l t ; T a b l e s \ d C u s t o m e r P P \ C o l u m n s \ C u s t o m e r I D & g t ; \ F K < / K e y > < / a : K e y > < a : V a l u e   i : t y p e = " D i a g r a m D i s p l a y L i n k E n d p o i n t V i e w S t a t e " > < H e i g h t > 1 6 < / H e i g h t > < L a b e l L o c a t i o n   x m l n s : b = " h t t p : / / s c h e m a s . d a t a c o n t r a c t . o r g / 2 0 0 4 / 0 7 / S y s t e m . W i n d o w s " > < b : _ x > 4 5 6 . 0 9 6 1 8 9 4 3 2 3 3 4 0 9 < / b : _ x > < b : _ y > 1 5 2 . 5 < / b : _ y > < / L a b e l L o c a t i o n > < L o c a t i o n   x m l n s : b = " h t t p : / / s c h e m a s . d a t a c o n t r a c t . o r g / 2 0 0 4 / 0 7 / S y s t e m . W i n d o w s " > < b : _ x > 4 5 6 . 0 9 6 1 8 9 4 3 2 3 3 4 0 9 < / b : _ x > < b : _ y > 1 6 0 . 5 < / b : _ y > < / L o c a t i o n > < S h a p e R o t a t e A n g l e > 3 6 0 < / S h a p e R o t a t e A n g l e > < W i d t h > 1 6 < / W i d t h > < / a : V a l u e > < / a : K e y V a l u e O f D i a g r a m O b j e c t K e y a n y T y p e z b w N T n L X > < a : K e y V a l u e O f D i a g r a m O b j e c t K e y a n y T y p e z b w N T n L X > < a : K e y > < K e y > R e l a t i o n s h i p s \ & l t ; T a b l e s \ f U n i t s P P \ C o l u m n s \ C u s t o m e r I D & g t ; - & l t ; T a b l e s \ d C u s t o m e r P P \ C o l u m n s \ C u s t o m e r I D & g t ; \ P K < / K e y > < / a : K e y > < a : V a l u e   i : t y p e = " D i a g r a m D i s p l a y L i n k E n d p o i n t V i e w S t a t e " > < H e i g h t > 1 6 < / H e i g h t > < L a b e l L o c a t i o n   x m l n s : b = " h t t p : / / s c h e m a s . d a t a c o n t r a c t . o r g / 2 0 0 4 / 0 7 / S y s t e m . W i n d o w s " > < b : _ x > 4 9 5 . 9 0 3 8 1 0 5 6 7 6 6 5 6 9 < / b : _ x > < b : _ y > 1 8 5 . 5 < / b : _ y > < / L a b e l L o c a t i o n > < L o c a t i o n   x m l n s : b = " h t t p : / / s c h e m a s . d a t a c o n t r a c t . o r g / 2 0 0 4 / 0 7 / S y s t e m . W i n d o w s " > < b : _ x > 5 1 1 . 9 0 3 8 1 0 5 6 7 6 6 5 6 9 < / b : _ x > < b : _ y > 1 9 3 . 5 < / b : _ y > < / L o c a t i o n > < S h a p e R o t a t e A n g l e > 1 8 0 < / S h a p e R o t a t e A n g l e > < W i d t h > 1 6 < / W i d t h > < / a : V a l u e > < / a : K e y V a l u e O f D i a g r a m O b j e c t K e y a n y T y p e z b w N T n L X > < a : K e y V a l u e O f D i a g r a m O b j e c t K e y a n y T y p e z b w N T n L X > < a : K e y > < K e y > R e l a t i o n s h i p s \ & l t ; T a b l e s \ f U n i t s P P \ C o l u m n s \ C u s t o m e r I D & g t ; - & l t ; T a b l e s \ d C u s t o m e r P P \ C o l u m n s \ C u s t o m e r I D & g t ; \ C r o s s F i l t e r < / K e y > < / a : K e y > < a : V a l u e   i : t y p e = " D i a g r a m D i s p l a y L i n k C r o s s F i l t e r V i e w S t a t e " > < P o i n t s   x m l n s : b = " h t t p : / / s c h e m a s . d a t a c o n t r a c t . o r g / 2 0 0 4 / 0 7 / S y s t e m . W i n d o w s " > < b : P o i n t > < b : _ x > 4 7 2 . 0 9 6 1 8 9 4 3 2 3 3 4 0 9 < / b : _ x > < b : _ y > 1 6 0 . 5 < / b : _ y > < / b : P o i n t > < b : P o i n t > < b : _ x > 4 8 1 . 9 9 9 9 9 9 9 3 2 3 3 4 1 1 < / b : _ x > < b : _ y > 1 6 0 . 5 < / b : _ y > < / b : P o i n t > < b : P o i n t > < b : _ x > 4 8 3 . 9 9 9 9 9 9 9 3 2 3 3 4 1 1 < / b : _ x > < b : _ y > 1 6 2 . 5 < / b : _ y > < / b : P o i n t > < b : P o i n t > < b : _ x > 4 8 3 . 9 9 9 9 9 9 9 3 2 3 3 4 1 1 < / b : _ x > < b : _ y > 1 9 1 . 5 < / b : _ y > < / b : P o i n t > < b : P o i n t > < b : _ x > 4 8 5 . 9 9 9 9 9 9 9 3 2 3 3 4 1 1 < / b : _ x > < b : _ y > 1 9 3 . 5 < / b : _ y > < / b : P o i n t > < b : P o i n t > < b : _ x > 4 9 5 . 9 0 3 8 1 0 5 6 7 6 6 5 6 9 < / b : _ x > < b : _ y > 1 9 3 . 5 < / b : _ y > < / b : P o i n t > < / P o i n t s > < / a : V a l u e > < / a : K e y V a l u e O f D i a g r a m O b j e c t K e y a n y T y p e z b w N T n L X > < a : K e y V a l u e O f D i a g r a m O b j e c t K e y a n y T y p e z b w N T n L X > < a : K e y > < K e y > R e l a t i o n s h i p s \ & l t ; T a b l e s \ f S a l e s P P 0 4 \ C o l u m n s \ S a l e s R e p I D & g t ; - & l t ; T a b l e s \ d S a l e s R e p P P 0 4 \ C o l u m n s \ S a l e s R e p I D & g t ; < / K e y > < / a : K e y > < a : V a l u e   i : t y p e = " D i a g r a m D i s p l a y L i n k V i e w S t a t e " > < A u t o m a t i o n P r o p e r t y H e l p e r T e x t > E n d   p o i n t   1 :   ( 9 9 1 . 7 1 1 4 3 1 7 0 2 9 9 7 , 1 8 7 ) .   E n d   p o i n t   2 :   ( 9 6 4 . 9 0 3 8 1 0 5 6 7 6 6 6 , 2 3 8 )   < / A u t o m a t i o n P r o p e r t y H e l p e r T e x t > < L a y e d O u t > t r u e < / L a y e d O u t > < P o i n t s   x m l n s : b = " h t t p : / / s c h e m a s . d a t a c o n t r a c t . o r g / 2 0 0 4 / 0 7 / S y s t e m . W i n d o w s " > < b : P o i n t > < b : _ x > 9 9 1 . 7 1 1 4 3 1 7 0 2 9 9 7 2 9 < / b : _ x > < b : _ y > 1 8 7 < / b : _ y > < / b : P o i n t > < b : P o i n t > < b : _ x > 9 8 0 . 3 0 7 6 2 0 9 3 2 3 3 4 0 9 < / b : _ x > < b : _ y > 1 8 7 < / b : _ y > < / b : P o i n t > < b : P o i n t > < b : _ x > 9 7 8 . 3 0 7 6 2 0 9 3 2 3 3 4 0 9 < / b : _ x > < b : _ y > 1 8 9 < / b : _ y > < / b : P o i n t > < b : P o i n t > < b : _ x > 9 7 8 . 3 0 7 6 2 0 9 3 2 3 3 4 0 9 < / b : _ x > < b : _ y > 2 3 6 < / b : _ y > < / b : P o i n t > < b : P o i n t > < b : _ x > 9 7 6 . 3 0 7 6 2 0 9 3 2 3 3 4 0 9 < / b : _ x > < b : _ y > 2 3 8 < / b : _ y > < / b : P o i n t > < b : P o i n t > < b : _ x > 9 6 4 . 9 0 3 8 1 0 5 6 7 6 6 5 6 9 < / b : _ x > < b : _ y > 2 3 8 < / b : _ y > < / b : P o i n t > < / P o i n t s > < / a : V a l u e > < / a : K e y V a l u e O f D i a g r a m O b j e c t K e y a n y T y p e z b w N T n L X > < a : K e y V a l u e O f D i a g r a m O b j e c t K e y a n y T y p e z b w N T n L X > < a : K e y > < K e y > R e l a t i o n s h i p s \ & l t ; T a b l e s \ f S a l e s P P 0 4 \ C o l u m n s \ S a l e s R e p I D & g t ; - & l t ; T a b l e s \ d S a l e s R e p P P 0 4 \ C o l u m n s \ S a l e s R e p I D & g t ; \ F K < / K e y > < / a : K e y > < a : V a l u e   i : t y p e = " D i a g r a m D i s p l a y L i n k E n d p o i n t V i e w S t a t e " > < H e i g h t > 1 6 < / H e i g h t > < L a b e l L o c a t i o n   x m l n s : b = " h t t p : / / s c h e m a s . d a t a c o n t r a c t . o r g / 2 0 0 4 / 0 7 / S y s t e m . W i n d o w s " > < b : _ x > 9 9 1 . 7 1 1 4 3 1 7 0 2 9 9 7 2 9 < / b : _ x > < b : _ y > 1 7 9 < / b : _ y > < / L a b e l L o c a t i o n > < L o c a t i o n   x m l n s : b = " h t t p : / / s c h e m a s . d a t a c o n t r a c t . o r g / 2 0 0 4 / 0 7 / S y s t e m . W i n d o w s " > < b : _ x > 1 0 0 7 . 7 1 1 4 3 1 7 0 2 9 9 7 3 < / b : _ x > < b : _ y > 1 8 7 < / b : _ y > < / L o c a t i o n > < S h a p e R o t a t e A n g l e > 1 8 0 < / S h a p e R o t a t e A n g l e > < W i d t h > 1 6 < / W i d t h > < / a : V a l u e > < / a : K e y V a l u e O f D i a g r a m O b j e c t K e y a n y T y p e z b w N T n L X > < a : K e y V a l u e O f D i a g r a m O b j e c t K e y a n y T y p e z b w N T n L X > < a : K e y > < K e y > R e l a t i o n s h i p s \ & l t ; T a b l e s \ f S a l e s P P 0 4 \ C o l u m n s \ S a l e s R e p I D & g t ; - & l t ; T a b l e s \ d S a l e s R e p P P 0 4 \ C o l u m n s \ S a l e s R e p I D & g t ; \ P K < / K e y > < / a : K e y > < a : V a l u e   i : t y p e = " D i a g r a m D i s p l a y L i n k E n d p o i n t V i e w S t a t e " > < H e i g h t > 1 6 < / H e i g h t > < L a b e l L o c a t i o n   x m l n s : b = " h t t p : / / s c h e m a s . d a t a c o n t r a c t . o r g / 2 0 0 4 / 0 7 / S y s t e m . W i n d o w s " > < b : _ x > 9 4 8 . 9 0 3 8 1 0 5 6 7 6 6 5 6 9 < / b : _ x > < b : _ y > 2 3 0 < / b : _ y > < / L a b e l L o c a t i o n > < L o c a t i o n   x m l n s : b = " h t t p : / / s c h e m a s . d a t a c o n t r a c t . o r g / 2 0 0 4 / 0 7 / S y s t e m . W i n d o w s " > < b : _ x > 9 4 8 . 9 0 3 8 1 0 5 6 7 6 6 5 6 9 < / b : _ x > < b : _ y > 2 3 8 < / b : _ y > < / L o c a t i o n > < S h a p e R o t a t e A n g l e > 3 6 0 < / S h a p e R o t a t e A n g l e > < W i d t h > 1 6 < / W i d t h > < / a : V a l u e > < / a : K e y V a l u e O f D i a g r a m O b j e c t K e y a n y T y p e z b w N T n L X > < a : K e y V a l u e O f D i a g r a m O b j e c t K e y a n y T y p e z b w N T n L X > < a : K e y > < K e y > R e l a t i o n s h i p s \ & l t ; T a b l e s \ f S a l e s P P 0 4 \ C o l u m n s \ S a l e s R e p I D & g t ; - & l t ; T a b l e s \ d S a l e s R e p P P 0 4 \ C o l u m n s \ S a l e s R e p I D & g t ; \ C r o s s F i l t e r < / K e y > < / a : K e y > < a : V a l u e   i : t y p e = " D i a g r a m D i s p l a y L i n k C r o s s F i l t e r V i e w S t a t e " > < P o i n t s   x m l n s : b = " h t t p : / / s c h e m a s . d a t a c o n t r a c t . o r g / 2 0 0 4 / 0 7 / S y s t e m . W i n d o w s " > < b : P o i n t > < b : _ x > 9 9 1 . 7 1 1 4 3 1 7 0 2 9 9 7 2 9 < / b : _ x > < b : _ y > 1 8 7 < / b : _ y > < / b : P o i n t > < b : P o i n t > < b : _ x > 9 8 0 . 3 0 7 6 2 0 9 3 2 3 3 4 0 9 < / b : _ x > < b : _ y > 1 8 7 < / b : _ y > < / b : P o i n t > < b : P o i n t > < b : _ x > 9 7 8 . 3 0 7 6 2 0 9 3 2 3 3 4 0 9 < / b : _ x > < b : _ y > 1 8 9 < / b : _ y > < / b : P o i n t > < b : P o i n t > < b : _ x > 9 7 8 . 3 0 7 6 2 0 9 3 2 3 3 4 0 9 < / b : _ x > < b : _ y > 2 3 6 < / b : _ y > < / b : P o i n t > < b : P o i n t > < b : _ x > 9 7 6 . 3 0 7 6 2 0 9 3 2 3 3 4 0 9 < / b : _ x > < b : _ y > 2 3 8 < / b : _ y > < / b : P o i n t > < b : P o i n t > < b : _ x > 9 6 4 . 9 0 3 8 1 0 5 6 7 6 6 5 6 9 < / b : _ x > < b : _ y > 2 3 8 < / b : _ y > < / b : P o i n t > < / P o i n t s > < / a : V a l u e > < / a : K e y V a l u e O f D i a g r a m O b j e c t K e y a n y T y p e z b w N T n L X > < a : K e y V a l u e O f D i a g r a m O b j e c t K e y a n y T y p e z b w N T n L X > < a : K e y > < K e y > R e l a t i o n s h i p s \ & l t ; T a b l e s \ f S a l e s P P 0 4 \ C o l u m n s \ P r o d u c t I D & g t ; - & l t ; T a b l e s \ d P r o d u c t P P 0 4 \ C o l u m n s \ P r o d u c t I D & g t ; < / K e y > < / a : K e y > < a : V a l u e   i : t y p e = " D i a g r a m D i s p l a y L i n k V i e w S t a t e " > < A u t o m a t i o n P r o p e r t y H e l p e r T e x t > E n d   p o i n t   1 :   ( 1 1 7 8 . 7 1 1 4 3 1 7 0 3 , 1 8 7 ) .   E n d   p o i n t   2 :   ( 1 2 2 0 . 8 0 7 6 2 1 1 3 5 3 3 , 2 3 0 )   < / A u t o m a t i o n P r o p e r t y H e l p e r T e x t > < L a y e d O u t > t r u e < / L a y e d O u t > < P o i n t s   x m l n s : b = " h t t p : / / s c h e m a s . d a t a c o n t r a c t . o r g / 2 0 0 4 / 0 7 / S y s t e m . W i n d o w s " > < b : P o i n t > < b : _ x > 1 1 7 8 . 7 1 1 4 3 1 7 0 2 9 9 7 3 < / b : _ x > < b : _ y > 1 8 7 < / b : _ y > < / b : P o i n t > < b : P o i n t > < b : _ x > 1 1 9 7 . 7 5 9 5 2 6 4 3 2 3 3 4 < / b : _ x > < b : _ y > 1 8 7 < / b : _ y > < / b : P o i n t > < b : P o i n t > < b : _ x > 1 1 9 9 . 7 5 9 5 2 6 4 3 2 3 3 4 < / b : _ x > < b : _ y > 1 8 9 < / b : _ y > < / b : P o i n t > < b : P o i n t > < b : _ x > 1 1 9 9 . 7 5 9 5 2 6 4 3 2 3 3 4 < / b : _ x > < b : _ y > 2 2 8 < / b : _ y > < / b : P o i n t > < b : P o i n t > < b : _ x > 1 2 0 1 . 7 5 9 5 2 6 4 3 2 3 3 4 < / b : _ x > < b : _ y > 2 3 0 < / b : _ y > < / b : P o i n t > < b : P o i n t > < b : _ x > 1 2 2 0 . 8 0 7 6 2 1 1 3 5 3 3 1 4 < / b : _ x > < b : _ y > 2 3 0 < / b : _ y > < / b : P o i n t > < / P o i n t s > < / a : V a l u e > < / a : K e y V a l u e O f D i a g r a m O b j e c t K e y a n y T y p e z b w N T n L X > < a : K e y V a l u e O f D i a g r a m O b j e c t K e y a n y T y p e z b w N T n L X > < a : K e y > < K e y > R e l a t i o n s h i p s \ & l t ; T a b l e s \ f S a l e s P P 0 4 \ C o l u m n s \ P r o d u c t I D & g t ; - & l t ; T a b l e s \ d P r o d u c t P P 0 4 \ C o l u m n s \ P r o d u c t I D & g t ; \ F K < / K e y > < / a : K e y > < a : V a l u e   i : t y p e = " D i a g r a m D i s p l a y L i n k E n d p o i n t V i e w S t a t e " > < H e i g h t > 1 6 < / H e i g h t > < L a b e l L o c a t i o n   x m l n s : b = " h t t p : / / s c h e m a s . d a t a c o n t r a c t . o r g / 2 0 0 4 / 0 7 / S y s t e m . W i n d o w s " > < b : _ x > 1 1 6 2 . 7 1 1 4 3 1 7 0 2 9 9 7 3 < / b : _ x > < b : _ y > 1 7 9 < / b : _ y > < / L a b e l L o c a t i o n > < L o c a t i o n   x m l n s : b = " h t t p : / / s c h e m a s . d a t a c o n t r a c t . o r g / 2 0 0 4 / 0 7 / S y s t e m . W i n d o w s " > < b : _ x > 1 1 6 2 . 7 1 1 4 3 1 7 0 2 9 9 7 3 < / b : _ x > < b : _ y > 1 8 7 < / b : _ y > < / L o c a t i o n > < S h a p e R o t a t e A n g l e > 3 6 0 < / S h a p e R o t a t e A n g l e > < W i d t h > 1 6 < / W i d t h > < / a : V a l u e > < / a : K e y V a l u e O f D i a g r a m O b j e c t K e y a n y T y p e z b w N T n L X > < a : K e y V a l u e O f D i a g r a m O b j e c t K e y a n y T y p e z b w N T n L X > < a : K e y > < K e y > R e l a t i o n s h i p s \ & l t ; T a b l e s \ f S a l e s P P 0 4 \ C o l u m n s \ P r o d u c t I D & g t ; - & l t ; T a b l e s \ d P r o d u c t P P 0 4 \ C o l u m n s \ P r o d u c t I D & g t ; \ P K < / K e y > < / a : K e y > < a : V a l u e   i : t y p e = " D i a g r a m D i s p l a y L i n k E n d p o i n t V i e w S t a t e " > < H e i g h t > 1 6 < / H e i g h t > < L a b e l L o c a t i o n   x m l n s : b = " h t t p : / / s c h e m a s . d a t a c o n t r a c t . o r g / 2 0 0 4 / 0 7 / S y s t e m . W i n d o w s " > < b : _ x > 1 2 2 0 . 8 0 7 6 2 1 1 3 5 3 3 1 4 < / b : _ x > < b : _ y > 2 2 2 < / b : _ y > < / L a b e l L o c a t i o n > < L o c a t i o n   x m l n s : b = " h t t p : / / s c h e m a s . d a t a c o n t r a c t . o r g / 2 0 0 4 / 0 7 / S y s t e m . W i n d o w s " > < b : _ x > 1 2 3 6 . 8 0 7 6 2 1 1 3 5 3 3 1 4 < / b : _ x > < b : _ y > 2 3 0 < / b : _ y > < / L o c a t i o n > < S h a p e R o t a t e A n g l e > 1 8 0 < / S h a p e R o t a t e A n g l e > < W i d t h > 1 6 < / W i d t h > < / a : V a l u e > < / a : K e y V a l u e O f D i a g r a m O b j e c t K e y a n y T y p e z b w N T n L X > < a : K e y V a l u e O f D i a g r a m O b j e c t K e y a n y T y p e z b w N T n L X > < a : K e y > < K e y > R e l a t i o n s h i p s \ & l t ; T a b l e s \ f S a l e s P P 0 4 \ C o l u m n s \ P r o d u c t I D & g t ; - & l t ; T a b l e s \ d P r o d u c t P P 0 4 \ C o l u m n s \ P r o d u c t I D & g t ; \ C r o s s F i l t e r < / K e y > < / a : K e y > < a : V a l u e   i : t y p e = " D i a g r a m D i s p l a y L i n k C r o s s F i l t e r V i e w S t a t e " > < P o i n t s   x m l n s : b = " h t t p : / / s c h e m a s . d a t a c o n t r a c t . o r g / 2 0 0 4 / 0 7 / S y s t e m . W i n d o w s " > < b : P o i n t > < b : _ x > 1 1 7 8 . 7 1 1 4 3 1 7 0 2 9 9 7 3 < / b : _ x > < b : _ y > 1 8 7 < / b : _ y > < / b : P o i n t > < b : P o i n t > < b : _ x > 1 1 9 7 . 7 5 9 5 2 6 4 3 2 3 3 4 < / b : _ x > < b : _ y > 1 8 7 < / b : _ y > < / b : P o i n t > < b : P o i n t > < b : _ x > 1 1 9 9 . 7 5 9 5 2 6 4 3 2 3 3 4 < / b : _ x > < b : _ y > 1 8 9 < / b : _ y > < / b : P o i n t > < b : P o i n t > < b : _ x > 1 1 9 9 . 7 5 9 5 2 6 4 3 2 3 3 4 < / b : _ x > < b : _ y > 2 2 8 < / b : _ y > < / b : P o i n t > < b : P o i n t > < b : _ x > 1 2 0 1 . 7 5 9 5 2 6 4 3 2 3 3 4 < / b : _ x > < b : _ y > 2 3 0 < / b : _ y > < / b : P o i n t > < b : P o i n t > < b : _ x > 1 2 2 0 . 8 0 7 6 2 1 1 3 5 3 3 1 4 < / b : _ x > < b : _ y > 2 3 0 < / b : _ y > < / b : P o i n t > < / P o i n t s > < / a : V a l u e > < / a : K e y V a l u e O f D i a g r a m O b j e c t K e y a n y T y p e z b w N T n L X > < / V i e w S t a t e s > < / D i a g r a m M a n a g e r . S e r i a l i z a b l e D i a g r a m > < / A r r a y O f D i a g r a m M a n a g e r . S e r i a l i z a b l e D i a g r a m > ] ] > < / 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 2 0 2 1 - 0 7 - 0 9 T 1 9 : 0 1 : 3 5 . 2 3 6 3 9 8 6 - 0 7 : 0 0 < / L a s t P r o c e s s e d T i m e > < / D a t a M o d e l i n g S a n d b o x . S e r i a l i z e d S a n d b o x E r r o r C a c h e > ] ] > < / C u s t o m C o n t e n t > < / G e m i n i > 
</file>

<file path=customXml/item18.xml>��< ? x m l   v e r s i o n = " 1 . 0 "   e n c o d i n g = " U T F - 1 6 " ? > < G e m i n i   x m l n s = " h t t p : / / g e m i n i / p i v o t c u s t o m i z a t i o n / 8 f c 4 e a c 4 - 7 6 9 a - 4 a 8 a - 9 4 2 f - 0 e 3 6 7 d 5 e 5 e 1 4 " > < C u s t o m C o n t e n t > < ! [ C D A T A [ < ? x m l   v e r s i o n = " 1 . 0 "   e n c o d i n g = " u t f - 1 6 " ? > < S e t t i n g s > < C a l c u l a t e d F i e l d s > < i t e m > < M e a s u r e N a m e > T o t a l   S a l e s   ( $ ) < / M e a s u r e N a m e > < D i s p l a y N a m e > T o t a l   S a l e s   ( $ ) < / D i s p l a y N a m e > < V i s i b l e > F a l s e < / V i s i b l e > < / i t e m > < i t e m > < M e a s u r e N a m e > T o t a l   U n i t s < / M e a s u r e N a m e > < D i s p l a y N a m e > T o t a l   U n i t s < / D i s p l a y N a m e > < V i s i b l e > F a l s e < / V i s i b l e > < / i t e m > < i t e m > < M e a s u r e N a m e > T o t a l   S a l e s   P P 0 4   ( $ ) < / M e a s u r e N a m e > < D i s p l a y N a m e > T o t a l   S a l e s   P P 0 4   ( $ ) < / D i s p l a y N a m e > < V i s i b l e > F a l s e < / V i s i b l e > < / i t e m > < i t e m > < M e a s u r e N a m e > T o t a l   U n i t s   P P 0 4 < / M e a s u r e N a m e > < D i s p l a y N a m e > T o t a l   U n i t s   P P 0 4 < / D i s p l a y N a m e > < V i s i b l e > F a l s e < / V i s i b l e > < / i t e m > < / C a l c u l a t e d F i e l d s > < S A H o s t H a s h > 0 < / S A H o s t H a s h > < G e m i n i F i e l d L i s t V i s i b l e > T r u e < / G e m i n i F i e l d L i s t V i s i b l e > < / S e t t i n g s > ] ] > < / 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T a b l e X M L _ d S a l e s R e p P P 0 4 _ b 1 a 4 d b 8 7 - 8 1 2 a - 4 b 3 2 - b 4 0 0 - 8 7 2 8 6 2 3 2 9 c b 6 " > < C u s t o m C o n t e n t > < ! [ C D A T A [ < T a b l e W i d g e t G r i d S e r i a l i z a t i o n   x m l n s : x s d = " h t t p : / / w w w . w 3 . o r g / 2 0 0 1 / X M L S c h e m a "   x m l n s : x s i = " h t t p : / / w w w . w 3 . o r g / 2 0 0 1 / X M L S c h e m a - i n s t a n c e " > < C o l u m n S u g g e s t e d T y p e   / > < C o l u m n F o r m a t   / > < C o l u m n A c c u r a c y   / > < C o l u m n C u r r e n c y S y m b o l   / > < C o l u m n P o s i t i v e P a t t e r n   / > < C o l u m n N e g a t i v e P a t t e r n   / > < C o l u m n W i d t h s > < i t e m > < k e y > < s t r i n g > S a l e s R e p I D < / s t r i n g > < / k e y > < v a l u e > < i n t > 1 0 5 < / i n t > < / v a l u e > < / i t e m > < i t e m > < k e y > < s t r i n g > S a l e s R e p < / s t r i n g > < / k e y > < v a l u e > < i n t > 9 2 < / i n t > < / v a l u e > < / i t e m > < / C o l u m n W i d t h s > < C o l u m n D i s p l a y I n d e x > < i t e m > < k e y > < s t r i n g > S a l e s R e p I D < / s t r i n g > < / k e y > < v a l u e > < i n t > 0 < / i n t > < / v a l u e > < / i t e m > < i t e m > < k e y > < s t r i n g > S a l e s R e p < / 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T a b l e X M L _ d C u s t o m e r P P _ 7 7 9 0 f f 3 9 - 1 d 7 4 - 4 6 c 5 - a 7 7 9 - 5 1 c e 0 b 6 8 3 e 4 2 " > < 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 C u s t o m e r N a m e < / s t r i n g > < / k e y > < v a l u e > < i n t > 1 3 3 < / i n t > < / v a l u e > < / i t e m > < i t e m > < k e y > < s t r i n g > E m a i l < / s t r i n g > < / k e y > < v a l u e > < i n t > 7 0 < / i n t > < / v a l u e > < / i t e m > < i t e m > < k e y > < s t r i n g > C o n t a c t < / s t r i n g > < / k e y > < v a l u e > < i n t > 8 3 < / i n t > < / v a l u e > < / i t e m > < / C o l u m n W i d t h s > < C o l u m n D i s p l a y I n d e x > < i t e m > < k e y > < s t r i n g > C u s t o m e r I D < / s t r i n g > < / k e y > < v a l u e > < i n t > 0 < / i n t > < / v a l u e > < / i t e m > < i t e m > < k e y > < s t r i n g > C u s t o m e r N a m e < / s t r i n g > < / k e y > < v a l u e > < i n t > 1 < / i n t > < / v a l u e > < / i t e m > < i t e m > < k e y > < s t r i n g > E m a i l < / s t r i n g > < / k e y > < v a l u e > < i n t > 2 < / i n t > < / v a l u e > < / i t e m > < i t e m > < k e y > < s t r i n g > C o n t a c t < / s t r i n g > < / k e y > < v a l u e > < i n t > 3 < / i n t > < / v a l u e > < / i t e m > < / C o l u m n D i s p l a y I n d e x > < C o l u m n F r o z e n   / > < C o l u m n C h e c k e d   / > < C o l u m n F i l t e r   / > < S e l e c t i o n F i l t e r   / > < F i l t e r P a r a m e t e r s   / > < I s S o r t D e s c e n d i n g > f a l s e < / I s S o r t D e s c e n d i n g > < / T a b l e W i d g e t G r i d S e r i a l i z a t i o n > ] ] > < / C u s t o m C o n t e n t > < / G e m i n i > 
</file>

<file path=customXml/item22.xml>��< ? x m l   v e r s i o n = " 1 . 0 "   e n c o d i n g = " u t f - 1 6 " ? > < D a t a M a s h u p   s q m i d = " b 7 a 9 b 2 c 2 - 5 4 6 f - 4 7 8 3 - a 7 d c - d 9 4 5 1 9 d 0 e 7 e 3 "   x m l n s = " h t t p : / / s c h e m a s . m i c r o s o f t . c o m / D a t a M a s h u p " > A A A A A D I F A A B Q S w M E F A A C A A g A k p b p U q k d w Z a j A A A A 9 Q A A A B I A H A B D b 2 5 m a W c v U G F j a 2 F n Z S 5 4 b W w g o h g A K K A U A A A A A A A A A A A A A A A A A A A A A A A A A A A A h Y 8 x D o I w G I W v Q r r T l h I T J T 9 l c J X E h G h c m 1 K h E Y q h x X I 3 B 4 / k F c Q o 6 u b 4 v v c N 7 9 2 v N 8 j G t g k u q r e 6 M y m K M E W B M r I r t a l S N L h j u E Q Z h 6 2 Q J 1 G p Y J K N T U Z b p q h 2 7 p w Q 4 r 3 H P s Z d X x F G a U Q O + a a Q t W o F + s j 6 v x x q Y 5 0 w U i E O + 9 c Y z v B q g R m L M Q U y M 8 i 1 + f Z s m v t s f y C s h 8 Y N v e L K h L s C y B y B v C / w B 1 B L A w Q U A A I A C A C S l u l 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p b p U k d I R 5 s t A g A A Q A k A A B M A H A B G b 3 J t d W x h c y 9 T Z W N 0 a W 9 u M S 5 t I K I Y A C i g F A A A A A A A A A A A A A A A A A A A A A A A A A A A A L 1 V Q W / a M B Q + D 4 n / Y G W X I G X R U t F p W p V D F a j W Q 7 u M p N o B O J j k Q S w c G 9 k O A i H + + 5 y Q l A x o B 1 n X H A h 6 n 5 + / 9 7 7 3 2 Z E Q K c I Z C n Z v 5 6 b d a r d k g g X E a P r E i J K + j 1 x E Q b V b S D 8 B z 0 Q E O t J f R U B t L x M C m P r F x X z C + d z s b I a P O A X X q H K N 8 X b o c a b 0 o r G 1 2 + K j 4 S W Y z T R B u F 6 A o f c K 8 Y S C H Q r M 5 J S L 1 O M 0 S 1 k O S n P H Z 2 0 2 h i 9 4 n E X q v m d Y S G k M K V i p r Y U 2 h p d J x V M Q B X T P 1 J e u n S c X W F F G w G n 8 J 7 T t t F u E n a y n r k B c k j Y U o Z b + H j q U y F H 8 j p J Z o g Y 5 l / n Q O d Z o A A o T 6 g s S Q Z X L s n Q C 4 m y Z q g k 0 l G m f / n Y y v W a K C s v p j 9 T q p 1 q M Y 4 / p o v C B t u e q E 2 A K c g A L 3 / / c b a R P f Y O 3 U 6 j a 9 Z R C F d a o 3 9 K H j d u t 5 f + f Y 3 P Q 7 K l z c 2 a v 0 0 K o F z v 1 5 N L u 8 S h L d f 3 m H d F V l s 1 I 0 / C + j Z 4 k C D l K Z 0 Q s C R v 1 Q M 4 V X 4 z C B H 4 w u r 5 d L M I E q w e s V L 7 K S 5 y v x c + n n C 3 U N R b U P a y w r V b K 6 F j D H l C S E r 3 a N T 7 o Z n Y 6 S L d r o T 6 L e E z Y z H W u r q 8 s 9 D P j C g K 1 p u D u / 9 q P n M G 4 8 6 y y V i X V W I y + A 4 5 1 B X u l S 6 S M V x q j Y R m / p T S I M M V C u k p k 9 S 0 v G N w J / r 9 M 8 T U 7 v / A V e E 5 r d u 1 N y 2 p y 2 8 p 3 n f 9 1 P v + S v X B A J J c H D r B q D n C a O a D Z v V t E n Y P D d L m r D u g v t Z f z T / 4 6 8 y p w j J v f U E s B A i 0 A F A A C A A g A k p b p U q k d w Z a j A A A A 9 Q A A A B I A A A A A A A A A A A A A A A A A A A A A A E N v b m Z p Z y 9 Q Y W N r Y W d l L n h t b F B L A Q I t A B Q A A g A I A J K W 6 V I P y u m r p A A A A O k A A A A T A A A A A A A A A A A A A A A A A O 8 A A A B b Q 2 9 u d G V u d F 9 U e X B l c 1 0 u e G 1 s U E s B A i 0 A F A A C A A g A k p b p U k d I R 5 s t A g A A Q A k A A B M A A A A A A A A A A A A A A A A A 4 A E A A E Z v c m 1 1 b G F z L 1 N l Y 3 R p b 2 4 x L m 1 Q S w U G A A A A A A M A A w D C A A A A W 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z g A A A A A A A C J 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l V u a X R z U F 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I 2 I i A v P j x F b n R y e S B U e X B l P S J G a W x s R X J y b 3 J D b 2 R l I i B W Y W x 1 Z T 0 i c 1 V u a 2 5 v d 2 4 i I C 8 + P E V u d H J 5 I F R 5 c G U 9 I k Z p b G x F c n J v c k N v d W 5 0 I i B W Y W x 1 Z T 0 i b D A i I C 8 + P E V u d H J 5 I F R 5 c G U 9 I k Z p b G x M Y X N 0 V X B k Y X R l Z C I g V m F s d W U 9 I m Q y M D I x L T A 3 L T A 4 V D I y O j Q 5 O j Q 4 L j Q y N T E x M z R a I i A v P j x F b n R y e S B U e X B l P S J G a W x s Q 2 9 s d W 1 u V H l w Z X M i I F Z h b H V l P S J z Q m d N R C I g L z 4 8 R W 5 0 c n k g V H l w Z T 0 i R m l s b E N v b H V t b k 5 h b W V z I i B W Y W x 1 Z T 0 i c 1 s m c X V v d D t Q c m 9 k d W N 0 S U Q m c X V v d D s s J n F 1 b 3 Q 7 Q 3 V z d G 9 t Z X J J R C Z x d W 9 0 O y w m c X V v d D t V b m l 0 c 1 N v b G 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m V W 5 p d H N Q U C 9 D a G F u Z 2 V k I F R 5 c G U u e 1 B y b 2 R 1 Y 3 R J R C w w f S Z x d W 9 0 O y w m c X V v d D t T Z W N 0 a W 9 u M S 9 m V W 5 p d H N Q U C 9 D a G F u Z 2 V k I F R 5 c G U u e 0 N 1 c 3 R v b W V y S U Q s M X 0 m c X V v d D s s J n F 1 b 3 Q 7 U 2 V j d G l v b j E v Z l V u a X R z U F A v Q 2 h h b m d l Z C B U e X B l L n t V b m l 0 c 1 N v b G Q s M n 0 m c X V v d D t d L C Z x d W 9 0 O 0 N v b H V t b k N v d W 5 0 J n F 1 b 3 Q 7 O j M s J n F 1 b 3 Q 7 S 2 V 5 Q 2 9 s d W 1 u T m F t Z X M m c X V v d D s 6 W 1 0 s J n F 1 b 3 Q 7 Q 2 9 s d W 1 u S W R l b n R p d G l l c y Z x d W 9 0 O z p b J n F 1 b 3 Q 7 U 2 V j d G l v b j E v Z l V u a X R z U F A v Q 2 h h b m d l Z C B U e X B l L n t Q c m 9 k d W N 0 S U Q s M H 0 m c X V v d D s s J n F 1 b 3 Q 7 U 2 V j d G l v b j E v Z l V u a X R z U F A v Q 2 h h b m d l Z C B U e X B l L n t D d X N 0 b 2 1 l c k l E L D F 9 J n F 1 b 3 Q 7 L C Z x d W 9 0 O 1 N l Y 3 R p b 2 4 x L 2 Z V b m l 0 c 1 B Q L 0 N o Y W 5 n Z W Q g V H l w Z S 5 7 V W 5 p d H N T b 2 x k L D J 9 J n F 1 b 3 Q 7 X S w m c X V v d D t S Z W x h d G l v b n N o a X B J b m Z v J n F 1 b 3 Q 7 O l t d f S I g L z 4 8 L 1 N 0 Y W J s Z U V u d H J p Z X M + P C 9 J d G V t P j x J d G V t P j x J d G V t T G 9 j Y X R p b 2 4 + P E l 0 Z W 1 U e X B l P k Z v c m 1 1 b G E 8 L 0 l 0 Z W 1 U e X B l P j x J d G V t U G F 0 a D 5 T Z W N 0 a W 9 u M S 9 m V W 5 p d H N Q U C 9 T b 3 V y Y 2 U 8 L 0 l 0 Z W 1 Q Y X R o P j w v S X R l b U x v Y 2 F 0 a W 9 u P j x T d G F i b G V F b n R y a W V z I C 8 + P C 9 J d G V t P j x J d G V t P j x J d G V t T G 9 j Y X R p b 2 4 + P E l 0 Z W 1 U e X B l P k Z v c m 1 1 b G E 8 L 0 l 0 Z W 1 U e X B l P j x J d G V t U G F 0 a D 5 T Z W N 0 a W 9 u M S 9 m V W 5 p d H N Q U C 9 D a G F u Z 2 V k J T I w V H l w Z T w v S X R l b V B h d G g + P C 9 J d G V t T G 9 j Y X R p b 2 4 + P F N 0 Y W J s Z U V u d H J p Z X M g L z 4 8 L 0 l 0 Z W 0 + P E l 0 Z W 0 + P E l 0 Z W 1 M b 2 N h d G l v b j 4 8 S X R l b V R 5 c G U + R m 9 y b X V s Y T w v S X R l b V R 5 c G U + P E l 0 Z W 1 Q Y X R o P l N l Y 3 R p b 2 4 x L 2 R Q c m 9 k d W N 0 c 1 B Q 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U i I C 8 + P E V u d H J 5 I F R 5 c G U 9 I k Z p b G x F c n J v c k N v Z G U i I F Z h b H V l P S J z V W 5 r b m 9 3 b i I g L z 4 8 R W 5 0 c n k g V H l w Z T 0 i R m l s b E V y c m 9 y Q 2 9 1 b n Q i I F Z h b H V l P S J s M C I g L z 4 8 R W 5 0 c n k g V H l w Z T 0 i R m l s b E x h c 3 R V c G R h d G V k I i B W Y W x 1 Z T 0 i Z D I w M j E t M D c t M D h U M j I 6 N T Q 6 M D A u N D c y N T Q x M V o i I C 8 + P E V u d H J 5 I F R 5 c G U 9 I k Z p b G x D b 2 x 1 b W 5 U e X B l c y I g V m F s d W U 9 I n N C Z 1 l E Q l E 9 P S I g L z 4 8 R W 5 0 c n k g V H l w Z T 0 i R m l s b E N v b H V t b k 5 h b W V z I i B W Y W x 1 Z T 0 i c 1 s m c X V v d D t Q c m 9 k d W N 0 S U Q m c X V v d D s s J n F 1 b 3 Q 7 U H J v Z H V j d C Z x d W 9 0 O y w m c X V v d D t G b G l n a H R S Y W 5 n Z S h N K S Z x d W 9 0 O y w m c X V v d D t S Z X R h a W x Q c m l j 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R Q c m 9 k d W N 0 c 1 B Q L 0 N o Y W 5 n Z W Q g V H l w Z S 5 7 U H J v Z H V j d E l E L D B 9 J n F 1 b 3 Q 7 L C Z x d W 9 0 O 1 N l Y 3 R p b 2 4 x L 2 R Q c m 9 k d W N 0 c 1 B Q L 0 N o Y W 5 n Z W Q g V H l w Z S 5 7 U H J v Z H V j d C w x f S Z x d W 9 0 O y w m c X V v d D t T Z W N 0 a W 9 u M S 9 k U H J v Z H V j d H N Q U C 9 D a G F u Z 2 V k I F R 5 c G U u e 0 Z s a W d o d F J h b m d l K E 0 p L D J 9 J n F 1 b 3 Q 7 L C Z x d W 9 0 O 1 N l Y 3 R p b 2 4 x L 2 R Q c m 9 k d W N 0 c 1 B Q L 0 N o Y W 5 n Z W Q g V H l w Z S 5 7 U m V 0 Y W l s U H J p Y 2 U s M 3 0 m c X V v d D t d L C Z x d W 9 0 O 0 N v b H V t b k N v d W 5 0 J n F 1 b 3 Q 7 O j Q s J n F 1 b 3 Q 7 S 2 V 5 Q 2 9 s d W 1 u T m F t Z X M m c X V v d D s 6 W 1 0 s J n F 1 b 3 Q 7 Q 2 9 s d W 1 u S W R l b n R p d G l l c y Z x d W 9 0 O z p b J n F 1 b 3 Q 7 U 2 V j d G l v b j E v Z F B y b 2 R 1 Y 3 R z U F A v Q 2 h h b m d l Z C B U e X B l L n t Q c m 9 k d W N 0 S U Q s M H 0 m c X V v d D s s J n F 1 b 3 Q 7 U 2 V j d G l v b j E v Z F B y b 2 R 1 Y 3 R z U F A v Q 2 h h b m d l Z C B U e X B l L n t Q c m 9 k d W N 0 L D F 9 J n F 1 b 3 Q 7 L C Z x d W 9 0 O 1 N l Y 3 R p b 2 4 x L 2 R Q c m 9 k d W N 0 c 1 B Q L 0 N o Y W 5 n Z W Q g V H l w Z S 5 7 R m x p Z 2 h 0 U m F u Z 2 U o T S k s M n 0 m c X V v d D s s J n F 1 b 3 Q 7 U 2 V j d G l v b j E v Z F B y b 2 R 1 Y 3 R z U F A v Q 2 h h b m d l Z C B U e X B l L n t S Z X R h a W x Q c m l j Z S w z f S Z x d W 9 0 O 1 0 s J n F 1 b 3 Q 7 U m V s Y X R p b 2 5 z a G l w S W 5 m b y Z x d W 9 0 O z p b X X 0 i I C 8 + P C 9 T d G F i b G V F b n R y a W V z P j w v S X R l b T 4 8 S X R l b T 4 8 S X R l b U x v Y 2 F 0 a W 9 u P j x J d G V t V H l w Z T 5 G b 3 J t d W x h P C 9 J d G V t V H l w Z T 4 8 S X R l b V B h d G g + U 2 V j d G l v b j E v Z F B y b 2 R 1 Y 3 R z U F A v U 2 9 1 c m N l P C 9 J d G V t U G F 0 a D 4 8 L 0 l 0 Z W 1 M b 2 N h d G l v b j 4 8 U 3 R h Y m x l R W 5 0 c m l l c y A v P j w v S X R l b T 4 8 S X R l b T 4 8 S X R l b U x v Y 2 F 0 a W 9 u P j x J d G V t V H l w Z T 5 G b 3 J t d W x h P C 9 J d G V t V H l w Z T 4 8 S X R l b V B h d G g + U 2 V j d G l v b j E v Z F B y b 2 R 1 Y 3 R z U F A v Q 2 h h b m d l Z C U y M F R 5 c G U 8 L 0 l 0 Z W 1 Q Y X R o P j w v S X R l b U x v Y 2 F 0 a W 9 u P j x T d G F i b G V F b n R y a W V z I C 8 + P C 9 J d G V t P j x J d G V t P j x J d G V t T G 9 j Y X R p b 2 4 + P E l 0 Z W 1 U e X B l P k Z v c m 1 1 b G E 8 L 0 l 0 Z W 1 U e X B l P j x J d G V t U G F 0 a D 5 T Z W N 0 a W 9 u M S 9 k Q 3 V z d G 9 t Z X J Q U 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4 I i A v P j x F b n R y e S B U e X B l P S J G a W x s R X J y b 3 J D b 2 R l I i B W Y W x 1 Z T 0 i c 1 V u a 2 5 v d 2 4 i I C 8 + P E V u d H J 5 I F R 5 c G U 9 I k Z p b G x F c n J v c k N v d W 5 0 I i B W Y W x 1 Z T 0 i b D A i I C 8 + P E V u d H J 5 I F R 5 c G U 9 I k Z p b G x M Y X N 0 V X B k Y X R l Z C I g V m F s d W U 9 I m Q y M D I x L T A 3 L T A 4 V D I y O j U 0 O j I 2 L j k x M j I w M T d a I i A v P j x F b n R y e S B U e X B l P S J G a W x s Q 2 9 s d W 1 u V H l w Z X M i I F Z h b H V l P S J z Q X d Z R 0 J n P T 0 i I C 8 + P E V u d H J 5 I F R 5 c G U 9 I k Z p b G x D b 2 x 1 b W 5 O Y W 1 l c y I g V m F s d W U 9 I n N b J n F 1 b 3 Q 7 Q 3 V z d G 9 t Z X J J R C Z x d W 9 0 O y w m c X V v d D t D d X N 0 b 2 1 l c k 5 h b W U m c X V v d D s s J n F 1 b 3 Q 7 R W 1 h a W w m c X V v d D s s J n F 1 b 3 Q 7 Q 2 9 u d G F j d 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R D d X N 0 b 2 1 l c l B Q L 0 N o Y W 5 n Z W Q g V H l w Z S 5 7 Q 3 V z d G 9 t Z X J J R C w w f S Z x d W 9 0 O y w m c X V v d D t T Z W N 0 a W 9 u M S 9 k Q 3 V z d G 9 t Z X J Q U C 9 D a G F u Z 2 V k I F R 5 c G U u e 0 N 1 c 3 R v b W V y T m F t Z S w x f S Z x d W 9 0 O y w m c X V v d D t T Z W N 0 a W 9 u M S 9 k Q 3 V z d G 9 t Z X J Q U C 9 D a G F u Z 2 V k I F R 5 c G U u e 0 V t Y W l s L D J 9 J n F 1 b 3 Q 7 L C Z x d W 9 0 O 1 N l Y 3 R p b 2 4 x L 2 R D d X N 0 b 2 1 l c l B Q L 0 N o Y W 5 n Z W Q g V H l w Z S 5 7 Q 2 9 u d G F j d C w z f S Z x d W 9 0 O 1 0 s J n F 1 b 3 Q 7 Q 2 9 s d W 1 u Q 2 9 1 b n Q m c X V v d D s 6 N C w m c X V v d D t L Z X l D b 2 x 1 b W 5 O Y W 1 l c y Z x d W 9 0 O z p b X S w m c X V v d D t D b 2 x 1 b W 5 J Z G V u d G l 0 a W V z J n F 1 b 3 Q 7 O l s m c X V v d D t T Z W N 0 a W 9 u M S 9 k Q 3 V z d G 9 t Z X J Q U C 9 D a G F u Z 2 V k I F R 5 c G U u e 0 N 1 c 3 R v b W V y S U Q s M H 0 m c X V v d D s s J n F 1 b 3 Q 7 U 2 V j d G l v b j E v Z E N 1 c 3 R v b W V y U F A v Q 2 h h b m d l Z C B U e X B l L n t D d X N 0 b 2 1 l c k 5 h b W U s M X 0 m c X V v d D s s J n F 1 b 3 Q 7 U 2 V j d G l v b j E v Z E N 1 c 3 R v b W V y U F A v Q 2 h h b m d l Z C B U e X B l L n t F b W F p b C w y f S Z x d W 9 0 O y w m c X V v d D t T Z W N 0 a W 9 u M S 9 k Q 3 V z d G 9 t Z X J Q U C 9 D a G F u Z 2 V k I F R 5 c G U u e 0 N v b n R h Y 3 Q s M 3 0 m c X V v d D t d L C Z x d W 9 0 O 1 J l b G F 0 a W 9 u c 2 h p c E l u Z m 8 m c X V v d D s 6 W 1 1 9 I i A v P j w v U 3 R h Y m x l R W 5 0 c m l l c z 4 8 L 0 l 0 Z W 0 + P E l 0 Z W 0 + P E l 0 Z W 1 M b 2 N h d G l v b j 4 8 S X R l b V R 5 c G U + R m 9 y b X V s Y T w v S X R l b V R 5 c G U + P E l 0 Z W 1 Q Y X R o P l N l Y 3 R p b 2 4 x L 2 R D d X N 0 b 2 1 l c l B Q L 1 N v d X J j Z T w v S X R l b V B h d G g + P C 9 J d G V t T G 9 j Y X R p b 2 4 + P F N 0 Y W J s Z U V u d H J p Z X M g L z 4 8 L 0 l 0 Z W 0 + P E l 0 Z W 0 + P E l 0 Z W 1 M b 2 N h d G l v b j 4 8 S X R l b V R 5 c G U + R m 9 y b X V s Y T w v S X R l b V R 5 c G U + P E l 0 Z W 1 Q Y X R o P l N l Y 3 R p b 2 4 x L 2 R D d X N 0 b 2 1 l c l B Q L 0 N o Y W 5 n Z W Q l M j B U e X B l P C 9 J d G V t U G F 0 a D 4 8 L 0 l 0 Z W 1 M b 2 N h d G l v b j 4 8 U 3 R h Y m x l R W 5 0 c m l l c y A v P j w v S X R l b T 4 8 S X R l b T 4 8 S X R l b U x v Y 2 F 0 a W 9 u P j x J d G V t V H l w Z T 5 G b 3 J t d W x h P C 9 J d G V t V H l w Z T 4 8 S X R l b V B h d G g + U 2 V j d G l v b j E v Z F N h b G V z U m V w U F A w N D w v S X R l b V B h d G g + P C 9 J d G V t T G 9 j Y X R p b 2 4 + P F N 0 Y W J s Z U V u d H J p Z X M + P E V u d H J 5 I F R 5 c G U 9 I k l z U H J p d m F 0 Z S I g V m F s d W U 9 I m w w I i A v P j x F b n R y e S B U e X B l P S J G a W x s R W 5 h Y m x l Z C I g V m F s d W U 9 I m w w I i A v P j x F b n R y e S B U e X B l P S J G a W x s T G F z d F V w Z G F 0 Z W Q i I F Z h b H V l P S J k M j A y M S 0 w N y 0 x M F Q w M D o 1 O D o z N S 4 x M T Q z O T A 3 W i I g L z 4 8 R W 5 0 c n k g V H l w Z T 0 i T m F 2 a W d h d G l v b l N 0 Z X B O Y W 1 l I i B W Y W x 1 Z T 0 i c 0 5 h d m l n Y X R p b 2 4 i I C 8 + P E V u d H J 5 I F R 5 c G U 9 I k 5 h b W V V c G R h d G V k Q W Z 0 Z X J G a W x s I i B W Y W x 1 Z T 0 i b D A i I C 8 + P E V u d H J 5 I F R 5 c G U 9 I l J l c 3 V s d F R 5 c G U i I F Z h b H V l P S J z V G F i b G U i I C 8 + P E V u d H J 5 I F R 5 c G U 9 I k J 1 Z m Z l c k 5 l e H R S Z W Z y Z X N o I i B W Y W x 1 Z T 0 i b D E i I C 8 + P E V u d H J 5 I F R 5 c G U 9 I k Z p b G x F c n J v c k N v d W 5 0 I i B W Y W x 1 Z T 0 i b D A i I C 8 + P E V u d H J 5 I F R 5 c G U 9 I k Z p b G x l Z E N v b X B s Z X R l U m V z d W x 0 V G 9 X b 3 J r c 2 h l Z X Q i I F Z h b H V l P S J s M C I g L z 4 8 R W 5 0 c n k g V H l w Z T 0 i R m l s b E V y c m 9 y Q 2 9 k Z S I g V m F s d W U 9 I n N V b m t u b 3 d u I i A v P j x F b n R y e S B U e X B l P S J B Z G R l Z F R v R G F 0 Y U 1 v Z G V s I i B W Y W x 1 Z T 0 i b D E i I C 8 + P E V u d H J 5 I F R 5 c G U 9 I k Z p b G x D b 3 V u d C I g V m F s d W U 9 I m w y M i I g L z 4 8 R W 5 0 c n k g V H l w Z T 0 i U G l 2 b 3 R P Y m p l Y 3 R O Y W 1 l I i B W Y W x 1 Z T 0 i c 1 B Q Q 2 g x O C g 1 K S F Q a X Z v d F R h Y m x l N i I g L z 4 8 R W 5 0 c n k g V H l w Z T 0 i R m l s b F R v R G F 0 Y U 1 v Z G V s R W 5 h Y m x l Z C I g V m F s d W U 9 I m w x I i A v P j x F b n R y e S B U e X B l P S J G a W x s T 2 J q Z W N 0 V H l w Z S I g V m F s d W U 9 I n N Q a X Z v d F R h Y m x l I i A v P j x F b n R y e S B U e X B l P S J G a W x s Q 2 9 s d W 1 u V H l w Z X M i I F Z h b H V l P S J z Q X d Z P S I g L z 4 8 R W 5 0 c n k g V H l w Z T 0 i R m l s b E N v b H V t b k 5 h b W V z I i B W Y W x 1 Z T 0 i c 1 s m c X V v d D t T Y W x l c 1 J l c E l E J n F 1 b 3 Q 7 L C Z x d W 9 0 O 1 N h b G V z U m V w 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F N h b G V z U m V w U F A w N C 9 D a G F u Z 2 V k I F R 5 c G U u e 1 N h b G V z U m V w S U Q s M H 0 m c X V v d D s s J n F 1 b 3 Q 7 U 2 V j d G l v b j E v Z F N h b G V z U m V w U F A w N C 9 D a G F u Z 2 V k I F R 5 c G U u e 1 N h b G V z U m V w L D F 9 J n F 1 b 3 Q 7 X S w m c X V v d D t D b 2 x 1 b W 5 D b 3 V u d C Z x d W 9 0 O z o y L C Z x d W 9 0 O 0 t l e U N v b H V t b k 5 h b W V z J n F 1 b 3 Q 7 O l t d L C Z x d W 9 0 O 0 N v b H V t b k l k Z W 5 0 a X R p Z X M m c X V v d D s 6 W y Z x d W 9 0 O 1 N l Y 3 R p b 2 4 x L 2 R T Y W x l c 1 J l c F B Q M D Q v Q 2 h h b m d l Z C B U e X B l L n t T Y W x l c 1 J l c E l E L D B 9 J n F 1 b 3 Q 7 L C Z x d W 9 0 O 1 N l Y 3 R p b 2 4 x L 2 R T Y W x l c 1 J l c F B Q M D Q v Q 2 h h b m d l Z C B U e X B l L n t T Y W x l c 1 J l c C w x f S Z x d W 9 0 O 1 0 s J n F 1 b 3 Q 7 U m V s Y X R p b 2 5 z a G l w S W 5 m b y Z x d W 9 0 O z p b X X 0 i I C 8 + P C 9 T d G F i b G V F b n R y a W V z P j w v S X R l b T 4 8 S X R l b T 4 8 S X R l b U x v Y 2 F 0 a W 9 u P j x J d G V t V H l w Z T 5 G b 3 J t d W x h P C 9 J d G V t V H l w Z T 4 8 S X R l b V B h d G g + U 2 V j d G l v b j E v Z F N h b G V z U m V w U F A w N C 9 T b 3 V y Y 2 U 8 L 0 l 0 Z W 1 Q Y X R o P j w v S X R l b U x v Y 2 F 0 a W 9 u P j x T d G F i b G V F b n R y a W V z I C 8 + P C 9 J d G V t P j x J d G V t P j x J d G V t T G 9 j Y X R p b 2 4 + P E l 0 Z W 1 U e X B l P k Z v c m 1 1 b G E 8 L 0 l 0 Z W 1 U e X B l P j x J d G V t U G F 0 a D 5 T Z W N 0 a W 9 u M S 9 k U 2 F s Z X N S Z X B Q U D A 0 L 0 N o Y W 5 n Z W Q l M j B U e X B l P C 9 J d G V t U G F 0 a D 4 8 L 0 l 0 Z W 1 M b 2 N h d G l v b j 4 8 U 3 R h Y m x l R W 5 0 c m l l c y A v P j w v S X R l b T 4 8 S X R l b T 4 8 S X R l b U x v Y 2 F 0 a W 9 u P j x J d G V t V H l w Z T 5 G b 3 J t d W x h P C 9 J d G V t V H l w Z T 4 8 S X R l b V B h d G g + U 2 V j d G l v b j E v Z F B y b 2 R 1 Y 3 R Q U D A 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0 I i A v P j x F b n R y e S B U e X B l P S J G a W x s R X J y b 3 J D b 2 R l I i B W Y W x 1 Z T 0 i c 1 V u a 2 5 v d 2 4 i I C 8 + P E V u d H J 5 I F R 5 c G U 9 I k Z p b G x F c n J v c k N v d W 5 0 I i B W Y W x 1 Z T 0 i b D A i I C 8 + P E V u d H J 5 I F R 5 c G U 9 I k Z p b G x M Y X N 0 V X B k Y X R l Z C I g V m F s d W U 9 I m Q y M D I x L T A 3 L T E w V D A x O j A w O j Q x L j g x M z c 1 O T Z a I i A v P j x F b n R y e S B U e X B l P S J G a W x s Q 2 9 s d W 1 u V H l w Z X M i I F Z h b H V l P S J z Q X d Z P S I g L z 4 8 R W 5 0 c n k g V H l w Z T 0 i R m l s b E N v b H V t b k 5 h b W V z I i B W Y W x 1 Z T 0 i c 1 s m c X V v d D t Q c m 9 k d W N 0 S U Q m c X V v d D s s J n F 1 b 3 Q 7 U H J v Z H V j 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R Q c m 9 k d W N 0 U F A w N C 9 D a G F u Z 2 V k I F R 5 c G U u e 1 B y b 2 R 1 Y 3 R J R C w w f S Z x d W 9 0 O y w m c X V v d D t T Z W N 0 a W 9 u M S 9 k U H J v Z H V j d F B Q M D Q v Q 2 h h b m d l Z C B U e X B l L n t Q c m 9 k d W N 0 L D F 9 J n F 1 b 3 Q 7 X S w m c X V v d D t D b 2 x 1 b W 5 D b 3 V u d C Z x d W 9 0 O z o y L C Z x d W 9 0 O 0 t l e U N v b H V t b k 5 h b W V z J n F 1 b 3 Q 7 O l t d L C Z x d W 9 0 O 0 N v b H V t b k l k Z W 5 0 a X R p Z X M m c X V v d D s 6 W y Z x d W 9 0 O 1 N l Y 3 R p b 2 4 x L 2 R Q c m 9 k d W N 0 U F A w N C 9 D a G F u Z 2 V k I F R 5 c G U u e 1 B y b 2 R 1 Y 3 R J R C w w f S Z x d W 9 0 O y w m c X V v d D t T Z W N 0 a W 9 u M S 9 k U H J v Z H V j d F B Q M D Q v Q 2 h h b m d l Z C B U e X B l L n t Q c m 9 k d W N 0 L D F 9 J n F 1 b 3 Q 7 X S w m c X V v d D t S Z W x h d G l v b n N o a X B J b m Z v J n F 1 b 3 Q 7 O l t d f S I g L z 4 8 L 1 N 0 Y W J s Z U V u d H J p Z X M + P C 9 J d G V t P j x J d G V t P j x J d G V t T G 9 j Y X R p b 2 4 + P E l 0 Z W 1 U e X B l P k Z v c m 1 1 b G E 8 L 0 l 0 Z W 1 U e X B l P j x J d G V t U G F 0 a D 5 T Z W N 0 a W 9 u M S 9 k U H J v Z H V j d F B Q M D Q v U 2 9 1 c m N l P C 9 J d G V t U G F 0 a D 4 8 L 0 l 0 Z W 1 M b 2 N h d G l v b j 4 8 U 3 R h Y m x l R W 5 0 c m l l c y A v P j w v S X R l b T 4 8 S X R l b T 4 8 S X R l b U x v Y 2 F 0 a W 9 u P j x J d G V t V H l w Z T 5 G b 3 J t d W x h P C 9 J d G V t V H l w Z T 4 8 S X R l b V B h d G g + U 2 V j d G l v b j E v Z F B y b 2 R 1 Y 3 R Q U D A 0 L 0 N o Y W 5 n Z W Q l M j B U e X B l P C 9 J d G V t U G F 0 a D 4 8 L 0 l 0 Z W 1 M b 2 N h d G l v b j 4 8 U 3 R h Y m x l R W 5 0 c m l l c y A v P j w v S X R l b T 4 8 S X R l b T 4 8 S X R l b U x v Y 2 F 0 a W 9 u P j x J d G V t V H l w Z T 5 G b 3 J t d W x h P C 9 J d G V t V H l w Z T 4 8 S X R l b V B h d G g + U 2 V j d G l v b j E v Z l N h b G V z U F A w N D w v S X R l b V B h d G g + P C 9 J d G V t T G 9 j Y X R p b 2 4 + P F N 0 Y W J s Z U V u d H J p Z X M + P E V u d H J 5 I F R 5 c G U 9 I k l z U H J p d m F 0 Z S I g V m F s d W U 9 I m w w I i A v P j x F b n R y e S B U e X B l P S J G a W x s R W 5 h Y m x l Z C I g V m F s d W U 9 I m w w I i A v P j x F b n R y e S B U e X B l P S J G a W x s T G F z d F V w Z G F 0 Z W Q i I F Z h b H V l P S J k M j A y M S 0 w N y 0 x M F Q w M T o w M T o 0 M i 4 3 M j I 0 N D E y W i I g L z 4 8 R W 5 0 c n k g V H l w Z T 0 i T m F 2 a W d h d G l v b l N 0 Z X B O Y W 1 l I i B W Y W x 1 Z T 0 i c 0 5 h d m l n Y X R p b 2 4 i I C 8 + P E V u d H J 5 I F R 5 c G U 9 I k 5 h b W V V c G R h d G V k Q W Z 0 Z X J G a W x s I i B W Y W x 1 Z T 0 i b D A i I C 8 + P E V u d H J 5 I F R 5 c G U 9 I l J l c 3 V s d F R 5 c G U i I F Z h b H V l P S J z V G F i b G U i I C 8 + P E V u d H J 5 I F R 5 c G U 9 I k J 1 Z m Z l c k 5 l e H R S Z W Z y Z X N o I i B W Y W x 1 Z T 0 i b D E i I C 8 + P E V u d H J 5 I F R 5 c G U 9 I k Z p b G x F c n J v c k N v d W 5 0 I i B W Y W x 1 Z T 0 i b D A i I C 8 + P E V u d H J 5 I F R 5 c G U 9 I k Z p b G x l Z E N v b X B s Z X R l U m V z d W x 0 V G 9 X b 3 J r c 2 h l Z X Q i I F Z h b H V l P S J s M C I g L z 4 8 R W 5 0 c n k g V H l w Z T 0 i R m l s b E V y c m 9 y Q 2 9 k Z S I g V m F s d W U 9 I n N V b m t u b 3 d u I i A v P j x F b n R y e S B U e X B l P S J B Z G R l Z F R v R G F 0 Y U 1 v Z G V s I i B W Y W x 1 Z T 0 i b D E i I C 8 + P E V u d H J 5 I F R 5 c G U 9 I k Z p b G x D b 3 V u d C I g V m F s d W U 9 I m w 3 M j E x O T A i I C 8 + P E V u d H J 5 I F R 5 c G U 9 I l B p d m 9 0 T 2 J q Z W N 0 T m F t Z S I g V m F s d W U 9 I n N Q U E N o M T g o N S k h U G l 2 b 3 R U Y W J s Z T Y i I C 8 + P E V u d H J 5 I F R 5 c G U 9 I k Z p b G x U b 0 R h d G F N b 2 R l b E V u Y W J s Z W Q i I F Z h b H V l P S J s M S I g L z 4 8 R W 5 0 c n k g V H l w Z T 0 i R m l s b E 9 i a m V j d F R 5 c G U i I F Z h b H V l P S J z U G l 2 b 3 R U Y W J s Z S I g L z 4 8 R W 5 0 c n k g V H l w Z T 0 i R m l s b E N v b H V t b l R 5 c G V z I i B W Y W x 1 Z T 0 i c 0 F 3 T U R C U T 0 9 I i A v P j x F b n R y e S B U e X B l P S J G a W x s Q 2 9 s d W 1 u T m F t Z X M i I F Z h b H V l P S J z W y Z x d W 9 0 O 1 B y b 2 R 1 Y 3 R J R C Z x d W 9 0 O y w m c X V v d D t T Y W x l c 1 J l c E l E J n F 1 b 3 Q 7 L C Z x d W 9 0 O 1 V u a X R z U 2 9 s Z C Z x d W 9 0 O y w m c X V v d D t T Y W x l 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Z T Y W x l c 1 B Q M D Q v Q 2 h h b m d l Z C B U e X B l L n t Q c m 9 k d W N 0 S U Q s M H 0 m c X V v d D s s J n F 1 b 3 Q 7 U 2 V j d G l v b j E v Z l N h b G V z U F A w N C 9 D a G F u Z 2 V k I F R 5 c G U u e 1 N h b G V z U m V w S U Q s M X 0 m c X V v d D s s J n F 1 b 3 Q 7 U 2 V j d G l v b j E v Z l N h b G V z U F A w N C 9 D a G F u Z 2 V k I F R 5 c G U u e 1 V u a X R z U 2 9 s Z C w y f S Z x d W 9 0 O y w m c X V v d D t T Z W N 0 a W 9 u M S 9 m U 2 F s Z X N Q U D A 0 L 0 N o Y W 5 n Z W Q g V H l w Z S 5 7 U 2 F s Z X M s M 3 0 m c X V v d D t d L C Z x d W 9 0 O 0 N v b H V t b k N v d W 5 0 J n F 1 b 3 Q 7 O j Q s J n F 1 b 3 Q 7 S 2 V 5 Q 2 9 s d W 1 u T m F t Z X M m c X V v d D s 6 W 1 0 s J n F 1 b 3 Q 7 Q 2 9 s d W 1 u S W R l b n R p d G l l c y Z x d W 9 0 O z p b J n F 1 b 3 Q 7 U 2 V j d G l v b j E v Z l N h b G V z U F A w N C 9 D a G F u Z 2 V k I F R 5 c G U u e 1 B y b 2 R 1 Y 3 R J R C w w f S Z x d W 9 0 O y w m c X V v d D t T Z W N 0 a W 9 u M S 9 m U 2 F s Z X N Q U D A 0 L 0 N o Y W 5 n Z W Q g V H l w Z S 5 7 U 2 F s Z X N S Z X B J R C w x f S Z x d W 9 0 O y w m c X V v d D t T Z W N 0 a W 9 u M S 9 m U 2 F s Z X N Q U D A 0 L 0 N o Y W 5 n Z W Q g V H l w Z S 5 7 V W 5 p d H N T b 2 x k L D J 9 J n F 1 b 3 Q 7 L C Z x d W 9 0 O 1 N l Y 3 R p b 2 4 x L 2 Z T Y W x l c 1 B Q M D Q v Q 2 h h b m d l Z C B U e X B l L n t T Y W x l c y w z f S Z x d W 9 0 O 1 0 s J n F 1 b 3 Q 7 U m V s Y X R p b 2 5 z a G l w S W 5 m b y Z x d W 9 0 O z p b X X 0 i I C 8 + P C 9 T d G F i b G V F b n R y a W V z P j w v S X R l b T 4 8 S X R l b T 4 8 S X R l b U x v Y 2 F 0 a W 9 u P j x J d G V t V H l w Z T 5 G b 3 J t d W x h P C 9 J d G V t V H l w Z T 4 8 S X R l b V B h d G g + U 2 V j d G l v b j E v Z l N h b G V z U F A w N C 9 T b 3 V y Y 2 U 8 L 0 l 0 Z W 1 Q Y X R o P j w v S X R l b U x v Y 2 F 0 a W 9 u P j x T d G F i b G V F b n R y a W V z I C 8 + P C 9 J d G V t P j x J d G V t P j x J d G V t T G 9 j Y X R p b 2 4 + P E l 0 Z W 1 U e X B l P k Z v c m 1 1 b G E 8 L 0 l 0 Z W 1 U e X B l P j x J d G V t U G F 0 a D 5 T Z W N 0 a W 9 u M S 9 m U 2 F s Z X N Q U D A 0 L 1 B y b 2 1 v d G V k J T I w S G V h Z G V y c z w v S X R l b V B h d G g + P C 9 J d G V t T G 9 j Y X R p b 2 4 + P F N 0 Y W J s Z U V u d H J p Z X M g L z 4 8 L 0 l 0 Z W 0 + P E l 0 Z W 0 + P E l 0 Z W 1 M b 2 N h d G l v b j 4 8 S X R l b V R 5 c G U + R m 9 y b X V s Y T w v S X R l b V R 5 c G U + P E l 0 Z W 1 Q Y X R o P l N l Y 3 R p b 2 4 x L 2 Z T Y W x l c 1 B Q M D Q v Q 2 h h b m d l Z C U y M F R 5 c G U 8 L 0 l 0 Z W 1 Q Y X R o P j w v S X R l b U x v Y 2 F 0 a W 9 u P j x T d G F i b G V F b n R y a W V z I C 8 + P C 9 J d G V t P j x J d G V t P j x J d G V t T G 9 j Y X R p b 2 4 + P E l 0 Z W 1 U e X B l P k Z v c m 1 1 b G E 8 L 0 l 0 Z W 1 U e X B l P j x J d G V t U G F 0 a D 5 T Z W N 0 a W 9 u M S 9 m U H J v Z H V j d E 5 h b W 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E s J n F 1 b 3 Q 7 a 2 V 5 Q 2 9 s d W 1 u T m F t Z X M m c X V v d D s 6 W 1 0 s J n F 1 b 3 Q 7 c X V l c n l S Z W x h d G l v b n N o a X B z J n F 1 b 3 Q 7 O l t d L C Z x d W 9 0 O 2 N v b H V t b k l k Z W 5 0 a X R p Z X M m c X V v d D s 6 W y Z x d W 9 0 O 1 N l Y 3 R p b 2 4 x L 2 Z Q c m 9 k d W N 0 T m F t Z X M v Q 2 h h b m d l Z C B U e X B l M S 5 7 U H J v Z H V j d C w w f S Z x d W 9 0 O 1 0 s J n F 1 b 3 Q 7 Q 2 9 s d W 1 u Q 2 9 1 b n Q m c X V v d D s 6 M S w m c X V v d D t L Z X l D b 2 x 1 b W 5 O Y W 1 l c y Z x d W 9 0 O z p b X S w m c X V v d D t D b 2 x 1 b W 5 J Z G V u d G l 0 a W V z J n F 1 b 3 Q 7 O l s m c X V v d D t T Z W N 0 a W 9 u M S 9 m U H J v Z H V j d E 5 h b W V z L 0 N o Y W 5 n Z W Q g V H l w Z T E u e 1 B y b 2 R 1 Y 3 Q s M H 0 m c X V v d D t d L C Z x d W 9 0 O 1 J l b G F 0 a W 9 u c 2 h p c E l u Z m 8 m c X V v d D s 6 W 1 1 9 I i A v P j x F b n R y e S B U e X B l P S J G a W x s U 3 R h d H V z I i B W Y W x 1 Z T 0 i c 0 N v b X B s Z X R l I i A v P j x F b n R y e S B U e X B l P S J G a W x s Q 2 9 s d W 1 u T m F t Z X M i I F Z h b H V l P S J z W y Z x d W 9 0 O 1 B y b 2 R 1 Y 3 Q m c X V v d D t d I i A v P j x F b n R y e S B U e X B l P S J G a W x s Q 2 9 s d W 1 u V H l w Z X M i I F Z h b H V l P S J z Q m c 9 P S I g L z 4 8 R W 5 0 c n k g V H l w Z T 0 i R m l s b E x h c 3 R V c G R h d G V k I i B W Y W x 1 Z T 0 i Z D I w M j E t M D c t M T B U M D E 6 N T I 6 M z Q u O D M 1 O T g 3 M V o i I C 8 + P E V u d H J 5 I F R 5 c G U 9 I k Z p b G x F c n J v c k N v d W 5 0 I i B W Y W x 1 Z T 0 i b D A i I C 8 + P E V u d H J 5 I F R 5 c G U 9 I k Z p b G x F c n J v c k N v Z G U i I F Z h b H V l P S J z V W 5 r b m 9 3 b i I g L z 4 8 R W 5 0 c n k g V H l w Z T 0 i R m l s b E N v d W 5 0 I i B W Y W x 1 Z T 0 i b D Y 5 M D Q z O S I g L z 4 8 R W 5 0 c n k g V H l w Z T 0 i Q W R k Z W R U b 0 R h d G F N b 2 R l b C I g V m F s d W U 9 I m w x I i A v P j x F b n R y e S B U e X B l P S J R d W V y e U l E I i B W Y W x 1 Z T 0 i c z h h Z m J m O D Q w L W Y 1 Y T I t N D A z O S 0 5 N j R k L T k 3 O T R j O D l k N T U x O S I g L z 4 8 L 1 N 0 Y W J s Z U V u d H J p Z X M + P C 9 J d G V t P j x J d G V t P j x J d G V t T G 9 j Y X R p b 2 4 + P E l 0 Z W 1 U e X B l P k Z v c m 1 1 b G E 8 L 0 l 0 Z W 1 U e X B l P j x J d G V t U G F 0 a D 5 T Z W N 0 a W 9 u M S 9 m U H J v Z H V j d E 5 h b W V z L 1 N v d X J j Z T w v S X R l b V B h d G g + P C 9 J d G V t T G 9 j Y X R p b 2 4 + P F N 0 Y W J s Z U V u d H J p Z X M g L z 4 8 L 0 l 0 Z W 0 + P E l 0 Z W 0 + P E l 0 Z W 1 M b 2 N h d G l v b j 4 8 S X R l b V R 5 c G U + R m 9 y b X V s Y T w v S X R l b V R 5 c G U + P E l 0 Z W 1 Q Y X R o P l N l Y 3 R p b 2 4 x L 2 Z Q c m 9 k d W N 0 T m F t Z X M v Q 2 h h b m d l Z C U y M F R 5 c G U 8 L 0 l 0 Z W 1 Q Y X R o P j w v S X R l b U x v Y 2 F 0 a W 9 u P j x T d G F i b G V F b n R y a W V z I C 8 + P C 9 J d G V t P j x J d G V t P j x J d G V t T G 9 j Y X R p b 2 4 + P E l 0 Z W 1 U e X B l P k Z v c m 1 1 b G E 8 L 0 l 0 Z W 1 U e X B l P j x J d G V t U G F 0 a D 5 T Z W N 0 a W 9 u M S 9 m U H J v Z H V j d E 5 h b W V z L 1 B y b 2 1 v d G V k J T I w S G V h Z G V y c z w v S X R l b V B h d G g + P C 9 J d G V t T G 9 j Y X R p b 2 4 + P F N 0 Y W J s Z U V u d H J p Z X M g L z 4 8 L 0 l 0 Z W 0 + P E l 0 Z W 0 + P E l 0 Z W 1 M b 2 N h d G l v b j 4 8 S X R l b V R 5 c G U + R m 9 y b X V s Y T w v S X R l b V R 5 c G U + P E l 0 Z W 1 Q Y X R o P l N l Y 3 R p b 2 4 x L 2 Z Q c m 9 k d W N 0 T m F t Z X M v Q 2 h h b m d l Z C U y M F R 5 c G U x P C 9 J d G V t U G F 0 a D 4 8 L 0 l 0 Z W 1 M b 2 N h d G l v b j 4 8 U 3 R h Y m x l R W 5 0 c m l l c y A v P j w v S X R l b T 4 8 L 0 l 0 Z W 1 z P j w v T G 9 j Y W x Q Y W N r Y W d l T W V 0 Y W R h d G F G a W x l P h Y A A A B Q S w U G A A A A A A A A A A A A A A A A A A A A A A A A 2 g A A A A E A A A D Q j J 3 f A R X R E Y x 6 A M B P w p f r A Q A A A K 9 Z v 7 r 1 I c h D p R A l q + e t 2 X U A A A A A A g A A A A A A A 2 Y A A M A A A A A Q A A A A g p 9 w 2 V a C T E a k t c O g f / n Z S g A A A A A E g A A A o A A A A B A A A A C B 7 G s + z U X O u F q p 1 p v 7 C m y b U A A A A I 5 S p q 9 Q g S K c V x z p F k D T h S w g 6 F E i / z Q / f t Z c i E 6 9 p h a 5 e w Z R L N W O 4 d q c M d r + f R v C 7 h X a q l B v 8 p R a 0 q d V A d h / s H W M + d C A T l y Z M 0 n a e M 9 I e W H 8 F A A A A H W k 0 g A o h d D y d o / v P 8 e j z l 4 d F 2 k T < / D a t a M a s h u p > 
</file>

<file path=customXml/item23.xml>��< ? x m l   v e r s i o n = " 1 . 0 "   e n c o d i n g = " U T F - 1 6 " ? > < G e m i n i   x m l n s = " h t t p : / / g e m i n i / p i v o t c u s t o m i z a t i o n / T a b l e X M L _ d P r o d u c t P P 0 4 _ 8 9 4 1 3 2 e b - 3 e b 6 - 4 0 f 6 - b 0 4 8 - 1 3 4 3 1 b 3 7 1 4 8 d " > < 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 9 7 < / i n t > < / v a l u e > < / i t e m > < i t e m > < k e y > < s t r i n g > P r o d u c t < / s t r i n g > < / k e y > < v a l u e > < i n t > 8 4 < / i n t > < / v a l u e > < / i t e m > < / C o l u m n W i d t h s > < C o l u m n D i s p l a y I n d e x > < i t e m > < k e y > < s t r i n g > P r o d u c t I D < / s t r i n g > < / k e y > < v a l u e > < i n t > 0 < / i n t > < / v a l u e > < / i t e m > < i t e m > < k e y > < s t r i n g > P r o d u c t < / s t r i n g > < / k e y > < v a l u e > < i n t > 1 < / 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a b 2 f 1 0 2 2 - a 8 8 6 - 4 1 b 7 - b d 4 8 - 7 f 1 1 f d 2 8 8 9 a 1 " > < C u s t o m C o n t e n t > < ! [ C D A T A [ < ? x m l   v e r s i o n = " 1 . 0 "   e n c o d i n g = " u t f - 1 6 " ? > < S e t t i n g s > < C a l c u l a t e d F i e l d s > < i t e m > < M e a s u r e N a m e > T o t a l   S a l e s   ( $ ) < / M e a s u r e N a m e > < D i s p l a y N a m e > T o t a l   S a l e s   ( $ ) < / D i s p l a y N a m e > < V i s i b l e > F a l s e < / V i s i b l e > < / i t e m > < i t e m > < M e a s u r e N a m e > T o t a l   U n i t s < / M e a s u r e N a m e > < D i s p l a y N a m e > T o t a l   U n i t s < / D i s p l a y N a m e > < V i s i b l e > F a l s e < / V i s i b l e > < / i t e m > < i t e m > < M e a s u r e N a m e > T o t a l   S a l e s   P P 0 4   ( $ ) < / M e a s u r e N a m e > < D i s p l a y N a m e > T o t a l   S a l e s   P P 0 4   ( $ ) < / D i s p l a y N a m e > < V i s i b l e > F a l s e < / V i s i b l e > < / i t e m > < i t e m > < M e a s u r e N a m e > T o t a l   U n i t s   P P 0 4 < / M e a s u r e N a m e > < D i s p l a y N a m e > T o t a l   U n i t s   P P 0 4 < / 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f 9 9 1 b 2 a 4 - d 7 c b - 4 e 9 5 - 8 3 c f - e 9 2 7 6 1 e e a 5 b 8 " > < C u s t o m C o n t e n t > < ! [ C D A T A [ < ? x m l   v e r s i o n = " 1 . 0 "   e n c o d i n g = " u t f - 1 6 " ? > < S e t t i n g s > < C a l c u l a t e d F i e l d s > < i t e m > < M e a s u r e N a m e > T o t a l   S a l e s   ( $ ) < / M e a s u r e N a m e > < D i s p l a y N a m e > T o t a l   S a l e s   ( $ ) < / D i s p l a y N a m e > < V i s i b l e > F a l s e < / V i s i b l e > < / i t e m > < i t e m > < M e a s u r e N a m e > T o t a l   U n i t s < / M e a s u r e N a m e > < D i s p l a y N a m e > T o t a l   U n i t s < / D i s p l a y N a m e > < V i s i b l e > F a l s e < / V i s i b l e > < / i t e m > < / C a l c u l a t e d F i e l d s > < S A H o s t H a s h > 0 < / S A H o s t H a s h > < G e m i n i F i e l d L i s t V i s i b l e > T r u e < / G e m i n i F i e l d L i s t V i s i b l e > < / S e t t i n g s > ] ] > < / C u s t o m C o n t e n t > < / G e m i n i > 
</file>

<file path=customXml/item27.xml>��< ? x m l   v e r s i o n = " 1 . 0 "   e n c o d i n g = " U T F - 1 6 " ? > < G e m i n i   x m l n s = " h t t p : / / g e m i n i / p i v o t c u s t o m i z a t i o n / P o w e r P i v o t V e r s i o n " > < C u s t o m C o n t e n t > < ! [ C D A T A [ 2 0 1 5 . 1 3 0 . 1 6 0 5 . 2 6 9 ] ] > < / C u s t o m C o n t e n t > < / G e m i n i > 
</file>

<file path=customXml/item28.xml>��< ? x m l   v e r s i o n = " 1 . 0 "   e n c o d i n g = " U T F - 1 6 " ? > < G e m i n i   x m l n s = " h t t p : / / g e m i n i / p i v o t c u s t o m i z a t i o n / I s S a n d b o x E m b e d d e d " > < C u s t o m C o n t e n t > < ! [ C D A T A [ y e s ] ] > < / C u s t o m C o n t e n t > < / G e m i n i > 
</file>

<file path=customXml/item2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R e l a t i o n s h i p A u t o D e t e c t i o n E n a b l e d " > < C u s t o m C o n t e n t > < ! [ C D A T A [ T r u e ] ] > < / C u s t o m C o n t e n t > < / G e m i n i > 
</file>

<file path=customXml/item30.xml>��< ? x m l   v e r s i o n = " 1 . 0 "   e n c o d i n g = " U T F - 1 6 " ? > < G e m i n i   x m l n s = " h t t p : / / g e m i n i / p i v o t c u s t o m i z a t i o n / c e 4 a 4 e 8 b - 9 2 5 d - 4 5 7 6 - 9 b 3 9 - e 7 6 a 9 2 3 d 5 b f c " > < C u s t o m C o n t e n t > < ! [ C D A T A [ < ? x m l   v e r s i o n = " 1 . 0 "   e n c o d i n g = " u t f - 1 6 " ? > < S e t t i n g s > < C a l c u l a t e d F i e l d s > < i t e m > < M e a s u r e N a m e > T o t a l   S a l e s   ( $ ) < / M e a s u r e N a m e > < D i s p l a y N a m e > T o t a l   S a l e s   ( $ ) < / D i s p l a y N a m e > < V i s i b l e > F a l s e < / V i s i b l e > < / i t e m > < i t e m > < M e a s u r e N a m e > T o t a l   U n i t s < / M e a s u r e N a m e > < D i s p l a y N a m e > T o t a l   U n i t s < / D i s p l a y N a m e > < V i s i b l e > F a l s e < / V i s i b l e > < / i t e m > < i t e m > < M e a s u r e N a m e > T o t a l   S a l e s   P P 0 4   ( $ ) < / M e a s u r e N a m e > < D i s p l a y N a m e > T o t a l   S a l e s   P P 0 4   ( $ ) < / D i s p l a y N a m e > < V i s i b l e > F a l s e < / V i s i b l e > < / i t e m > < i t e m > < M e a s u r e N a m e > T o t a l   U n i t s   P P 0 4 < / M e a s u r e N a m e > < D i s p l a y N a m e > T o t a l   U n i t s   P P 0 4 < / D i s p l a y N a m e > < V i s i b l e > F a l s e < / V i s i b l e > < / i t e m > < / C a l c u l a t e d F i e l d s > < S A H o s t H a s h > 0 < / S A H o s t H a s h > < G e m i n i F i e l d L i s t V i s i b l e > T r u e < / G e m i n i F i e l d L i s t V i s i b l e > < / S e t t i n g s > ] ] > < / C u s t o m C o n t e n t > < / G e m i n i > 
</file>

<file path=customXml/item31.xml>��< ? x m l   v e r s i o n = " 1 . 0 "   e n c o d i n g = " U T F - 1 6 " ? > < G e m i n i   x m l n s = " h t t p : / / g e m i n i / p i v o t c u s t o m i z a t i o n / b c 2 f 1 b d a - 9 4 8 b - 4 4 e 8 - a 5 0 e - c 3 f 5 5 0 3 b 6 3 5 8 " > < C u s t o m C o n t e n t > < ! [ C D A T A [ < ? x m l   v e r s i o n = " 1 . 0 "   e n c o d i n g = " u t f - 1 6 " ? > < S e t t i n g s > < C a l c u l a t e d F i e l d s > < i t e m > < M e a s u r e N a m e > T o t a l   S a l e s   ( $ ) < / M e a s u r e N a m e > < D i s p l a y N a m e > T o t a l   S a l e s   ( $ ) < / D i s p l a y N a m e > < V i s i b l e > F a l s e < / V i s i b l e > < / i t e m > < i t e m > < M e a s u r e N a m e > T o t a l   U n i t s < / M e a s u r e N a m e > < D i s p l a y N a m e > T o t a l   U n i t s < / D i s p l a y N a m e > < V i s i b l e > F a l s e < / V i s i b l e > < / i t e m > < i t e m > < M e a s u r e N a m e > T o t a l   S a l e s   P P 0 4   ( $ ) < / M e a s u r e N a m e > < D i s p l a y N a m e > T o t a l   S a l e s   P P 0 4   ( $ ) < / D i s p l a y N a m e > < V i s i b l e > F a l s e < / V i s i b l e > < / i t e m > < i t e m > < M e a s u r e N a m e > T o t a l   U n i t s   P P 0 4 < / M e a s u r e N a m e > < D i s p l a y N a m e > T o t a l   U n i t s   P P 0 4 < / D i s p l a y N a m e > < V i s i b l e > F a l s e < / V i s i b l e > < / i t e m > < / C a l c u l a t e d F i e l d s > < S A H o s t H a s h > 0 < / S A H o s t H a s h > < G e m i n i F i e l d L i s t V i s i b l e > T r u e < / G e m i n i F i e l d L i s t V i s i b l e > < / S e t t i n g s > ] ] > < / C u s t o m C o n t e n t > < / G e m i n i > 
</file>

<file path=customXml/item32.xml>��< ? x m l   v e r s i o n = " 1 . 0 "   e n c o d i n g = " U T F - 1 6 " ? > < G e m i n i   x m l n s = " h t t p : / / g e m i n i / p i v o t c u s t o m i z a t i o n / M a n u a l C a l c M o d e " > < C u s t o m C o n t e n t > < ! [ C D A T A [ F a l s e ] ] > < / C u s t o m C o n t e n t > < / G e m i n i > 
</file>

<file path=customXml/item4.xml>��< ? x m l   v e r s i o n = " 1 . 0 "   e n c o d i n g = " U T F - 1 6 " ? > < G e m i n i   x m l n s = " h t t p : / / g e m i n i / p i v o t c u s t o m i z a t i o n / e 0 8 0 0 3 0 2 - c 8 0 5 - 4 3 4 e - b c b b - 0 1 a c 0 3 e b 1 2 9 b " > < C u s t o m C o n t e n t > < ! [ C D A T A [ < ? x m l   v e r s i o n = " 1 . 0 "   e n c o d i n g = " u t f - 1 6 " ? > < S e t t i n g s > < C a l c u l a t e d F i e l d s > < i t e m > < M e a s u r e N a m e > T o t a l   S a l e s   ( $ ) < / M e a s u r e N a m e > < D i s p l a y N a m e > T o t a l   S a l e s   ( $ ) < / D i s p l a y N a m e > < V i s i b l e > F a l s e < / V i s i b l e > < / i t e m > < i t e m > < M e a s u r e N a m e > T o t a l   U n i t s < / M e a s u r e N a m e > < D i s p l a y N a m e > T o t a l   U n i t s < / D i s p l a y N a m e > < V i s i b l e > F a l s e < / V i s i b l e > < / i t e m > < i t e m > < M e a s u r e N a m e > T o t a l   S a l e s   P P 0 4   ( $ ) < / M e a s u r e N a m e > < D i s p l a y N a m e > T o t a l   S a l e s   P P 0 4   ( $ ) < / D i s p l a y N a m e > < V i s i b l e > F a l s e < / V i s i b l e > < / i t e m > < i t e m > < M e a s u r e N a m e > T o t a l   U n i t s   P P 0 4 < / M e a s u r e N a m e > < D i s p l a y N a m e > T o t a l   U n i t s   P P 0 4 < / D i s p l a y N a m e > < V i s i b l e > F a l s e < / V i s i b l e > < / i t e m > < / C a l c u l a t e d F i e l d s > < S A H o s t H a s h > 0 < / S A H o s t H a s h > < G e m i n i F i e l d L i s t V i s i b l e > T r u e < / G e m i n i F i e l d L i s t V i s i b l e > < / S e t t i n g s > ] ] > < / C u s t o m C o n t e n t > < / G e m i n i > 
</file>

<file path=customXml/item5.xml>��< ? x m l   v e r s i o n = " 1 . 0 "   e n c o d i n g = " U T F - 1 6 " ? > < G e m i n i   x m l n s = " h t t p : / / g e m i n i / p i v o t c u s t o m i z a t i o n / S h o w H i d d e n " > < C u s t o m C o n t e n t > < ! [ C D A T A [ T r u e ] ] > < / C u s t o m C o n t e n t > < / G e m i n i > 
</file>

<file path=customXml/item6.xml>��< ? x m l   v e r s i o n = " 1 . 0 "   e n c o d i n g = " U T F - 1 6 " ? > < G e m i n i   x m l n s = " h t t p : / / g e m i n i / p i v o t c u s t o m i z a t i o n / C l i e n t W i n d o w X M L " > < C u s t o m C o n t e n t > < ! [ C D A T A [ f S a l e s P P 0 4 _ 6 4 c 5 b d 0 4 - 5 9 c 2 - 4 8 1 6 - b 9 3 2 - 4 f e c c d b 7 4 4 4 7 ] ] > < / C u s t o m C o n t e n t > < / G e m i n i > 
</file>

<file path=customXml/item7.xml>��< ? x m l   v e r s i o n = " 1 . 0 "   e n c o d i n g = " U T F - 1 6 " ? > < G e m i n i   x m l n s = " h t t p : / / g e m i n i / p i v o t c u s t o m i z a t i o n / T a b l e X M L _ d P r o d u c t s P P _ 5 9 4 5 4 7 0 3 - 2 f 7 1 - 4 9 9 f - b 6 c 9 - 0 b 1 5 a f 8 d c 1 5 6 " > < 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 9 7 < / i n t > < / v a l u e > < / i t e m > < i t e m > < k e y > < s t r i n g > P r o d u c t < / s t r i n g > < / k e y > < v a l u e > < i n t > 8 4 < / i n t > < / v a l u e > < / i t e m > < i t e m > < k e y > < s t r i n g > F l i g h t R a n g e ( M ) < / s t r i n g > < / k e y > < v a l u e > < i n t > 1 3 1 < / i n t > < / v a l u e > < / i t e m > < i t e m > < k e y > < s t r i n g > R e t a i l P r i c e < / s t r i n g > < / k e y > < v a l u e > < i n t > 1 0 3 < / i n t > < / v a l u e > < / i t e m > < / C o l u m n W i d t h s > < C o l u m n D i s p l a y I n d e x > < i t e m > < k e y > < s t r i n g > P r o d u c t I D < / s t r i n g > < / k e y > < v a l u e > < i n t > 0 < / i n t > < / v a l u e > < / i t e m > < i t e m > < k e y > < s t r i n g > P r o d u c t < / s t r i n g > < / k e y > < v a l u e > < i n t > 1 < / i n t > < / v a l u e > < / i t e m > < i t e m > < k e y > < s t r i n g > F l i g h t R a n g e ( M ) < / s t r i n g > < / k e y > < v a l u e > < i n t > 2 < / i n t > < / v a l u e > < / i t e m > < i t e m > < k e y > < s t r i n g > R e t a i l P r i c e < / 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0 2 9 7 0 4 c 9 - 4 6 6 0 - 4 1 e 2 - b e 7 1 - 8 5 2 0 0 e d 2 7 a a d " > < C u s t o m C o n t e n t > < ! [ C D A T A [ < ? x m l   v e r s i o n = " 1 . 0 "   e n c o d i n g = " u t f - 1 6 " ? > < S e t t i n g s > < C a l c u l a t e d F i e l d s > < i t e m > < M e a s u r e N a m e > T o t a l   S a l e s   ( $ ) < / M e a s u r e N a m e > < D i s p l a y N a m e > T o t a l   S a l e s   ( $ ) < / D i s p l a y N a m e > < V i s i b l e > F a l s e < / V i s i b l e > < / i t e m > < i t e m > < M e a s u r e N a m e > T o t a l   U n i t s < / M e a s u r e N a m e > < D i s p l a y N a m e > T o t a l   U n i t s < / D i s p l a y N a m e > < V i s i b l e > F a l s e < / V i s i b l e > < / i t e m > < i t e m > < M e a s u r e N a m e > T o t a l   S a l e s   P P 0 4   ( $ ) < / M e a s u r e N a m e > < D i s p l a y N a m e > T o t a l   S a l e s   P P 0 4   ( $ ) < / D i s p l a y N a m e > < V i s i b l e > F a l s e < / V i s i b l e > < / i t e m > < i t e m > < M e a s u r e N a m e > T o t a l   U n i t s   P P 0 4 < / M e a s u r e N a m e > < D i s p l a y N a m e > T o t a l   U n i t s   P P 0 4 < / D i s p l a y N a m e > < V i s i b l e > F a l s e < / V i s i b l e > < / i t e m > < / C a l c u l a t e d F i e l d s > < S A H o s t H a s h > 0 < / S A H o s t H a s h > < G e m i n i F i e l d L i s t V i s i b l e > T r u e < / G e m i n i F i e l d L i s t V i s i b l e > < / S e t t i n g s > ] ] > < / C u s t o m C o n t e n t > < / G e m i n i > 
</file>

<file path=customXml/item9.xml>��< ? x m l   v e r s i o n = " 1 . 0 "   e n c o d i n g = " U T F - 1 6 " ? > < G e m i n i   x m l n s = " h t t p : / / g e m i n i / p i v o t c u s t o m i z a t i o n / T a b l e O r d e r " > < C u s t o m C o n t e n t > < ! [ C D A T A [ f U n i t s P P _ b 5 5 4 1 b c d - 4 3 2 7 - 4 e 6 f - 8 9 7 8 - c e 7 a 0 c a d 4 e b 9 , d P r o d u c t s P P _ 5 9 4 5 4 7 0 3 - 2 f 7 1 - 4 9 9 f - b 6 c 9 - 0 b 1 5 a f 8 d c 1 5 6 , d C u s t o m e r P P _ 7 7 9 0 f f 3 9 - 1 d 7 4 - 4 6 c 5 - a 7 7 9 - 5 1 c e 0 b 6 8 3 e 4 2 , d S a l e s R e p P P 0 4 _ b 1 a 4 d b 8 7 - 8 1 2 a - 4 b 3 2 - b 4 0 0 - 8 7 2 8 6 2 3 2 9 c b 6 , d P r o d u c t P P 0 4 _ 8 9 4 1 3 2 e b - 3 e b 6 - 4 0 f 6 - b 0 4 8 - 1 3 4 3 1 b 3 7 1 4 8 d , f S a l e s P P 0 4 _ 6 4 c 5 b d 0 4 - 5 9 c 2 - 4 8 1 6 - b 9 3 2 - 4 f e c c d b 7 4 4 4 7 ] ] > < / C u s t o m C o n t e n t > < / G e m i n i > 
</file>

<file path=customXml/itemProps1.xml><?xml version="1.0" encoding="utf-8"?>
<ds:datastoreItem xmlns:ds="http://schemas.openxmlformats.org/officeDocument/2006/customXml" ds:itemID="{F028AB76-88EA-4675-91BF-97AE9D8BD6E5}">
  <ds:schemaRefs/>
</ds:datastoreItem>
</file>

<file path=customXml/itemProps10.xml><?xml version="1.0" encoding="utf-8"?>
<ds:datastoreItem xmlns:ds="http://schemas.openxmlformats.org/officeDocument/2006/customXml" ds:itemID="{BAFF80D7-EE75-43DC-A500-1D7F2776CFC7}">
  <ds:schemaRefs/>
</ds:datastoreItem>
</file>

<file path=customXml/itemProps11.xml><?xml version="1.0" encoding="utf-8"?>
<ds:datastoreItem xmlns:ds="http://schemas.openxmlformats.org/officeDocument/2006/customXml" ds:itemID="{CBBD861C-0F86-4D05-B979-B3A8DB001C53}">
  <ds:schemaRefs/>
</ds:datastoreItem>
</file>

<file path=customXml/itemProps12.xml><?xml version="1.0" encoding="utf-8"?>
<ds:datastoreItem xmlns:ds="http://schemas.openxmlformats.org/officeDocument/2006/customXml" ds:itemID="{A49EF08D-7C9C-4DB0-B0D5-EBF54DACB5A8}">
  <ds:schemaRefs/>
</ds:datastoreItem>
</file>

<file path=customXml/itemProps13.xml><?xml version="1.0" encoding="utf-8"?>
<ds:datastoreItem xmlns:ds="http://schemas.openxmlformats.org/officeDocument/2006/customXml" ds:itemID="{7CBD7268-5A34-4C68-B65F-C690EFD2845A}">
  <ds:schemaRefs/>
</ds:datastoreItem>
</file>

<file path=customXml/itemProps14.xml><?xml version="1.0" encoding="utf-8"?>
<ds:datastoreItem xmlns:ds="http://schemas.openxmlformats.org/officeDocument/2006/customXml" ds:itemID="{C7EA9D9E-F395-4047-8ECD-83D3ECE5588D}">
  <ds:schemaRefs/>
</ds:datastoreItem>
</file>

<file path=customXml/itemProps15.xml><?xml version="1.0" encoding="utf-8"?>
<ds:datastoreItem xmlns:ds="http://schemas.openxmlformats.org/officeDocument/2006/customXml" ds:itemID="{0C3B7EE5-EE46-49B2-BF42-04BC6AF9BCCB}">
  <ds:schemaRefs/>
</ds:datastoreItem>
</file>

<file path=customXml/itemProps16.xml><?xml version="1.0" encoding="utf-8"?>
<ds:datastoreItem xmlns:ds="http://schemas.openxmlformats.org/officeDocument/2006/customXml" ds:itemID="{C9C4B627-0464-4625-B335-09A046B276A0}">
  <ds:schemaRefs/>
</ds:datastoreItem>
</file>

<file path=customXml/itemProps17.xml><?xml version="1.0" encoding="utf-8"?>
<ds:datastoreItem xmlns:ds="http://schemas.openxmlformats.org/officeDocument/2006/customXml" ds:itemID="{F93DA132-852C-448B-9B02-590942020F13}">
  <ds:schemaRefs/>
</ds:datastoreItem>
</file>

<file path=customXml/itemProps18.xml><?xml version="1.0" encoding="utf-8"?>
<ds:datastoreItem xmlns:ds="http://schemas.openxmlformats.org/officeDocument/2006/customXml" ds:itemID="{A66859CD-5768-496D-816D-92CC410837DA}">
  <ds:schemaRefs/>
</ds:datastoreItem>
</file>

<file path=customXml/itemProps19.xml><?xml version="1.0" encoding="utf-8"?>
<ds:datastoreItem xmlns:ds="http://schemas.openxmlformats.org/officeDocument/2006/customXml" ds:itemID="{D781959A-44A1-4DBE-8FD9-FDE3A89A8ACE}">
  <ds:schemaRefs/>
</ds:datastoreItem>
</file>

<file path=customXml/itemProps2.xml><?xml version="1.0" encoding="utf-8"?>
<ds:datastoreItem xmlns:ds="http://schemas.openxmlformats.org/officeDocument/2006/customXml" ds:itemID="{0519FE24-A93C-4235-BFEE-F066C2BCAA65}">
  <ds:schemaRefs/>
</ds:datastoreItem>
</file>

<file path=customXml/itemProps20.xml><?xml version="1.0" encoding="utf-8"?>
<ds:datastoreItem xmlns:ds="http://schemas.openxmlformats.org/officeDocument/2006/customXml" ds:itemID="{012844A4-2397-41DE-8E0C-B839D9632A73}">
  <ds:schemaRefs/>
</ds:datastoreItem>
</file>

<file path=customXml/itemProps21.xml><?xml version="1.0" encoding="utf-8"?>
<ds:datastoreItem xmlns:ds="http://schemas.openxmlformats.org/officeDocument/2006/customXml" ds:itemID="{4243D55D-9B56-456D-8D1E-2961B8E48170}">
  <ds:schemaRefs/>
</ds:datastoreItem>
</file>

<file path=customXml/itemProps22.xml><?xml version="1.0" encoding="utf-8"?>
<ds:datastoreItem xmlns:ds="http://schemas.openxmlformats.org/officeDocument/2006/customXml" ds:itemID="{CA906A0C-421B-4267-8080-C1C5F4EF152D}">
  <ds:schemaRefs>
    <ds:schemaRef ds:uri="http://schemas.microsoft.com/DataMashup"/>
  </ds:schemaRefs>
</ds:datastoreItem>
</file>

<file path=customXml/itemProps23.xml><?xml version="1.0" encoding="utf-8"?>
<ds:datastoreItem xmlns:ds="http://schemas.openxmlformats.org/officeDocument/2006/customXml" ds:itemID="{ED0022E4-AADA-4BBB-A602-1DD158B1A2AE}">
  <ds:schemaRefs/>
</ds:datastoreItem>
</file>

<file path=customXml/itemProps24.xml><?xml version="1.0" encoding="utf-8"?>
<ds:datastoreItem xmlns:ds="http://schemas.openxmlformats.org/officeDocument/2006/customXml" ds:itemID="{383B83AC-8E13-4234-B57A-8075EF9165C2}">
  <ds:schemaRefs/>
</ds:datastoreItem>
</file>

<file path=customXml/itemProps25.xml><?xml version="1.0" encoding="utf-8"?>
<ds:datastoreItem xmlns:ds="http://schemas.openxmlformats.org/officeDocument/2006/customXml" ds:itemID="{6D18C775-9B73-40C6-9BA2-1A0230EECD3B}">
  <ds:schemaRefs/>
</ds:datastoreItem>
</file>

<file path=customXml/itemProps26.xml><?xml version="1.0" encoding="utf-8"?>
<ds:datastoreItem xmlns:ds="http://schemas.openxmlformats.org/officeDocument/2006/customXml" ds:itemID="{214D5B07-FF57-48AE-BFB8-F16C9004466D}">
  <ds:schemaRefs/>
</ds:datastoreItem>
</file>

<file path=customXml/itemProps27.xml><?xml version="1.0" encoding="utf-8"?>
<ds:datastoreItem xmlns:ds="http://schemas.openxmlformats.org/officeDocument/2006/customXml" ds:itemID="{4DC4523D-D501-4ED5-B194-33E565ED7DF2}">
  <ds:schemaRefs/>
</ds:datastoreItem>
</file>

<file path=customXml/itemProps28.xml><?xml version="1.0" encoding="utf-8"?>
<ds:datastoreItem xmlns:ds="http://schemas.openxmlformats.org/officeDocument/2006/customXml" ds:itemID="{66CFC5C4-3011-46EE-AEAB-1F34506CDF48}">
  <ds:schemaRefs/>
</ds:datastoreItem>
</file>

<file path=customXml/itemProps29.xml><?xml version="1.0" encoding="utf-8"?>
<ds:datastoreItem xmlns:ds="http://schemas.openxmlformats.org/officeDocument/2006/customXml" ds:itemID="{DDFEC3BE-1A23-4988-A2BF-291F373F4AA6}">
  <ds:schemaRefs/>
</ds:datastoreItem>
</file>

<file path=customXml/itemProps3.xml><?xml version="1.0" encoding="utf-8"?>
<ds:datastoreItem xmlns:ds="http://schemas.openxmlformats.org/officeDocument/2006/customXml" ds:itemID="{76BA745A-446F-4B0D-90E7-4DE3959DACB3}">
  <ds:schemaRefs/>
</ds:datastoreItem>
</file>

<file path=customXml/itemProps30.xml><?xml version="1.0" encoding="utf-8"?>
<ds:datastoreItem xmlns:ds="http://schemas.openxmlformats.org/officeDocument/2006/customXml" ds:itemID="{68F81BC5-8BA1-495D-8BF1-181AC772407C}">
  <ds:schemaRefs/>
</ds:datastoreItem>
</file>

<file path=customXml/itemProps31.xml><?xml version="1.0" encoding="utf-8"?>
<ds:datastoreItem xmlns:ds="http://schemas.openxmlformats.org/officeDocument/2006/customXml" ds:itemID="{61CABFC6-FAB6-4B10-8CAE-2583E282A74A}">
  <ds:schemaRefs/>
</ds:datastoreItem>
</file>

<file path=customXml/itemProps32.xml><?xml version="1.0" encoding="utf-8"?>
<ds:datastoreItem xmlns:ds="http://schemas.openxmlformats.org/officeDocument/2006/customXml" ds:itemID="{C08522EC-6C1D-4EEB-9A1C-49712D3FFEF5}">
  <ds:schemaRefs/>
</ds:datastoreItem>
</file>

<file path=customXml/itemProps4.xml><?xml version="1.0" encoding="utf-8"?>
<ds:datastoreItem xmlns:ds="http://schemas.openxmlformats.org/officeDocument/2006/customXml" ds:itemID="{8AB6F6A9-E843-40F0-93F4-63BE9790ABB8}">
  <ds:schemaRefs/>
</ds:datastoreItem>
</file>

<file path=customXml/itemProps5.xml><?xml version="1.0" encoding="utf-8"?>
<ds:datastoreItem xmlns:ds="http://schemas.openxmlformats.org/officeDocument/2006/customXml" ds:itemID="{C715F97C-13D4-4B64-8104-56F8D0497B5D}">
  <ds:schemaRefs/>
</ds:datastoreItem>
</file>

<file path=customXml/itemProps6.xml><?xml version="1.0" encoding="utf-8"?>
<ds:datastoreItem xmlns:ds="http://schemas.openxmlformats.org/officeDocument/2006/customXml" ds:itemID="{58119B9E-881A-4382-9246-14519C42B606}">
  <ds:schemaRefs/>
</ds:datastoreItem>
</file>

<file path=customXml/itemProps7.xml><?xml version="1.0" encoding="utf-8"?>
<ds:datastoreItem xmlns:ds="http://schemas.openxmlformats.org/officeDocument/2006/customXml" ds:itemID="{2BD860B2-A99F-4599-84FF-89C00A007AA9}">
  <ds:schemaRefs/>
</ds:datastoreItem>
</file>

<file path=customXml/itemProps8.xml><?xml version="1.0" encoding="utf-8"?>
<ds:datastoreItem xmlns:ds="http://schemas.openxmlformats.org/officeDocument/2006/customXml" ds:itemID="{C0079D03-139E-402B-83D8-ABD1ADDAA65E}">
  <ds:schemaRefs/>
</ds:datastoreItem>
</file>

<file path=customXml/itemProps9.xml><?xml version="1.0" encoding="utf-8"?>
<ds:datastoreItem xmlns:ds="http://schemas.openxmlformats.org/officeDocument/2006/customXml" ds:itemID="{66FD57AD-CF65-46D8-9831-D3AA49BD586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PPCh18(1)</vt:lpstr>
      <vt:lpstr>PPCh18(2)</vt:lpstr>
      <vt:lpstr>PPCh18(3)</vt:lpstr>
      <vt:lpstr>PPCh18(4)</vt:lpstr>
      <vt:lpstr>PPCh18(5)</vt:lpstr>
      <vt:lpstr>PPCh18(6)</vt:lpstr>
      <vt:lpstr>PPCh18(7)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Girvin, Michael</cp:lastModifiedBy>
  <dcterms:created xsi:type="dcterms:W3CDTF">2015-06-05T18:17:20Z</dcterms:created>
  <dcterms:modified xsi:type="dcterms:W3CDTF">2022-02-27T20:21:50Z</dcterms:modified>
</cp:coreProperties>
</file>