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F:\00VideoClassStorage\00000AllExcelBook\TheOnlyAppMatterBook-20210720\Ch20-22\Ch22\"/>
    </mc:Choice>
  </mc:AlternateContent>
  <xr:revisionPtr revIDLastSave="0" documentId="13_ncr:1_{8DEB67DF-D699-43B3-88B0-1B321EB3C105}" xr6:coauthVersionLast="47" xr6:coauthVersionMax="47" xr10:uidLastSave="{00000000-0000-0000-0000-000000000000}"/>
  <bookViews>
    <workbookView xWindow="-120" yWindow="-120" windowWidth="29040" windowHeight="15840" xr2:uid="{E364296B-8313-4AB6-88BC-11B48035B7AA}"/>
  </bookViews>
  <sheets>
    <sheet name="Ch22(1)" sheetId="11" r:id="rId1"/>
    <sheet name="Ch22(1an)" sheetId="7" r:id="rId2"/>
    <sheet name="Ch22(2)" sheetId="10" r:id="rId3"/>
    <sheet name="Ch22(3)" sheetId="2" r:id="rId4"/>
    <sheet name="Ch22(3an)" sheetId="12" r:id="rId5"/>
    <sheet name="Practice Problems ==&gt;" sheetId="13" r:id="rId6"/>
    <sheet name="PPCh22(1) " sheetId="5" r:id="rId7"/>
    <sheet name="PPCh22(1an) " sheetId="1" r:id="rId8"/>
    <sheet name="PPCh22(2)" sheetId="16" r:id="rId9"/>
    <sheet name="PPCh22(2an)" sheetId="15" r:id="rId10"/>
  </sheets>
  <externalReferences>
    <externalReference r:id="rId11"/>
  </externalReferences>
  <definedNames>
    <definedName name="_xlnm._FilterDatabase" localSheetId="0" hidden="1">'Ch22(1)'!$B$3:$C$183</definedName>
    <definedName name="_xlnm._FilterDatabase" localSheetId="1" hidden="1">'Ch22(1an)'!$B$3:$C$183</definedName>
    <definedName name="Slopeb1">'[1]Formulas (2)'!$R$12</definedName>
    <definedName name="SSE">'[1]Formulas (2)'!$M$3</definedName>
    <definedName name="SSR">'[1]Formulas (2)'!$N$3</definedName>
    <definedName name="SST">'[1]Formulas (2)'!$I$3</definedName>
    <definedName name="WeeklyAdExpenseX">'[1]Formulas (2)'!$C$7:$C$196</definedName>
    <definedName name="WeeklySalesY">'[1]Formulas (2)'!$D$7:$D$196</definedName>
    <definedName name="Xbar">'[1]Formulas (2)'!$R$5</definedName>
    <definedName name="Ybar">'[1]Formulas (2)'!$R$6</definedName>
    <definedName name="YInterceptb0">'[1]Formulas (2)'!$R$13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 i="16" l="1"/>
  <c r="C2" i="16"/>
  <c r="I33" i="15"/>
  <c r="I35" i="15"/>
  <c r="I34" i="15"/>
  <c r="I31" i="15"/>
  <c r="I30" i="15"/>
  <c r="I29" i="15"/>
  <c r="I28" i="15"/>
  <c r="F40" i="1"/>
  <c r="G39" i="1"/>
  <c r="G38" i="1"/>
  <c r="G33" i="1"/>
  <c r="G32" i="1"/>
  <c r="G37" i="1" s="1"/>
  <c r="G35" i="1"/>
  <c r="G34" i="1"/>
  <c r="C3" i="15"/>
  <c r="C2" i="15"/>
  <c r="J28" i="15" a="1"/>
  <c r="H32" i="1" a="1"/>
  <c r="H36" i="15" l="1"/>
  <c r="J28" i="15"/>
  <c r="H32" i="1"/>
  <c r="G28" i="12" l="1"/>
  <c r="G27" i="12"/>
  <c r="G24" i="12"/>
  <c r="G23" i="12"/>
  <c r="G22" i="12"/>
  <c r="G21" i="12"/>
  <c r="G26" i="12" s="1"/>
  <c r="H21" i="12" a="1"/>
  <c r="G22" i="11" a="1"/>
  <c r="H21" i="12" l="1"/>
  <c r="F29" i="12"/>
  <c r="G22" i="11"/>
  <c r="H14" i="10" l="1"/>
  <c r="H13" i="10"/>
  <c r="F28" i="7"/>
  <c r="H12" i="10"/>
  <c r="H11" i="10"/>
  <c r="H30" i="10"/>
  <c r="H32" i="10" s="1"/>
  <c r="H6" i="10"/>
  <c r="I30" i="10"/>
  <c r="I8" i="10"/>
  <c r="I38" i="10"/>
  <c r="I13" i="10"/>
  <c r="I33" i="10"/>
  <c r="I14" i="10"/>
  <c r="I36" i="10"/>
  <c r="I32" i="10"/>
  <c r="I7" i="10"/>
  <c r="I11" i="10"/>
  <c r="I5" i="10"/>
  <c r="I34" i="10"/>
  <c r="I12" i="10"/>
  <c r="I37" i="10"/>
  <c r="I10" i="10"/>
  <c r="I4" i="10"/>
  <c r="I6" i="10"/>
  <c r="I9" i="10"/>
  <c r="H34" i="10" l="1" a="1"/>
  <c r="H34" i="10" s="1"/>
  <c r="H31" i="10"/>
  <c r="I31" i="10"/>
  <c r="I35" i="10"/>
  <c r="I50" i="10"/>
  <c r="H33" i="10" l="1" a="1"/>
  <c r="H33" i="10" s="1"/>
  <c r="H37" i="10" s="1" a="1"/>
  <c r="H37" i="10" s="1"/>
  <c r="H38" i="10" s="1"/>
  <c r="H35" i="10" a="1"/>
  <c r="H35" i="10" s="1"/>
  <c r="H36" i="10" s="1"/>
  <c r="H10" i="10" l="1"/>
  <c r="H9" i="10"/>
  <c r="H8" i="10"/>
  <c r="H7"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4" i="10"/>
  <c r="F25" i="7" l="1"/>
  <c r="F24" i="7"/>
  <c r="F29" i="7"/>
  <c r="F23" i="7"/>
  <c r="F22" i="7"/>
  <c r="E30" i="7" s="1"/>
  <c r="I3" i="7"/>
  <c r="H21" i="2" a="1"/>
  <c r="G22" i="7" a="1"/>
  <c r="H21" i="2" l="1"/>
  <c r="F27" i="7"/>
  <c r="G22" i="7"/>
  <c r="I31" i="1" a="1"/>
  <c r="I31"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<sst xmlns="http://schemas.openxmlformats.org/spreadsheetml/2006/main" count="339" uniqueCount="157">
  <si>
    <t>Sample Data:</t>
  </si>
  <si>
    <t>Chart Title:</t>
  </si>
  <si>
    <t>Is There a Relationship Between Hours Studied &amp; Test Score?</t>
  </si>
  <si>
    <t>No.</t>
  </si>
  <si>
    <t>Hours Studied = x</t>
  </si>
  <si>
    <t>Test Score = y</t>
  </si>
  <si>
    <t>S 1</t>
  </si>
  <si>
    <t>S 2</t>
  </si>
  <si>
    <t>S 3</t>
  </si>
  <si>
    <t>S 4</t>
  </si>
  <si>
    <t>S 5</t>
  </si>
  <si>
    <t>S 6</t>
  </si>
  <si>
    <t>S 7</t>
  </si>
  <si>
    <t>S 8</t>
  </si>
  <si>
    <t>S 9</t>
  </si>
  <si>
    <t>S 10</t>
  </si>
  <si>
    <t>S 11</t>
  </si>
  <si>
    <t>S 12</t>
  </si>
  <si>
    <t>S 13</t>
  </si>
  <si>
    <t>S 14</t>
  </si>
  <si>
    <t>S 15</t>
  </si>
  <si>
    <t>S 16</t>
  </si>
  <si>
    <t>S 17</t>
  </si>
  <si>
    <t>S 18</t>
  </si>
  <si>
    <t>S 19</t>
  </si>
  <si>
    <t>S 20</t>
  </si>
  <si>
    <t>S 21</t>
  </si>
  <si>
    <t>S 22</t>
  </si>
  <si>
    <r>
      <t xml:space="preserve">f(x) = y = mx + b </t>
    </r>
    <r>
      <rPr>
        <sz val="11"/>
        <color theme="1"/>
        <rFont val="Calibri"/>
        <family val="2"/>
        <scheme val="minor"/>
      </rPr>
      <t>= Simple Linear Regression Equation</t>
    </r>
  </si>
  <si>
    <t>Formulas:</t>
  </si>
  <si>
    <t>S 23</t>
  </si>
  <si>
    <t>S 24</t>
  </si>
  <si>
    <t>S 25</t>
  </si>
  <si>
    <t>S 26</t>
  </si>
  <si>
    <t>S 27</t>
  </si>
  <si>
    <t>For Entry Level BMX Race Bikes, Is there a Relationship between Price and Weight of Bike?</t>
  </si>
  <si>
    <t>Bike Type</t>
  </si>
  <si>
    <t>Bike Weight (pounds) = x</t>
  </si>
  <si>
    <t>Price ($) = y</t>
  </si>
  <si>
    <t>2021 SE Ripper</t>
  </si>
  <si>
    <t>2020 Redline MX</t>
  </si>
  <si>
    <t>2021 SE PK Ripper Elite</t>
  </si>
  <si>
    <t>2021 Grenade Launch Pro X</t>
  </si>
  <si>
    <t>2021 SE PK Ripper Elite XL</t>
  </si>
  <si>
    <t>2021 Grenade M1</t>
  </si>
  <si>
    <t>2021 Framed Team</t>
  </si>
  <si>
    <t>2020 Framed Team</t>
  </si>
  <si>
    <t>2020 Grenade MX</t>
  </si>
  <si>
    <t>2020 Grenade Stealth Deep Sea Blue</t>
  </si>
  <si>
    <t>2020 Grenade Flare X</t>
  </si>
  <si>
    <t>2020 Grenade Launch Blue</t>
  </si>
  <si>
    <t>2020 Grenade Launch X</t>
  </si>
  <si>
    <t>2020 Framed Verdict Blank</t>
  </si>
  <si>
    <t>2020 SE PK Ripper Elite</t>
  </si>
  <si>
    <t>2019 Redline Proline Pro</t>
  </si>
  <si>
    <t>2018 Redline Proline Pro XL</t>
  </si>
  <si>
    <t>2019 Redline Proline Expert XL</t>
  </si>
  <si>
    <t>2019 Redline MX</t>
  </si>
  <si>
    <t>Weekly $ Ad Expense (x)</t>
  </si>
  <si>
    <t>Weekly $ Sales (y)</t>
  </si>
  <si>
    <t>Goal:</t>
  </si>
  <si>
    <t>Visulize relationship:</t>
  </si>
  <si>
    <t>Xbar</t>
  </si>
  <si>
    <t>Ybar</t>
  </si>
  <si>
    <t>Visualize relationship:</t>
  </si>
  <si>
    <t>Max</t>
  </si>
  <si>
    <t>Min</t>
  </si>
  <si>
    <t>Xi</t>
  </si>
  <si>
    <t>Yi</t>
  </si>
  <si>
    <r>
      <t>X</t>
    </r>
    <r>
      <rPr>
        <vertAlign val="subscript"/>
        <sz val="11"/>
        <color theme="1"/>
        <rFont val="Calibri"/>
        <family val="2"/>
        <scheme val="minor"/>
      </rPr>
      <t>i</t>
    </r>
  </si>
  <si>
    <r>
      <t>Y</t>
    </r>
    <r>
      <rPr>
        <vertAlign val="subscript"/>
        <sz val="11"/>
        <color theme="1"/>
        <rFont val="Calibri"/>
        <family val="2"/>
        <scheme val="minor"/>
      </rPr>
      <t>i</t>
    </r>
  </si>
  <si>
    <t>Particular Paired
X &amp; Y Value</t>
  </si>
  <si>
    <r>
      <t>(X</t>
    </r>
    <r>
      <rPr>
        <vertAlign val="subscript"/>
        <sz val="11"/>
        <color theme="0"/>
        <rFont val="Calibri"/>
        <family val="2"/>
        <scheme val="minor"/>
      </rPr>
      <t xml:space="preserve">i  </t>
    </r>
    <r>
      <rPr>
        <sz val="11"/>
        <color theme="0"/>
        <rFont val="Calibri"/>
        <family val="2"/>
        <scheme val="minor"/>
      </rPr>
      <t>,  y</t>
    </r>
    <r>
      <rPr>
        <vertAlign val="subscript"/>
        <sz val="11"/>
        <color theme="0"/>
        <rFont val="Calibri"/>
        <family val="2"/>
        <scheme val="minor"/>
      </rPr>
      <t>i</t>
    </r>
    <r>
      <rPr>
        <sz val="11"/>
        <color theme="0"/>
        <rFont val="Calibri"/>
        <family val="2"/>
        <scheme val="minor"/>
      </rPr>
      <t>)</t>
    </r>
  </si>
  <si>
    <t>Weekly $ Ad Expense (X)</t>
  </si>
  <si>
    <t>Weekly $ Sales (Y)</t>
  </si>
  <si>
    <t>Particular X =</t>
  </si>
  <si>
    <t>Particular Y =</t>
  </si>
  <si>
    <t>Average of X values =</t>
  </si>
  <si>
    <t>Average of Y values =</t>
  </si>
  <si>
    <t>Standard Deviation of X values =</t>
  </si>
  <si>
    <t>Standard Deviation of Y values =</t>
  </si>
  <si>
    <t>Sx</t>
  </si>
  <si>
    <t>Sy</t>
  </si>
  <si>
    <t>Slope of simple linear regression line =</t>
  </si>
  <si>
    <t>Y-intercept of simple linear regression line =</t>
  </si>
  <si>
    <t>m</t>
  </si>
  <si>
    <t>b</t>
  </si>
  <si>
    <t>R^2</t>
  </si>
  <si>
    <t>Count of paired values =</t>
  </si>
  <si>
    <t>n</t>
  </si>
  <si>
    <t>Correlation =</t>
  </si>
  <si>
    <t>r</t>
  </si>
  <si>
    <t>Name</t>
  </si>
  <si>
    <t>Symbol</t>
  </si>
  <si>
    <t>Excel Function:</t>
  </si>
  <si>
    <t>Statistical Formulas:</t>
  </si>
  <si>
    <t>Excel statistical formula:</t>
  </si>
  <si>
    <t>Variables for statistical least squares linear regression formulas for sample data:</t>
  </si>
  <si>
    <t>Build simple linear regression model to make predictions:</t>
  </si>
  <si>
    <r>
      <t xml:space="preserve">f(x) = y = mx + b </t>
    </r>
    <r>
      <rPr>
        <sz val="11"/>
        <color theme="1"/>
        <rFont val="Calibri"/>
        <family val="2"/>
        <scheme val="minor"/>
      </rPr>
      <t>= simple linear regression equation</t>
    </r>
  </si>
  <si>
    <r>
      <rPr>
        <b/>
        <sz val="11"/>
        <color theme="1"/>
        <rFont val="Calibri"/>
        <family val="2"/>
        <scheme val="minor"/>
      </rPr>
      <t>m</t>
    </r>
    <r>
      <rPr>
        <sz val="11"/>
        <color theme="1"/>
        <rFont val="Calibri"/>
        <family val="2"/>
        <scheme val="minor"/>
      </rPr>
      <t xml:space="preserve"> = slope = how much will sales increase for every $1 of ad</t>
    </r>
  </si>
  <si>
    <r>
      <rPr>
        <b/>
        <sz val="11"/>
        <color theme="1"/>
        <rFont val="Calibri"/>
        <family val="2"/>
        <scheme val="minor"/>
      </rPr>
      <t>b</t>
    </r>
    <r>
      <rPr>
        <sz val="11"/>
        <color theme="1"/>
        <rFont val="Calibri"/>
        <family val="2"/>
        <scheme val="minor"/>
      </rPr>
      <t xml:space="preserve"> = y-intercept</t>
    </r>
  </si>
  <si>
    <r>
      <rPr>
        <b/>
        <sz val="11"/>
        <color theme="1"/>
        <rFont val="Calibri"/>
        <family val="2"/>
        <scheme val="minor"/>
      </rPr>
      <t>r</t>
    </r>
    <r>
      <rPr>
        <sz val="11"/>
        <color theme="1"/>
        <rFont val="Calibri"/>
        <family val="2"/>
        <scheme val="minor"/>
      </rPr>
      <t xml:space="preserve"> = Correlation</t>
    </r>
  </si>
  <si>
    <r>
      <rPr>
        <b/>
        <sz val="11"/>
        <color theme="1"/>
        <rFont val="Calibri"/>
        <family val="2"/>
        <scheme val="minor"/>
      </rPr>
      <t>R</t>
    </r>
    <r>
      <rPr>
        <b/>
        <vertAlign val="superscript"/>
        <sz val="11"/>
        <color theme="1"/>
        <rFont val="Calibri"/>
        <family val="2"/>
        <scheme val="minor"/>
      </rPr>
      <t>2</t>
    </r>
    <r>
      <rPr>
        <sz val="11"/>
        <color theme="1"/>
        <rFont val="Calibri"/>
        <family val="2"/>
        <scheme val="minor"/>
      </rPr>
      <t xml:space="preserve"> = Measure strength and goodness of fit of relationship</t>
    </r>
  </si>
  <si>
    <r>
      <rPr>
        <b/>
        <sz val="11"/>
        <color theme="1"/>
        <rFont val="Calibri"/>
        <family val="2"/>
        <scheme val="minor"/>
      </rPr>
      <t>f(x) = y</t>
    </r>
    <r>
      <rPr>
        <sz val="11"/>
        <color theme="1"/>
        <rFont val="Calibri"/>
        <family val="2"/>
        <scheme val="minor"/>
      </rPr>
      <t xml:space="preserve"> = predicted value based on x value</t>
    </r>
  </si>
  <si>
    <r>
      <rPr>
        <b/>
        <sz val="11"/>
        <color theme="1"/>
        <rFont val="Calibri"/>
        <family val="2"/>
        <scheme val="minor"/>
      </rPr>
      <t>x</t>
    </r>
    <r>
      <rPr>
        <sz val="11"/>
        <color theme="1"/>
        <rFont val="Calibri"/>
        <family val="2"/>
        <scheme val="minor"/>
      </rPr>
      <t xml:space="preserve"> = x value used to make a prediction of y</t>
    </r>
  </si>
  <si>
    <r>
      <rPr>
        <b/>
        <sz val="11"/>
        <color theme="1"/>
        <rFont val="Calibri"/>
        <family val="2"/>
        <scheme val="minor"/>
      </rPr>
      <t>m</t>
    </r>
    <r>
      <rPr>
        <sz val="11"/>
        <color theme="1"/>
        <rFont val="Calibri"/>
        <family val="2"/>
        <scheme val="minor"/>
      </rPr>
      <t xml:space="preserve"> = slope = how much price decreases for adding 1 lb.</t>
    </r>
  </si>
  <si>
    <t>R-square =</t>
  </si>
  <si>
    <t>Create an X-Y Scatter Chart to show the relationship between hours studied for a test and score on the test.</t>
  </si>
  <si>
    <t>Create a simple linear regression model based on the independent variable, hours studied for a test,</t>
  </si>
  <si>
    <t>and the dependent variable, score on the test.</t>
  </si>
  <si>
    <t>https://www.baseball-reference.com/leagues/majors/2021.shtml</t>
  </si>
  <si>
    <t>Team Name</t>
  </si>
  <si>
    <t>At Bats</t>
  </si>
  <si>
    <t>Runs Scored</t>
  </si>
  <si>
    <t>Homeruns</t>
  </si>
  <si>
    <t>Batting Average</t>
  </si>
  <si>
    <t>Arizona Diamondbacks</t>
  </si>
  <si>
    <t>Atlanta Braves</t>
  </si>
  <si>
    <t>Baltimore Orioles</t>
  </si>
  <si>
    <t>Boston Red Sox</t>
  </si>
  <si>
    <t>Chicago Cubs</t>
  </si>
  <si>
    <t>Chicago White Sox</t>
  </si>
  <si>
    <t>Cincinnati Reds</t>
  </si>
  <si>
    <t>Cleveland Indians</t>
  </si>
  <si>
    <t>Colorado Rockies</t>
  </si>
  <si>
    <t>Detroit Tigers</t>
  </si>
  <si>
    <t>Houston Astros</t>
  </si>
  <si>
    <t>Kansas City Royals</t>
  </si>
  <si>
    <t>Los Angeles Angels</t>
  </si>
  <si>
    <t>Los Angeles Dodgers</t>
  </si>
  <si>
    <t>Miami Marlins</t>
  </si>
  <si>
    <t>Milwaukee Brewers</t>
  </si>
  <si>
    <t>Minnesota Twins</t>
  </si>
  <si>
    <t>New York Mets</t>
  </si>
  <si>
    <t>New York Yankees</t>
  </si>
  <si>
    <t>Oakland Athletics</t>
  </si>
  <si>
    <t>Philadelphia Phillies</t>
  </si>
  <si>
    <t>Pittsburgh Pirates</t>
  </si>
  <si>
    <t>San Diego Padres</t>
  </si>
  <si>
    <t>Seattle Mariners</t>
  </si>
  <si>
    <t>San Francisco Giants</t>
  </si>
  <si>
    <t>St. Louis Cardinals</t>
  </si>
  <si>
    <t>Tampa Bay Rays</t>
  </si>
  <si>
    <t>Texas Rangers</t>
  </si>
  <si>
    <t>Toronto Blue Jays</t>
  </si>
  <si>
    <t>Washington Nationals</t>
  </si>
  <si>
    <t>2021 Major League Baseball Team Data:</t>
  </si>
  <si>
    <t>Build a model that can predict the number of runs scored based on batting average.</t>
  </si>
  <si>
    <t>Big Hint: when creating X-Y Scatter chart, if you want to use the Analyze Data tool in the Analysis group in the Home Ribbon, use Ctrl key to select the two fields before using the feature.</t>
  </si>
  <si>
    <t>Build simple linear regression model to prediction Runs Scored Based on Batting Average:</t>
  </si>
  <si>
    <r>
      <rPr>
        <b/>
        <sz val="11"/>
        <color theme="1"/>
        <rFont val="Calibri"/>
        <family val="2"/>
        <scheme val="minor"/>
      </rPr>
      <t>m</t>
    </r>
    <r>
      <rPr>
        <sz val="11"/>
        <color theme="1"/>
        <rFont val="Calibri"/>
        <family val="2"/>
        <scheme val="minor"/>
      </rPr>
      <t xml:space="preserve"> = slope = how runs if you bat 100%</t>
    </r>
  </si>
  <si>
    <r>
      <rPr>
        <b/>
        <sz val="11"/>
        <color theme="1"/>
        <rFont val="Calibri"/>
        <family val="2"/>
        <scheme val="minor"/>
      </rPr>
      <t>m</t>
    </r>
    <r>
      <rPr>
        <sz val="11"/>
        <color theme="1"/>
        <rFont val="Calibri"/>
        <family val="2"/>
        <scheme val="minor"/>
      </rPr>
      <t xml:space="preserve"> = slope = increase in score for 1 hour study</t>
    </r>
  </si>
  <si>
    <t>Big Hint: when creating X-Y Scatter chart, if you want to use the Analyze Data tool in the Analysis group in the Home Ribbon,</t>
  </si>
  <si>
    <t>use Ctrl key to select the two fields before using the feature.</t>
  </si>
  <si>
    <t>&lt;= Analyze Data feature will work for these two fields.</t>
  </si>
  <si>
    <t>&lt;= Analyze Data feature will NOT work for these two fields (the AI senses that the correlation is too small and won't do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</si>
</sst>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0&quot; lb.&quot;"/>
    <numFmt numFmtId="166" formatCode="0.0000"/>
    <numFmt numFmtId="167" formatCode="0.000"/>
  </numFmts>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sz val="10"/>
      <color theme="0"/>
      <name val="Arial"/>
      <family val="2"/>
    </font>
    <font>
      <vertAlign val="subscript"/>
      <sz val="11"/>
      <color theme="0"/>
      <name val="Calibri"/>
      <family val="2"/>
      <scheme val="minor"/>
    </font>
    <font>
      <sz val="14"/>
      <color theme="1"/>
      <name val="Calibri"/>
      <family val="2"/>
      <scheme val="minor"/>
    </font>
    <font>
      <vertAlign val="subscript"/>
      <sz val="11"/>
      <color theme="1"/>
      <name val="Calibri"/>
      <family val="2"/>
      <scheme val="minor"/>
    </font>
    <font>
      <b/>
      <sz val="14"/>
      <color theme="1"/>
      <name val="Calibri"/>
      <family val="2"/>
      <scheme val="minor"/>
    </font>
    <font>
      <sz val="12"/>
      <color theme="1"/>
      <name val="Calibri"/>
      <family val="2"/>
      <scheme val="minor"/>
    </font>
    <font>
      <b/>
      <vertAlign val="superscrip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rgb="FFCCFFCC"/>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0" fontId="5" fillId="0" borderId="0"/>
    <xf numFmtId="0" fontId="2" fillId="3" borderId="1">
      <alignment wrapText="1"/>
    </xf>
    <xf numFmtId="0" fontId="1" fillId="4" borderId="1"/>
    <xf numFmtId="0" fontId="2" fillId="3" borderId="1">
      <alignment wrapText="1"/>
    </xf>
    <xf numFmtId="0" fontId="13" fillId="0" borderId="0" applyNumberFormat="0" applyFill="0" applyBorder="0" applyAlignment="0" applyProtection="0"/>
  </cellStyleXfs>
  <cellXfs count="66">
    <xf numFmtId="0" fontId="0" fillId="0" borderId="0" xfId="0"/>
    <xf numFmtId="0" fontId="3" fillId="0" borderId="0" xfId="0" applyFont="1"/>
    <xf numFmtId="0" fontId="3" fillId="2" borderId="0" xfId="0" applyFont="1" applyFill="1"/>
    <xf numFmtId="0" fontId="0" fillId="2" borderId="0" xfId="0" applyFill="1"/>
    <xf numFmtId="0" fontId="6" fillId="3" borderId="0" xfId="1" applyFont="1" applyFill="1" applyAlignment="1">
      <alignment wrapText="1"/>
    </xf>
    <xf numFmtId="0" fontId="5" fillId="0" borderId="1" xfId="1" applyBorder="1"/>
    <xf numFmtId="0" fontId="5" fillId="2" borderId="1" xfId="1" applyFill="1" applyBorder="1"/>
    <xf numFmtId="0" fontId="0" fillId="0" borderId="1" xfId="0" applyBorder="1"/>
    <xf numFmtId="0" fontId="2" fillId="3" borderId="1" xfId="0" applyFont="1" applyFill="1" applyBorder="1" applyAlignment="1">
      <alignment wrapText="1"/>
    </xf>
    <xf numFmtId="6" fontId="0" fillId="0" borderId="1" xfId="0" applyNumberFormat="1" applyBorder="1"/>
    <xf numFmtId="0" fontId="0" fillId="2" borderId="1" xfId="0" applyFill="1" applyBorder="1"/>
    <xf numFmtId="6" fontId="0" fillId="2" borderId="1" xfId="0" applyNumberFormat="1" applyFill="1" applyBorder="1"/>
    <xf numFmtId="3" fontId="0" fillId="0" borderId="1" xfId="0" applyNumberFormat="1" applyBorder="1"/>
    <xf numFmtId="0" fontId="3" fillId="0" borderId="2" xfId="0" applyFont="1" applyBorder="1"/>
    <xf numFmtId="0" fontId="0" fillId="0" borderId="3" xfId="0" applyBorder="1"/>
    <xf numFmtId="0" fontId="3" fillId="0" borderId="5" xfId="0" applyFont="1" applyBorder="1"/>
    <xf numFmtId="0" fontId="0" fillId="0" borderId="6" xfId="0" applyBorder="1" applyAlignment="1">
      <alignment horizontal="left" indent="1"/>
    </xf>
    <xf numFmtId="0" fontId="0" fillId="0" borderId="7" xfId="0" applyBorder="1"/>
    <xf numFmtId="0" fontId="0" fillId="0" borderId="8" xfId="0" applyBorder="1" applyAlignment="1">
      <alignment horizontal="left" indent="1"/>
    </xf>
    <xf numFmtId="0" fontId="0" fillId="0" borderId="10" xfId="0" applyBorder="1"/>
    <xf numFmtId="164" fontId="0" fillId="0" borderId="1" xfId="0" applyNumberFormat="1" applyBorder="1"/>
    <xf numFmtId="0" fontId="4" fillId="3" borderId="1" xfId="0" applyFont="1" applyFill="1" applyBorder="1" applyAlignment="1">
      <alignment wrapText="1"/>
    </xf>
    <xf numFmtId="0" fontId="4" fillId="3" borderId="20" xfId="0" applyFont="1" applyFill="1" applyBorder="1"/>
    <xf numFmtId="3" fontId="0" fillId="2" borderId="1" xfId="0" applyNumberFormat="1" applyFill="1" applyBorder="1"/>
    <xf numFmtId="0" fontId="3" fillId="2" borderId="22" xfId="0" applyFont="1" applyFill="1" applyBorder="1"/>
    <xf numFmtId="0" fontId="0" fillId="2" borderId="4" xfId="0" applyFill="1" applyBorder="1"/>
    <xf numFmtId="0" fontId="0" fillId="2" borderId="5" xfId="0" applyFill="1" applyBorder="1"/>
    <xf numFmtId="0" fontId="3" fillId="2" borderId="23" xfId="0" applyFont="1" applyFill="1" applyBorder="1"/>
    <xf numFmtId="0" fontId="0" fillId="2" borderId="24" xfId="0" applyFill="1" applyBorder="1"/>
    <xf numFmtId="0" fontId="0" fillId="2" borderId="25" xfId="0" applyFill="1" applyBorder="1"/>
    <xf numFmtId="0" fontId="0" fillId="2" borderId="20" xfId="0" applyFill="1" applyBorder="1"/>
    <xf numFmtId="0" fontId="0" fillId="4" borderId="1" xfId="0" applyFill="1" applyBorder="1"/>
    <xf numFmtId="165" fontId="0" fillId="0" borderId="1" xfId="0" applyNumberFormat="1" applyBorder="1"/>
    <xf numFmtId="0" fontId="0" fillId="4" borderId="9" xfId="0" applyFill="1" applyBorder="1"/>
    <xf numFmtId="0" fontId="8" fillId="0" borderId="23" xfId="0" applyFont="1" applyBorder="1" applyAlignment="1">
      <alignment horizontal="centerContinuous"/>
    </xf>
    <xf numFmtId="0" fontId="8" fillId="0" borderId="24" xfId="0" applyFont="1" applyBorder="1" applyAlignment="1">
      <alignment horizontal="centerContinuous"/>
    </xf>
    <xf numFmtId="0" fontId="8" fillId="0" borderId="25" xfId="0" applyFont="1" applyBorder="1" applyAlignment="1">
      <alignment horizontal="centerContinuous"/>
    </xf>
    <xf numFmtId="0" fontId="0" fillId="2" borderId="1" xfId="0" applyFont="1" applyFill="1" applyBorder="1" applyAlignment="1">
      <alignment wrapText="1"/>
    </xf>
    <xf numFmtId="4" fontId="0" fillId="0" borderId="1" xfId="0" applyNumberFormat="1" applyBorder="1"/>
    <xf numFmtId="0" fontId="0" fillId="0" borderId="0" xfId="0" applyBorder="1"/>
    <xf numFmtId="4" fontId="0" fillId="0" borderId="0" xfId="0" applyNumberFormat="1" applyBorder="1"/>
    <xf numFmtId="0" fontId="0" fillId="0" borderId="1" xfId="0" applyNumberFormat="1" applyBorder="1"/>
    <xf numFmtId="4" fontId="0" fillId="4" borderId="1" xfId="0" applyNumberFormat="1" applyFill="1" applyBorder="1"/>
    <xf numFmtId="166" fontId="0" fillId="4" borderId="1" xfId="0" applyNumberFormat="1" applyFill="1" applyBorder="1"/>
    <xf numFmtId="0" fontId="0" fillId="2" borderId="21" xfId="0" applyFill="1" applyBorder="1"/>
    <xf numFmtId="0" fontId="10" fillId="2" borderId="19" xfId="0" applyFont="1" applyFill="1" applyBorder="1"/>
    <xf numFmtId="0" fontId="4" fillId="3" borderId="19" xfId="0" applyFont="1" applyFill="1" applyBorder="1" applyAlignment="1">
      <alignment wrapText="1"/>
    </xf>
    <xf numFmtId="0" fontId="4" fillId="3" borderId="21" xfId="0" applyFont="1" applyFill="1" applyBorder="1"/>
    <xf numFmtId="0" fontId="0" fillId="0" borderId="1" xfId="0" applyBorder="1" applyAlignment="1">
      <alignment wrapText="1"/>
    </xf>
    <xf numFmtId="0" fontId="4" fillId="3" borderId="19" xfId="0" applyFont="1" applyFill="1" applyBorder="1" applyAlignment="1"/>
    <xf numFmtId="0" fontId="2" fillId="3" borderId="20" xfId="0" applyFont="1" applyFill="1" applyBorder="1" applyAlignment="1"/>
    <xf numFmtId="0" fontId="4" fillId="3" borderId="20" xfId="0" applyFont="1" applyFill="1" applyBorder="1" applyAlignmen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1" fillId="0" borderId="23" xfId="0" applyFont="1" applyBorder="1" applyAlignment="1">
      <alignment horizontal="centerContinuous"/>
    </xf>
    <xf numFmtId="0" fontId="0" fillId="0" borderId="0" xfId="0" applyAlignment="1">
      <alignment horizontal="left" indent="1"/>
    </xf>
    <xf numFmtId="0" fontId="6" fillId="3" borderId="1" xfId="1" applyFont="1" applyFill="1" applyBorder="1" applyAlignment="1">
      <alignment wrapText="1"/>
    </xf>
    <xf numFmtId="0" fontId="13" fillId="0" borderId="0" xfId="5"/>
    <xf numFmtId="0" fontId="4" fillId="3" borderId="1" xfId="0" applyFont="1" applyFill="1" applyBorder="1"/>
    <xf numFmtId="167" fontId="0" fillId="0" borderId="1" xfId="0" applyNumberFormat="1" applyBorder="1"/>
  </cellXfs>
  <cellStyles count="6">
    <cellStyle name="Blue 2" xfId="2" xr:uid="{1018F5E2-5841-40A8-845C-98182DE64BA7}"/>
    <cellStyle name="BlueHeader" xfId="4" xr:uid="{85A1CF3F-C430-4B96-9EF7-4BFB0A09C3DE}"/>
    <cellStyle name="greenFormula" xfId="3" xr:uid="{94A5B4FA-5E73-43CD-9287-BD9EF249E54B}"/>
    <cellStyle name="Hyperlink" xfId="5" builtinId="8"/>
    <cellStyle name="Normal" xfId="0" builtinId="0"/>
    <cellStyle name="Normal 2" xfId="1" xr:uid="{AED85004-9A2B-476E-9F30-223EE0024053}"/>
  </cellStyles>
  <dxfs count="10">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
      <fill>
        <patternFill>
          <bgColor rgb="FFCCFFCC"/>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'Ch22(1an)'!$I$3</c:f>
          <c:strCache>
            <c:ptCount val="1"/>
            <c:pt idx="0">
              <c:v>Is there a relationship between Weekly $ Ad Expense (x) and Weekly $ Sales (y)?</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'Ch22(1an)'!$C$186</c:f>
              <c:strCache>
                <c:ptCount val="1"/>
                <c:pt idx="0">
                  <c:v>Weekly $ Sales (y)</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28575" cap="rnd">
                <a:solidFill>
                  <a:srgbClr val="FF0000"/>
                </a:solidFill>
                <a:prstDash val="sysDot"/>
              </a:ln>
              <a:effectLst/>
            </c:spPr>
            <c:trendlineType val="linear"/>
            <c:dispRSqr val="1"/>
            <c:dispEq val="1"/>
            <c:trendlineLbl>
              <c:layout>
                <c:manualLayout>
                  <c:x val="-0.4224818460192476"/>
                  <c:y val="-6.6755978419364245E-2"/>
                </c:manualLayout>
              </c:layout>
              <c:numFmt formatCode="General" sourceLinked="0"/>
              <c:spPr>
                <a:solidFill>
                  <a:schemeClr val="bg1"/>
                </a:solidFill>
                <a:ln>
                  <a:noFill/>
                </a:ln>
                <a:effectLst/>
              </c:spPr>
              <c:txPr>
                <a:bodyPr rot="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trendlineLbl>
          </c:trendline>
          <c:xVal>
            <c:numRef>
              <c:f>'Ch22(1an)'!$B$187:$B$366</c:f>
              <c:numCache>
                <c:formatCode>#,##0</c:formatCode>
                <c:ptCount val="180"/>
                <c:pt idx="0">
                  <c:v>63631</c:v>
                </c:pt>
                <c:pt idx="1">
                  <c:v>50683</c:v>
                </c:pt>
                <c:pt idx="2">
                  <c:v>57289</c:v>
                </c:pt>
                <c:pt idx="3">
                  <c:v>50997</c:v>
                </c:pt>
                <c:pt idx="4">
                  <c:v>17589</c:v>
                </c:pt>
                <c:pt idx="5">
                  <c:v>33095</c:v>
                </c:pt>
                <c:pt idx="6">
                  <c:v>58489</c:v>
                </c:pt>
                <c:pt idx="7">
                  <c:v>60443</c:v>
                </c:pt>
                <c:pt idx="8">
                  <c:v>59744</c:v>
                </c:pt>
                <c:pt idx="9">
                  <c:v>16377</c:v>
                </c:pt>
                <c:pt idx="10">
                  <c:v>17248</c:v>
                </c:pt>
                <c:pt idx="11">
                  <c:v>39187</c:v>
                </c:pt>
                <c:pt idx="12">
                  <c:v>36089</c:v>
                </c:pt>
                <c:pt idx="13">
                  <c:v>42015</c:v>
                </c:pt>
                <c:pt idx="14">
                  <c:v>50490</c:v>
                </c:pt>
                <c:pt idx="15">
                  <c:v>38219</c:v>
                </c:pt>
                <c:pt idx="16">
                  <c:v>59896</c:v>
                </c:pt>
                <c:pt idx="17">
                  <c:v>46125</c:v>
                </c:pt>
                <c:pt idx="18">
                  <c:v>33258</c:v>
                </c:pt>
                <c:pt idx="19">
                  <c:v>16145</c:v>
                </c:pt>
                <c:pt idx="20">
                  <c:v>57017</c:v>
                </c:pt>
                <c:pt idx="21">
                  <c:v>30901</c:v>
                </c:pt>
                <c:pt idx="22">
                  <c:v>54244</c:v>
                </c:pt>
                <c:pt idx="23">
                  <c:v>14638</c:v>
                </c:pt>
                <c:pt idx="24">
                  <c:v>50147</c:v>
                </c:pt>
                <c:pt idx="25">
                  <c:v>55315</c:v>
                </c:pt>
                <c:pt idx="26">
                  <c:v>34893</c:v>
                </c:pt>
                <c:pt idx="27">
                  <c:v>26423</c:v>
                </c:pt>
                <c:pt idx="28">
                  <c:v>54758</c:v>
                </c:pt>
                <c:pt idx="29">
                  <c:v>35930</c:v>
                </c:pt>
                <c:pt idx="30">
                  <c:v>41978</c:v>
                </c:pt>
                <c:pt idx="31">
                  <c:v>47384</c:v>
                </c:pt>
                <c:pt idx="32">
                  <c:v>24346</c:v>
                </c:pt>
                <c:pt idx="33">
                  <c:v>58306</c:v>
                </c:pt>
                <c:pt idx="34">
                  <c:v>51611</c:v>
                </c:pt>
                <c:pt idx="35">
                  <c:v>55090</c:v>
                </c:pt>
                <c:pt idx="36">
                  <c:v>35496</c:v>
                </c:pt>
                <c:pt idx="37">
                  <c:v>37295</c:v>
                </c:pt>
                <c:pt idx="38">
                  <c:v>36088</c:v>
                </c:pt>
                <c:pt idx="39">
                  <c:v>32219</c:v>
                </c:pt>
                <c:pt idx="40">
                  <c:v>51304</c:v>
                </c:pt>
                <c:pt idx="41">
                  <c:v>59172</c:v>
                </c:pt>
                <c:pt idx="42">
                  <c:v>59347</c:v>
                </c:pt>
                <c:pt idx="43">
                  <c:v>22839</c:v>
                </c:pt>
                <c:pt idx="44">
                  <c:v>28604</c:v>
                </c:pt>
                <c:pt idx="45">
                  <c:v>36696</c:v>
                </c:pt>
                <c:pt idx="46">
                  <c:v>20846</c:v>
                </c:pt>
                <c:pt idx="47">
                  <c:v>57290</c:v>
                </c:pt>
                <c:pt idx="48">
                  <c:v>57685</c:v>
                </c:pt>
                <c:pt idx="49">
                  <c:v>61638</c:v>
                </c:pt>
                <c:pt idx="50">
                  <c:v>36665</c:v>
                </c:pt>
                <c:pt idx="51">
                  <c:v>39034</c:v>
                </c:pt>
                <c:pt idx="52">
                  <c:v>33012</c:v>
                </c:pt>
                <c:pt idx="53">
                  <c:v>42241</c:v>
                </c:pt>
                <c:pt idx="54">
                  <c:v>18828</c:v>
                </c:pt>
                <c:pt idx="55">
                  <c:v>57043</c:v>
                </c:pt>
                <c:pt idx="56">
                  <c:v>27955</c:v>
                </c:pt>
                <c:pt idx="57">
                  <c:v>37960</c:v>
                </c:pt>
                <c:pt idx="58">
                  <c:v>16094</c:v>
                </c:pt>
                <c:pt idx="59">
                  <c:v>55382</c:v>
                </c:pt>
                <c:pt idx="60">
                  <c:v>26027</c:v>
                </c:pt>
                <c:pt idx="61">
                  <c:v>23704</c:v>
                </c:pt>
                <c:pt idx="62">
                  <c:v>30948</c:v>
                </c:pt>
                <c:pt idx="63">
                  <c:v>31915</c:v>
                </c:pt>
                <c:pt idx="64">
                  <c:v>50603</c:v>
                </c:pt>
                <c:pt idx="65">
                  <c:v>62272</c:v>
                </c:pt>
                <c:pt idx="66">
                  <c:v>61278</c:v>
                </c:pt>
                <c:pt idx="67">
                  <c:v>32615</c:v>
                </c:pt>
                <c:pt idx="68">
                  <c:v>40633</c:v>
                </c:pt>
                <c:pt idx="69">
                  <c:v>46400</c:v>
                </c:pt>
                <c:pt idx="70">
                  <c:v>28391</c:v>
                </c:pt>
                <c:pt idx="71">
                  <c:v>19896</c:v>
                </c:pt>
                <c:pt idx="72">
                  <c:v>34387</c:v>
                </c:pt>
                <c:pt idx="73">
                  <c:v>52147</c:v>
                </c:pt>
                <c:pt idx="74">
                  <c:v>24460</c:v>
                </c:pt>
                <c:pt idx="75">
                  <c:v>28428</c:v>
                </c:pt>
                <c:pt idx="76">
                  <c:v>17572</c:v>
                </c:pt>
                <c:pt idx="77">
                  <c:v>16572</c:v>
                </c:pt>
                <c:pt idx="78">
                  <c:v>57114</c:v>
                </c:pt>
                <c:pt idx="79">
                  <c:v>64197</c:v>
                </c:pt>
                <c:pt idx="80">
                  <c:v>37290</c:v>
                </c:pt>
                <c:pt idx="81">
                  <c:v>55007</c:v>
                </c:pt>
                <c:pt idx="82">
                  <c:v>30743</c:v>
                </c:pt>
                <c:pt idx="83">
                  <c:v>19686</c:v>
                </c:pt>
                <c:pt idx="84">
                  <c:v>32541</c:v>
                </c:pt>
                <c:pt idx="85">
                  <c:v>59412</c:v>
                </c:pt>
                <c:pt idx="86">
                  <c:v>64672</c:v>
                </c:pt>
                <c:pt idx="87">
                  <c:v>58123</c:v>
                </c:pt>
                <c:pt idx="88">
                  <c:v>60408</c:v>
                </c:pt>
                <c:pt idx="89">
                  <c:v>58315</c:v>
                </c:pt>
                <c:pt idx="90">
                  <c:v>22618</c:v>
                </c:pt>
                <c:pt idx="91">
                  <c:v>64391</c:v>
                </c:pt>
                <c:pt idx="92">
                  <c:v>32389</c:v>
                </c:pt>
                <c:pt idx="93">
                  <c:v>16092</c:v>
                </c:pt>
                <c:pt idx="94">
                  <c:v>35056</c:v>
                </c:pt>
                <c:pt idx="95">
                  <c:v>26131</c:v>
                </c:pt>
                <c:pt idx="96">
                  <c:v>42052</c:v>
                </c:pt>
                <c:pt idx="97">
                  <c:v>20615</c:v>
                </c:pt>
                <c:pt idx="98">
                  <c:v>45617</c:v>
                </c:pt>
                <c:pt idx="99">
                  <c:v>42647</c:v>
                </c:pt>
                <c:pt idx="100">
                  <c:v>40130</c:v>
                </c:pt>
                <c:pt idx="101">
                  <c:v>51655</c:v>
                </c:pt>
                <c:pt idx="102">
                  <c:v>59708</c:v>
                </c:pt>
                <c:pt idx="103">
                  <c:v>34062</c:v>
                </c:pt>
                <c:pt idx="104">
                  <c:v>56358</c:v>
                </c:pt>
                <c:pt idx="105">
                  <c:v>33297</c:v>
                </c:pt>
                <c:pt idx="106">
                  <c:v>48960</c:v>
                </c:pt>
                <c:pt idx="107">
                  <c:v>38228</c:v>
                </c:pt>
                <c:pt idx="108">
                  <c:v>56901</c:v>
                </c:pt>
                <c:pt idx="109">
                  <c:v>52977</c:v>
                </c:pt>
                <c:pt idx="110">
                  <c:v>44820</c:v>
                </c:pt>
                <c:pt idx="111">
                  <c:v>45069</c:v>
                </c:pt>
                <c:pt idx="112">
                  <c:v>15929</c:v>
                </c:pt>
                <c:pt idx="113">
                  <c:v>64778</c:v>
                </c:pt>
                <c:pt idx="114">
                  <c:v>15293</c:v>
                </c:pt>
                <c:pt idx="115">
                  <c:v>45085</c:v>
                </c:pt>
                <c:pt idx="116">
                  <c:v>51167</c:v>
                </c:pt>
                <c:pt idx="117">
                  <c:v>40798</c:v>
                </c:pt>
                <c:pt idx="118">
                  <c:v>29678</c:v>
                </c:pt>
                <c:pt idx="119">
                  <c:v>60911</c:v>
                </c:pt>
                <c:pt idx="120">
                  <c:v>53913</c:v>
                </c:pt>
                <c:pt idx="121">
                  <c:v>19341</c:v>
                </c:pt>
                <c:pt idx="122">
                  <c:v>39049</c:v>
                </c:pt>
                <c:pt idx="123">
                  <c:v>40449</c:v>
                </c:pt>
                <c:pt idx="124">
                  <c:v>35167</c:v>
                </c:pt>
                <c:pt idx="125">
                  <c:v>50688</c:v>
                </c:pt>
                <c:pt idx="126">
                  <c:v>55119</c:v>
                </c:pt>
                <c:pt idx="127">
                  <c:v>52274</c:v>
                </c:pt>
                <c:pt idx="128">
                  <c:v>30591</c:v>
                </c:pt>
                <c:pt idx="129">
                  <c:v>62093</c:v>
                </c:pt>
                <c:pt idx="130">
                  <c:v>58034</c:v>
                </c:pt>
                <c:pt idx="131">
                  <c:v>55273</c:v>
                </c:pt>
                <c:pt idx="132">
                  <c:v>51695</c:v>
                </c:pt>
                <c:pt idx="133">
                  <c:v>16239</c:v>
                </c:pt>
                <c:pt idx="134">
                  <c:v>28561</c:v>
                </c:pt>
                <c:pt idx="135">
                  <c:v>33572</c:v>
                </c:pt>
                <c:pt idx="136">
                  <c:v>50449</c:v>
                </c:pt>
                <c:pt idx="137">
                  <c:v>14661</c:v>
                </c:pt>
                <c:pt idx="138">
                  <c:v>15762</c:v>
                </c:pt>
                <c:pt idx="139">
                  <c:v>24561</c:v>
                </c:pt>
                <c:pt idx="140">
                  <c:v>21736</c:v>
                </c:pt>
                <c:pt idx="141">
                  <c:v>28339</c:v>
                </c:pt>
                <c:pt idx="142">
                  <c:v>46638</c:v>
                </c:pt>
                <c:pt idx="143">
                  <c:v>46591</c:v>
                </c:pt>
                <c:pt idx="144">
                  <c:v>42504</c:v>
                </c:pt>
                <c:pt idx="145">
                  <c:v>39279</c:v>
                </c:pt>
                <c:pt idx="146">
                  <c:v>34219</c:v>
                </c:pt>
                <c:pt idx="147">
                  <c:v>61542</c:v>
                </c:pt>
                <c:pt idx="148">
                  <c:v>54710</c:v>
                </c:pt>
                <c:pt idx="149">
                  <c:v>38874</c:v>
                </c:pt>
                <c:pt idx="150">
                  <c:v>22375</c:v>
                </c:pt>
                <c:pt idx="151">
                  <c:v>37227</c:v>
                </c:pt>
                <c:pt idx="152">
                  <c:v>53084</c:v>
                </c:pt>
                <c:pt idx="153">
                  <c:v>33290</c:v>
                </c:pt>
                <c:pt idx="154">
                  <c:v>35466</c:v>
                </c:pt>
                <c:pt idx="155">
                  <c:v>21803</c:v>
                </c:pt>
                <c:pt idx="156">
                  <c:v>41008</c:v>
                </c:pt>
                <c:pt idx="157">
                  <c:v>45114</c:v>
                </c:pt>
                <c:pt idx="158">
                  <c:v>30293</c:v>
                </c:pt>
                <c:pt idx="159">
                  <c:v>53578</c:v>
                </c:pt>
                <c:pt idx="160">
                  <c:v>24584</c:v>
                </c:pt>
                <c:pt idx="161">
                  <c:v>46856</c:v>
                </c:pt>
                <c:pt idx="162">
                  <c:v>16464</c:v>
                </c:pt>
                <c:pt idx="163">
                  <c:v>53764</c:v>
                </c:pt>
                <c:pt idx="164">
                  <c:v>56180</c:v>
                </c:pt>
                <c:pt idx="165">
                  <c:v>15170</c:v>
                </c:pt>
                <c:pt idx="166">
                  <c:v>19278</c:v>
                </c:pt>
                <c:pt idx="167">
                  <c:v>14683</c:v>
                </c:pt>
                <c:pt idx="168">
                  <c:v>57748</c:v>
                </c:pt>
                <c:pt idx="169">
                  <c:v>28331</c:v>
                </c:pt>
                <c:pt idx="170">
                  <c:v>30320</c:v>
                </c:pt>
                <c:pt idx="171">
                  <c:v>62624</c:v>
                </c:pt>
                <c:pt idx="172">
                  <c:v>56135</c:v>
                </c:pt>
                <c:pt idx="173">
                  <c:v>23078</c:v>
                </c:pt>
                <c:pt idx="174">
                  <c:v>17075</c:v>
                </c:pt>
                <c:pt idx="175">
                  <c:v>31537</c:v>
                </c:pt>
                <c:pt idx="176">
                  <c:v>40619</c:v>
                </c:pt>
                <c:pt idx="177">
                  <c:v>60871</c:v>
                </c:pt>
                <c:pt idx="178">
                  <c:v>32730</c:v>
                </c:pt>
                <c:pt idx="179">
                  <c:v>49985</c:v>
                </c:pt>
              </c:numCache>
            </c:numRef>
          </c:xVal>
          <c:yVal>
            <c:numRef>
              <c:f>'Ch22(1an)'!$C$187:$C$366</c:f>
              <c:numCache>
                <c:formatCode>#,##0</c:formatCode>
                <c:ptCount val="180"/>
                <c:pt idx="0">
                  <c:v>651835.36</c:v>
                </c:pt>
                <c:pt idx="1">
                  <c:v>527727.41999999993</c:v>
                </c:pt>
                <c:pt idx="2">
                  <c:v>732685.3</c:v>
                </c:pt>
                <c:pt idx="3">
                  <c:v>523402.3</c:v>
                </c:pt>
                <c:pt idx="4">
                  <c:v>176770.61</c:v>
                </c:pt>
                <c:pt idx="5">
                  <c:v>376801.97</c:v>
                </c:pt>
                <c:pt idx="6">
                  <c:v>520622.29</c:v>
                </c:pt>
                <c:pt idx="7">
                  <c:v>620874.28</c:v>
                </c:pt>
                <c:pt idx="8">
                  <c:v>592445.46</c:v>
                </c:pt>
                <c:pt idx="9">
                  <c:v>182966.96</c:v>
                </c:pt>
                <c:pt idx="10">
                  <c:v>182643.6</c:v>
                </c:pt>
                <c:pt idx="11">
                  <c:v>379648.56</c:v>
                </c:pt>
                <c:pt idx="12">
                  <c:v>240288.94</c:v>
                </c:pt>
                <c:pt idx="13">
                  <c:v>409541.15</c:v>
                </c:pt>
                <c:pt idx="14">
                  <c:v>412913.78</c:v>
                </c:pt>
                <c:pt idx="15">
                  <c:v>341512.6</c:v>
                </c:pt>
                <c:pt idx="16">
                  <c:v>581482</c:v>
                </c:pt>
                <c:pt idx="17">
                  <c:v>432289.92</c:v>
                </c:pt>
                <c:pt idx="18">
                  <c:v>272128.38</c:v>
                </c:pt>
                <c:pt idx="19">
                  <c:v>166173.41999999998</c:v>
                </c:pt>
                <c:pt idx="20">
                  <c:v>476698.5</c:v>
                </c:pt>
                <c:pt idx="21">
                  <c:v>392657.09</c:v>
                </c:pt>
                <c:pt idx="22">
                  <c:v>431820.06</c:v>
                </c:pt>
                <c:pt idx="23">
                  <c:v>211139.82</c:v>
                </c:pt>
                <c:pt idx="24">
                  <c:v>342263.68</c:v>
                </c:pt>
                <c:pt idx="25">
                  <c:v>566632.49</c:v>
                </c:pt>
                <c:pt idx="26">
                  <c:v>329211.88</c:v>
                </c:pt>
                <c:pt idx="27">
                  <c:v>295632.03000000003</c:v>
                </c:pt>
                <c:pt idx="28">
                  <c:v>563497.19999999995</c:v>
                </c:pt>
                <c:pt idx="29">
                  <c:v>255916.99</c:v>
                </c:pt>
                <c:pt idx="30">
                  <c:v>383448.95</c:v>
                </c:pt>
                <c:pt idx="31">
                  <c:v>442636.23</c:v>
                </c:pt>
                <c:pt idx="32">
                  <c:v>251942.2</c:v>
                </c:pt>
                <c:pt idx="33">
                  <c:v>552167.65999999992</c:v>
                </c:pt>
                <c:pt idx="34">
                  <c:v>446030.81</c:v>
                </c:pt>
                <c:pt idx="35">
                  <c:v>475411.95</c:v>
                </c:pt>
                <c:pt idx="36">
                  <c:v>394040.36</c:v>
                </c:pt>
                <c:pt idx="37">
                  <c:v>328838.78000000003</c:v>
                </c:pt>
                <c:pt idx="38">
                  <c:v>410636.64</c:v>
                </c:pt>
                <c:pt idx="39">
                  <c:v>396091.32</c:v>
                </c:pt>
                <c:pt idx="40">
                  <c:v>455855.96</c:v>
                </c:pt>
                <c:pt idx="41">
                  <c:v>527663.4</c:v>
                </c:pt>
                <c:pt idx="42">
                  <c:v>563151.56000000006</c:v>
                </c:pt>
                <c:pt idx="43">
                  <c:v>179292.25</c:v>
                </c:pt>
                <c:pt idx="44">
                  <c:v>273538.98</c:v>
                </c:pt>
                <c:pt idx="45">
                  <c:v>374376.08</c:v>
                </c:pt>
                <c:pt idx="46">
                  <c:v>214231.74</c:v>
                </c:pt>
                <c:pt idx="47">
                  <c:v>471198.06</c:v>
                </c:pt>
                <c:pt idx="48">
                  <c:v>479698.29</c:v>
                </c:pt>
                <c:pt idx="49">
                  <c:v>610937.46</c:v>
                </c:pt>
                <c:pt idx="50">
                  <c:v>371541.6</c:v>
                </c:pt>
                <c:pt idx="51">
                  <c:v>448102.2</c:v>
                </c:pt>
                <c:pt idx="52">
                  <c:v>257371.46</c:v>
                </c:pt>
                <c:pt idx="53">
                  <c:v>354496.68</c:v>
                </c:pt>
                <c:pt idx="54">
                  <c:v>185419.88</c:v>
                </c:pt>
                <c:pt idx="55">
                  <c:v>414609.7</c:v>
                </c:pt>
                <c:pt idx="56">
                  <c:v>250370.02</c:v>
                </c:pt>
                <c:pt idx="57">
                  <c:v>330582.88</c:v>
                </c:pt>
                <c:pt idx="58">
                  <c:v>231315.9</c:v>
                </c:pt>
                <c:pt idx="59">
                  <c:v>376605.08</c:v>
                </c:pt>
                <c:pt idx="60">
                  <c:v>209743</c:v>
                </c:pt>
                <c:pt idx="61">
                  <c:v>227470.67</c:v>
                </c:pt>
                <c:pt idx="62">
                  <c:v>249499.7</c:v>
                </c:pt>
                <c:pt idx="63">
                  <c:v>277074.2</c:v>
                </c:pt>
                <c:pt idx="64">
                  <c:v>537274.34000000008</c:v>
                </c:pt>
                <c:pt idx="65">
                  <c:v>446778.27</c:v>
                </c:pt>
                <c:pt idx="66">
                  <c:v>520607.76</c:v>
                </c:pt>
                <c:pt idx="67">
                  <c:v>362866.28</c:v>
                </c:pt>
                <c:pt idx="68">
                  <c:v>353024.6</c:v>
                </c:pt>
                <c:pt idx="69">
                  <c:v>390202.55</c:v>
                </c:pt>
                <c:pt idx="70">
                  <c:v>234763.2</c:v>
                </c:pt>
                <c:pt idx="71">
                  <c:v>224020.89</c:v>
                </c:pt>
                <c:pt idx="72">
                  <c:v>250136.92</c:v>
                </c:pt>
                <c:pt idx="73">
                  <c:v>326556.52</c:v>
                </c:pt>
                <c:pt idx="74">
                  <c:v>262198.82999999996</c:v>
                </c:pt>
                <c:pt idx="75">
                  <c:v>335531.52000000002</c:v>
                </c:pt>
                <c:pt idx="76">
                  <c:v>215282.84</c:v>
                </c:pt>
                <c:pt idx="77">
                  <c:v>184886.62</c:v>
                </c:pt>
                <c:pt idx="78">
                  <c:v>516644.54</c:v>
                </c:pt>
                <c:pt idx="79">
                  <c:v>438389.84</c:v>
                </c:pt>
                <c:pt idx="80">
                  <c:v>453118.08</c:v>
                </c:pt>
                <c:pt idx="81">
                  <c:v>496589.8</c:v>
                </c:pt>
                <c:pt idx="82">
                  <c:v>304676.03000000003</c:v>
                </c:pt>
                <c:pt idx="83">
                  <c:v>226264.95999999999</c:v>
                </c:pt>
                <c:pt idx="84">
                  <c:v>316886.86</c:v>
                </c:pt>
                <c:pt idx="85">
                  <c:v>498383.28</c:v>
                </c:pt>
                <c:pt idx="86">
                  <c:v>525957.68000000005</c:v>
                </c:pt>
                <c:pt idx="87">
                  <c:v>535563.15999999992</c:v>
                </c:pt>
                <c:pt idx="88">
                  <c:v>469209.35</c:v>
                </c:pt>
                <c:pt idx="89">
                  <c:v>558091.63</c:v>
                </c:pt>
                <c:pt idx="90">
                  <c:v>198271.28</c:v>
                </c:pt>
                <c:pt idx="91">
                  <c:v>564011.5</c:v>
                </c:pt>
                <c:pt idx="92">
                  <c:v>366593.02</c:v>
                </c:pt>
                <c:pt idx="93">
                  <c:v>206583.6</c:v>
                </c:pt>
                <c:pt idx="94">
                  <c:v>321927.75</c:v>
                </c:pt>
                <c:pt idx="95">
                  <c:v>295853.06</c:v>
                </c:pt>
                <c:pt idx="96">
                  <c:v>331938.7</c:v>
                </c:pt>
                <c:pt idx="97">
                  <c:v>162903.70000000001</c:v>
                </c:pt>
                <c:pt idx="98">
                  <c:v>429039.06</c:v>
                </c:pt>
                <c:pt idx="99">
                  <c:v>433222.13</c:v>
                </c:pt>
                <c:pt idx="100">
                  <c:v>348556.73</c:v>
                </c:pt>
                <c:pt idx="101">
                  <c:v>541726.03</c:v>
                </c:pt>
                <c:pt idx="102">
                  <c:v>589653.06000000006</c:v>
                </c:pt>
                <c:pt idx="103">
                  <c:v>290696.15000000002</c:v>
                </c:pt>
                <c:pt idx="104">
                  <c:v>544677.67999999993</c:v>
                </c:pt>
                <c:pt idx="105">
                  <c:v>208557.82</c:v>
                </c:pt>
                <c:pt idx="106">
                  <c:v>550195.6</c:v>
                </c:pt>
                <c:pt idx="107">
                  <c:v>323314.09000000003</c:v>
                </c:pt>
                <c:pt idx="108">
                  <c:v>569915.91999999993</c:v>
                </c:pt>
                <c:pt idx="109">
                  <c:v>427978.72</c:v>
                </c:pt>
                <c:pt idx="110">
                  <c:v>432318.15</c:v>
                </c:pt>
                <c:pt idx="111">
                  <c:v>399143.12</c:v>
                </c:pt>
                <c:pt idx="112">
                  <c:v>174496.68</c:v>
                </c:pt>
                <c:pt idx="113">
                  <c:v>557793.44999999995</c:v>
                </c:pt>
                <c:pt idx="114">
                  <c:v>164633.12</c:v>
                </c:pt>
                <c:pt idx="115">
                  <c:v>398971.89</c:v>
                </c:pt>
                <c:pt idx="116">
                  <c:v>482226.51</c:v>
                </c:pt>
                <c:pt idx="117">
                  <c:v>294581.71999999997</c:v>
                </c:pt>
                <c:pt idx="118">
                  <c:v>275828.88</c:v>
                </c:pt>
                <c:pt idx="119">
                  <c:v>599901.07999999996</c:v>
                </c:pt>
                <c:pt idx="120">
                  <c:v>523899.4</c:v>
                </c:pt>
                <c:pt idx="121">
                  <c:v>197652.1</c:v>
                </c:pt>
                <c:pt idx="122">
                  <c:v>361783.37</c:v>
                </c:pt>
                <c:pt idx="123">
                  <c:v>311338.71999999997</c:v>
                </c:pt>
                <c:pt idx="124">
                  <c:v>266908.57</c:v>
                </c:pt>
                <c:pt idx="125">
                  <c:v>392269.2</c:v>
                </c:pt>
                <c:pt idx="126">
                  <c:v>474932.8</c:v>
                </c:pt>
                <c:pt idx="127">
                  <c:v>473357.36</c:v>
                </c:pt>
                <c:pt idx="128">
                  <c:v>302061.54000000004</c:v>
                </c:pt>
                <c:pt idx="129">
                  <c:v>643314.85</c:v>
                </c:pt>
                <c:pt idx="130">
                  <c:v>474617.92</c:v>
                </c:pt>
                <c:pt idx="131">
                  <c:v>543188.68999999994</c:v>
                </c:pt>
                <c:pt idx="132">
                  <c:v>342400.04</c:v>
                </c:pt>
                <c:pt idx="133">
                  <c:v>195675</c:v>
                </c:pt>
                <c:pt idx="134">
                  <c:v>296270.42000000004</c:v>
                </c:pt>
                <c:pt idx="135">
                  <c:v>353367.6</c:v>
                </c:pt>
                <c:pt idx="136">
                  <c:v>506869.39</c:v>
                </c:pt>
                <c:pt idx="137">
                  <c:v>179288.07</c:v>
                </c:pt>
                <c:pt idx="138">
                  <c:v>146342.85</c:v>
                </c:pt>
                <c:pt idx="139">
                  <c:v>198087.32</c:v>
                </c:pt>
                <c:pt idx="140">
                  <c:v>209868.92</c:v>
                </c:pt>
                <c:pt idx="141">
                  <c:v>248099.1</c:v>
                </c:pt>
                <c:pt idx="142">
                  <c:v>429337.95</c:v>
                </c:pt>
                <c:pt idx="143">
                  <c:v>392177.84</c:v>
                </c:pt>
                <c:pt idx="144">
                  <c:v>362251.2</c:v>
                </c:pt>
                <c:pt idx="145">
                  <c:v>275487.52</c:v>
                </c:pt>
                <c:pt idx="146">
                  <c:v>351532.25</c:v>
                </c:pt>
                <c:pt idx="147">
                  <c:v>580839.64</c:v>
                </c:pt>
                <c:pt idx="148">
                  <c:v>411652.4</c:v>
                </c:pt>
                <c:pt idx="149">
                  <c:v>332541.73</c:v>
                </c:pt>
                <c:pt idx="150">
                  <c:v>207880.09</c:v>
                </c:pt>
                <c:pt idx="151">
                  <c:v>348024.94</c:v>
                </c:pt>
                <c:pt idx="152">
                  <c:v>473548.29</c:v>
                </c:pt>
                <c:pt idx="153">
                  <c:v>254496.79</c:v>
                </c:pt>
                <c:pt idx="154">
                  <c:v>238381.5</c:v>
                </c:pt>
                <c:pt idx="155">
                  <c:v>224126.23</c:v>
                </c:pt>
                <c:pt idx="156">
                  <c:v>439238.89</c:v>
                </c:pt>
                <c:pt idx="157">
                  <c:v>361943.64</c:v>
                </c:pt>
                <c:pt idx="158">
                  <c:v>300749.04000000004</c:v>
                </c:pt>
                <c:pt idx="159">
                  <c:v>457844.54</c:v>
                </c:pt>
                <c:pt idx="160">
                  <c:v>209314.6</c:v>
                </c:pt>
                <c:pt idx="161">
                  <c:v>427504.12</c:v>
                </c:pt>
                <c:pt idx="162">
                  <c:v>200319.72</c:v>
                </c:pt>
                <c:pt idx="163">
                  <c:v>533416.22</c:v>
                </c:pt>
                <c:pt idx="164">
                  <c:v>459354.28</c:v>
                </c:pt>
                <c:pt idx="165">
                  <c:v>151248.24</c:v>
                </c:pt>
                <c:pt idx="166">
                  <c:v>210506.64</c:v>
                </c:pt>
                <c:pt idx="167">
                  <c:v>183696.54</c:v>
                </c:pt>
                <c:pt idx="168">
                  <c:v>497581.75</c:v>
                </c:pt>
                <c:pt idx="169">
                  <c:v>241017.2</c:v>
                </c:pt>
                <c:pt idx="170">
                  <c:v>207642.68</c:v>
                </c:pt>
                <c:pt idx="171">
                  <c:v>495693.52</c:v>
                </c:pt>
                <c:pt idx="172">
                  <c:v>512940.17</c:v>
                </c:pt>
                <c:pt idx="173">
                  <c:v>216311.4</c:v>
                </c:pt>
                <c:pt idx="174">
                  <c:v>112492.66</c:v>
                </c:pt>
                <c:pt idx="175">
                  <c:v>329412.56</c:v>
                </c:pt>
                <c:pt idx="176">
                  <c:v>361645.04</c:v>
                </c:pt>
                <c:pt idx="177">
                  <c:v>507199.44</c:v>
                </c:pt>
                <c:pt idx="178">
                  <c:v>210730.26</c:v>
                </c:pt>
                <c:pt idx="179">
                  <c:v>401608.77</c:v>
                </c:pt>
              </c:numCache>
            </c:numRef>
          </c:yVal>
          <c:smooth val="0"/>
          <c:extLst>
            <c:ext xmlns:c16="http://schemas.microsoft.com/office/drawing/2014/chart" uri="{C3380CC4-5D6E-409C-BE32-E72D297353CC}">
              <c16:uniqueId val="{00000001-D3C8-4F79-9EFE-3DDC316430B2}"/>
            </c:ext>
          </c:extLst>
        </c:ser>
        <c:dLbls>
          <c:showLegendKey val="0"/>
          <c:showVal val="0"/>
          <c:showCatName val="0"/>
          <c:showSerName val="0"/>
          <c:showPercent val="0"/>
          <c:showBubbleSize val="0"/>
        </c:dLbls>
        <c:axId val="842909456"/>
        <c:axId val="842910016"/>
      </c:scatterChart>
      <c:valAx>
        <c:axId val="842909456"/>
        <c:scaling>
          <c:orientation val="minMax"/>
        </c:scaling>
        <c:delete val="0"/>
        <c:axPos val="b"/>
        <c:majorGridlines>
          <c:spPr>
            <a:ln w="9525" cap="flat" cmpd="sng" algn="ctr">
              <a:solidFill>
                <a:schemeClr val="tx1">
                  <a:lumMod val="15000"/>
                  <a:lumOff val="85000"/>
                </a:schemeClr>
              </a:solidFill>
              <a:round/>
            </a:ln>
            <a:effectLst/>
          </c:spPr>
        </c:majorGridlines>
        <c:title>
          <c:tx>
            <c:strRef>
              <c:f>'Ch22(1an)'!$B$3</c:f>
              <c:strCache>
                <c:ptCount val="1"/>
                <c:pt idx="0">
                  <c:v>Weekly $ Ad Expense (x)</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910016"/>
        <c:crosses val="autoZero"/>
        <c:crossBetween val="midCat"/>
      </c:valAx>
      <c:valAx>
        <c:axId val="842910016"/>
        <c:scaling>
          <c:orientation val="minMax"/>
        </c:scaling>
        <c:delete val="0"/>
        <c:axPos val="l"/>
        <c:majorGridlines>
          <c:spPr>
            <a:ln w="9525" cap="flat" cmpd="sng" algn="ctr">
              <a:solidFill>
                <a:schemeClr val="tx1">
                  <a:lumMod val="15000"/>
                  <a:lumOff val="85000"/>
                </a:schemeClr>
              </a:solidFill>
              <a:round/>
            </a:ln>
            <a:effectLst/>
          </c:spPr>
        </c:majorGridlines>
        <c:title>
          <c:tx>
            <c:strRef>
              <c:f>'Ch22(1an)'!$C$3</c:f>
              <c:strCache>
                <c:ptCount val="1"/>
                <c:pt idx="0">
                  <c:v>Weekly $ Sales (y)</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909456"/>
        <c:crosses val="autoZero"/>
        <c:crossBetween val="midCat"/>
      </c:valAx>
      <c:spPr>
        <a:noFill/>
        <a:ln>
          <a:noFill/>
        </a:ln>
        <a:effectLst/>
      </c:spPr>
    </c:plotArea>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'Ch22(3an)'!$J$2</c:f>
          <c:strCache>
            <c:ptCount val="1"/>
            <c:pt idx="0">
              <c:v>For Entry Level BMX Race Bikes, Is there a Relationship between Price and Weight of Bike?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'Ch22(3an)'!$D$2</c:f>
              <c:strCache>
                <c:ptCount val="1"/>
                <c:pt idx="0">
                  <c:v>Price ($) = y</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8"/>
              <c:layout>
                <c:manualLayout>
                  <c:x val="2.007168458781362E-2"/>
                  <c:y val="-3.7037037037037035E-2"/>
                </c:manualLayout>
              </c:layout>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0-441D-42E2-8972-50C1AE069D3E}"/>
                </c:ext>
              </c:extLst>
            </c:dLbl>
            <c:dLbl>
              <c:idx val="18"/>
              <c:layout>
                <c:manualLayout>
                  <c:x val="-0.12903225806451615"/>
                  <c:y val="7.407407407407407E-2"/>
                </c:manualLayout>
              </c:layout>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441D-42E2-8972-50C1AE069D3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trendline>
            <c:spPr>
              <a:ln w="19050" cap="rnd">
                <a:solidFill>
                  <a:schemeClr val="accent1"/>
                </a:solidFill>
                <a:prstDash val="sysDot"/>
              </a:ln>
              <a:effectLst/>
            </c:spPr>
            <c:trendlineType val="linear"/>
            <c:dispRSqr val="1"/>
            <c:dispEq val="1"/>
            <c:trendlineLbl>
              <c:layout>
                <c:manualLayout>
                  <c:x val="6.5343651660624696E-2"/>
                  <c:y val="-0.41552440944881891"/>
                </c:manualLayout>
              </c:layout>
              <c:numFmt formatCode="General" sourceLinked="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'Ch22(3an)'!$C$3:$C$22</c:f>
              <c:numCache>
                <c:formatCode>General</c:formatCode>
                <c:ptCount val="20"/>
                <c:pt idx="0">
                  <c:v>22.4</c:v>
                </c:pt>
                <c:pt idx="1">
                  <c:v>21</c:v>
                </c:pt>
                <c:pt idx="2">
                  <c:v>21</c:v>
                </c:pt>
                <c:pt idx="3">
                  <c:v>26</c:v>
                </c:pt>
                <c:pt idx="4">
                  <c:v>21.1</c:v>
                </c:pt>
                <c:pt idx="5">
                  <c:v>26</c:v>
                </c:pt>
                <c:pt idx="6">
                  <c:v>26.4</c:v>
                </c:pt>
                <c:pt idx="7">
                  <c:v>21</c:v>
                </c:pt>
                <c:pt idx="8">
                  <c:v>25.2</c:v>
                </c:pt>
                <c:pt idx="9">
                  <c:v>26</c:v>
                </c:pt>
                <c:pt idx="10">
                  <c:v>25</c:v>
                </c:pt>
                <c:pt idx="11">
                  <c:v>26.8</c:v>
                </c:pt>
                <c:pt idx="12">
                  <c:v>25.2</c:v>
                </c:pt>
                <c:pt idx="13">
                  <c:v>27</c:v>
                </c:pt>
                <c:pt idx="14">
                  <c:v>25.4</c:v>
                </c:pt>
                <c:pt idx="15">
                  <c:v>20.7</c:v>
                </c:pt>
                <c:pt idx="16">
                  <c:v>21.9</c:v>
                </c:pt>
                <c:pt idx="17">
                  <c:v>22.5</c:v>
                </c:pt>
                <c:pt idx="18">
                  <c:v>20.100000000000001</c:v>
                </c:pt>
                <c:pt idx="19">
                  <c:v>23</c:v>
                </c:pt>
              </c:numCache>
            </c:numRef>
          </c:xVal>
          <c:yVal>
            <c:numRef>
              <c:f>'Ch22(3an)'!$D$3:$D$22</c:f>
              <c:numCache>
                <c:formatCode>"$"#,##0_);[Red]\("$"#,##0\)</c:formatCode>
                <c:ptCount val="20"/>
                <c:pt idx="0">
                  <c:v>299</c:v>
                </c:pt>
                <c:pt idx="1">
                  <c:v>462</c:v>
                </c:pt>
                <c:pt idx="2">
                  <c:v>549</c:v>
                </c:pt>
                <c:pt idx="3">
                  <c:v>180</c:v>
                </c:pt>
                <c:pt idx="4">
                  <c:v>549</c:v>
                </c:pt>
                <c:pt idx="5">
                  <c:v>240</c:v>
                </c:pt>
                <c:pt idx="6">
                  <c:v>180</c:v>
                </c:pt>
                <c:pt idx="7">
                  <c:v>431</c:v>
                </c:pt>
                <c:pt idx="8">
                  <c:v>360</c:v>
                </c:pt>
                <c:pt idx="9">
                  <c:v>230</c:v>
                </c:pt>
                <c:pt idx="10">
                  <c:v>270</c:v>
                </c:pt>
                <c:pt idx="11">
                  <c:v>150</c:v>
                </c:pt>
                <c:pt idx="12">
                  <c:v>170</c:v>
                </c:pt>
                <c:pt idx="13">
                  <c:v>160</c:v>
                </c:pt>
                <c:pt idx="14">
                  <c:v>159</c:v>
                </c:pt>
                <c:pt idx="15">
                  <c:v>500</c:v>
                </c:pt>
                <c:pt idx="16">
                  <c:v>560</c:v>
                </c:pt>
                <c:pt idx="17">
                  <c:v>560</c:v>
                </c:pt>
                <c:pt idx="18">
                  <c:v>499</c:v>
                </c:pt>
                <c:pt idx="19">
                  <c:v>379</c:v>
                </c:pt>
              </c:numCache>
            </c:numRef>
          </c:yVal>
          <c:smooth val="0"/>
          <c:extLst>
            <c:ext xmlns:c16="http://schemas.microsoft.com/office/drawing/2014/chart" uri="{C3380CC4-5D6E-409C-BE32-E72D297353CC}">
              <c16:uniqueId val="{00000003-441D-42E2-8972-50C1AE069D3E}"/>
            </c:ext>
          </c:extLst>
        </c:ser>
        <c:dLbls>
          <c:showLegendKey val="0"/>
          <c:showVal val="0"/>
          <c:showCatName val="0"/>
          <c:showSerName val="0"/>
          <c:showPercent val="0"/>
          <c:showBubbleSize val="0"/>
        </c:dLbls>
        <c:axId val="849805216"/>
        <c:axId val="849805776"/>
      </c:scatterChart>
      <c:valAx>
        <c:axId val="849805216"/>
        <c:scaling>
          <c:orientation val="minMax"/>
          <c:min val="19"/>
        </c:scaling>
        <c:delete val="0"/>
        <c:axPos val="b"/>
        <c:majorGridlines>
          <c:spPr>
            <a:ln w="9525" cap="flat" cmpd="sng" algn="ctr">
              <a:solidFill>
                <a:schemeClr val="tx1">
                  <a:lumMod val="15000"/>
                  <a:lumOff val="85000"/>
                </a:schemeClr>
              </a:solidFill>
              <a:round/>
            </a:ln>
            <a:effectLst/>
          </c:spPr>
        </c:majorGridlines>
        <c:title>
          <c:tx>
            <c:strRef>
              <c:f>'Ch22(3an)'!$C$2</c:f>
              <c:strCache>
                <c:ptCount val="1"/>
                <c:pt idx="0">
                  <c:v>Bike Weight (pounds) = x</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805776"/>
        <c:crosses val="autoZero"/>
        <c:crossBetween val="midCat"/>
      </c:valAx>
      <c:valAx>
        <c:axId val="849805776"/>
        <c:scaling>
          <c:orientation val="minMax"/>
        </c:scaling>
        <c:delete val="0"/>
        <c:axPos val="l"/>
        <c:majorGridlines>
          <c:spPr>
            <a:ln w="9525" cap="flat" cmpd="sng" algn="ctr">
              <a:solidFill>
                <a:schemeClr val="tx1">
                  <a:lumMod val="15000"/>
                  <a:lumOff val="85000"/>
                </a:schemeClr>
              </a:solidFill>
              <a:round/>
            </a:ln>
            <a:effectLst/>
          </c:spPr>
        </c:majorGridlines>
        <c:title>
          <c:tx>
            <c:strRef>
              <c:f>'Ch22(3an)'!$D$2</c:f>
              <c:strCache>
                <c:ptCount val="1"/>
                <c:pt idx="0">
                  <c:v>Price ($) = y</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805216"/>
        <c:crosses val="autoZero"/>
        <c:crossBetween val="midCat"/>
      </c:valAx>
      <c:spPr>
        <a:noFill/>
        <a:ln>
          <a:noFill/>
        </a:ln>
        <a:effectLst/>
      </c:spPr>
    </c:plotArea>
    <c:plotVisOnly val="1"/>
    <c:dispBlanksAs val="gap"/>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'PPCh22(1an) '!$L$6</c:f>
          <c:strCache>
            <c:ptCount val="1"/>
            <c:pt idx="0">
              <c:v>Is There a Relationship Between Hours Studied &amp; Test Score?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'PPCh22(1an) '!$D$8</c:f>
              <c:strCache>
                <c:ptCount val="1"/>
                <c:pt idx="0">
                  <c:v>Test Score = y</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1"/>
              <c:layout>
                <c:manualLayout>
                  <c:x val="-8.3753481696321672E-2"/>
                  <c:y val="-5.1111096205571242E-2"/>
                </c:manualLayout>
              </c:layout>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0-0968-45CB-B4AB-3FCE72C1B6F7}"/>
                </c:ext>
              </c:extLst>
            </c:dLbl>
            <c:dLbl>
              <c:idx val="12"/>
              <c:layout>
                <c:manualLayout>
                  <c:x val="6.4425755151016279E-3"/>
                  <c:y val="3.7481470550752245E-2"/>
                </c:manualLayout>
              </c:layout>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0968-45CB-B4AB-3FCE72C1B6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trendline>
            <c:spPr>
              <a:ln w="19050" cap="rnd">
                <a:solidFill>
                  <a:schemeClr val="accent1"/>
                </a:solidFill>
                <a:prstDash val="sysDot"/>
              </a:ln>
              <a:effectLst/>
            </c:spPr>
            <c:trendlineType val="linear"/>
            <c:dispRSqr val="1"/>
            <c:dispEq val="1"/>
            <c:trendlineLbl>
              <c:layout>
                <c:manualLayout>
                  <c:x val="6.5729319839885933E-2"/>
                  <c:y val="0.7663597765063352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'PPCh22(1an) '!$C$9:$C$35</c:f>
              <c:numCache>
                <c:formatCode>General</c:formatCode>
                <c:ptCount val="24"/>
                <c:pt idx="0">
                  <c:v>7</c:v>
                </c:pt>
                <c:pt idx="1">
                  <c:v>20</c:v>
                </c:pt>
                <c:pt idx="2">
                  <c:v>13</c:v>
                </c:pt>
                <c:pt idx="3">
                  <c:v>9</c:v>
                </c:pt>
                <c:pt idx="4">
                  <c:v>5</c:v>
                </c:pt>
                <c:pt idx="5">
                  <c:v>15</c:v>
                </c:pt>
                <c:pt idx="6">
                  <c:v>22</c:v>
                </c:pt>
                <c:pt idx="7">
                  <c:v>14</c:v>
                </c:pt>
                <c:pt idx="8">
                  <c:v>31</c:v>
                </c:pt>
                <c:pt idx="9">
                  <c:v>2</c:v>
                </c:pt>
                <c:pt idx="10">
                  <c:v>8</c:v>
                </c:pt>
                <c:pt idx="11">
                  <c:v>6</c:v>
                </c:pt>
                <c:pt idx="12">
                  <c:v>10</c:v>
                </c:pt>
                <c:pt idx="13">
                  <c:v>16</c:v>
                </c:pt>
                <c:pt idx="14">
                  <c:v>3</c:v>
                </c:pt>
                <c:pt idx="15">
                  <c:v>24</c:v>
                </c:pt>
                <c:pt idx="16">
                  <c:v>8</c:v>
                </c:pt>
                <c:pt idx="17">
                  <c:v>40</c:v>
                </c:pt>
                <c:pt idx="18">
                  <c:v>7</c:v>
                </c:pt>
                <c:pt idx="19">
                  <c:v>9</c:v>
                </c:pt>
                <c:pt idx="20">
                  <c:v>11</c:v>
                </c:pt>
                <c:pt idx="21">
                  <c:v>14</c:v>
                </c:pt>
                <c:pt idx="22">
                  <c:v>4</c:v>
                </c:pt>
                <c:pt idx="23">
                  <c:v>8</c:v>
                </c:pt>
              </c:numCache>
            </c:numRef>
          </c:xVal>
          <c:yVal>
            <c:numRef>
              <c:f>'PPCh22(1an) '!$D$9:$D$35</c:f>
              <c:numCache>
                <c:formatCode>General</c:formatCode>
                <c:ptCount val="24"/>
                <c:pt idx="0">
                  <c:v>58</c:v>
                </c:pt>
                <c:pt idx="1">
                  <c:v>98</c:v>
                </c:pt>
                <c:pt idx="2">
                  <c:v>79</c:v>
                </c:pt>
                <c:pt idx="3">
                  <c:v>72</c:v>
                </c:pt>
                <c:pt idx="4">
                  <c:v>48</c:v>
                </c:pt>
                <c:pt idx="5">
                  <c:v>94</c:v>
                </c:pt>
                <c:pt idx="6">
                  <c:v>94</c:v>
                </c:pt>
                <c:pt idx="7">
                  <c:v>92</c:v>
                </c:pt>
                <c:pt idx="8">
                  <c:v>100</c:v>
                </c:pt>
                <c:pt idx="9">
                  <c:v>18</c:v>
                </c:pt>
                <c:pt idx="10">
                  <c:v>70</c:v>
                </c:pt>
                <c:pt idx="11">
                  <c:v>45</c:v>
                </c:pt>
                <c:pt idx="12">
                  <c:v>47</c:v>
                </c:pt>
                <c:pt idx="13">
                  <c:v>94</c:v>
                </c:pt>
                <c:pt idx="14">
                  <c:v>15</c:v>
                </c:pt>
                <c:pt idx="15">
                  <c:v>100</c:v>
                </c:pt>
                <c:pt idx="16">
                  <c:v>73</c:v>
                </c:pt>
                <c:pt idx="17">
                  <c:v>108</c:v>
                </c:pt>
                <c:pt idx="18">
                  <c:v>39</c:v>
                </c:pt>
                <c:pt idx="19">
                  <c:v>74</c:v>
                </c:pt>
                <c:pt idx="20">
                  <c:v>80</c:v>
                </c:pt>
                <c:pt idx="21">
                  <c:v>81</c:v>
                </c:pt>
                <c:pt idx="22">
                  <c:v>70</c:v>
                </c:pt>
                <c:pt idx="23">
                  <c:v>29</c:v>
                </c:pt>
              </c:numCache>
            </c:numRef>
          </c:yVal>
          <c:smooth val="0"/>
          <c:extLst>
            <c:ext xmlns:c16="http://schemas.microsoft.com/office/drawing/2014/chart" uri="{C3380CC4-5D6E-409C-BE32-E72D297353CC}">
              <c16:uniqueId val="{00000003-0968-45CB-B4AB-3FCE72C1B6F7}"/>
            </c:ext>
          </c:extLst>
        </c:ser>
        <c:dLbls>
          <c:showLegendKey val="0"/>
          <c:showVal val="0"/>
          <c:showCatName val="0"/>
          <c:showSerName val="0"/>
          <c:showPercent val="0"/>
          <c:showBubbleSize val="0"/>
        </c:dLbls>
        <c:axId val="1341154879"/>
        <c:axId val="1341155295"/>
      </c:scatterChart>
      <c:valAx>
        <c:axId val="1341154879"/>
        <c:scaling>
          <c:orientation val="minMax"/>
        </c:scaling>
        <c:delete val="0"/>
        <c:axPos val="b"/>
        <c:majorGridlines>
          <c:spPr>
            <a:ln w="9525" cap="flat" cmpd="sng" algn="ctr">
              <a:solidFill>
                <a:schemeClr val="tx1">
                  <a:lumMod val="15000"/>
                  <a:lumOff val="85000"/>
                </a:schemeClr>
              </a:solidFill>
              <a:round/>
            </a:ln>
            <a:effectLst/>
          </c:spPr>
        </c:majorGridlines>
        <c:title>
          <c:tx>
            <c:strRef>
              <c:f>'PPCh22(1an) '!$C$8</c:f>
              <c:strCache>
                <c:ptCount val="1"/>
                <c:pt idx="0">
                  <c:v>Hours Studied = x</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155295"/>
        <c:crosses val="autoZero"/>
        <c:crossBetween val="midCat"/>
      </c:valAx>
      <c:valAx>
        <c:axId val="1341155295"/>
        <c:scaling>
          <c:orientation val="minMax"/>
        </c:scaling>
        <c:delete val="0"/>
        <c:axPos val="l"/>
        <c:majorGridlines>
          <c:spPr>
            <a:ln w="9525" cap="flat" cmpd="sng" algn="ctr">
              <a:solidFill>
                <a:schemeClr val="tx1">
                  <a:lumMod val="15000"/>
                  <a:lumOff val="85000"/>
                </a:schemeClr>
              </a:solidFill>
              <a:round/>
            </a:ln>
            <a:effectLst/>
          </c:spPr>
        </c:majorGridlines>
        <c:title>
          <c:tx>
            <c:strRef>
              <c:f>'PPCh22(1an) '!$D$8</c:f>
              <c:strCache>
                <c:ptCount val="1"/>
                <c:pt idx="0">
                  <c:v>Test Score = y</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154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Field: </a:t>
            </a:r>
            <a:r>
              <a:rPr lang="en-US">
                <a:solidFill>
                  <a:srgbClr val="DD5A13"/>
                </a:solidFill>
              </a:rPr>
              <a:t>Hours Studied = x</a:t>
            </a:r>
            <a:r>
              <a:rPr lang="en-US"/>
              <a:t> and Field: </a:t>
            </a:r>
            <a:r>
              <a:rPr lang="en-US">
                <a:solidFill>
                  <a:srgbClr val="DD5A13"/>
                </a:solidFill>
              </a:rPr>
              <a:t>Test Score = y</a:t>
            </a:r>
            <a:r>
              <a:rPr lang="en-US"/>
              <a:t> appear highly correlated.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Test Score = y</c:v>
          </c:tx>
          <c:spPr>
            <a:ln w="25400" cap="rnd">
              <a:noFill/>
              <a:round/>
            </a:ln>
            <a:effectLst/>
          </c:spPr>
          <c:marker>
            <c:symbol val="circle"/>
            <c:size val="7"/>
            <c:spPr>
              <a:solidFill>
                <a:srgbClr val="ED7331"/>
              </a:solidFill>
              <a:ln w="9525">
                <a:solidFill>
                  <a:srgbClr val="FFFFFF"/>
                </a:solidFill>
                <a:prstDash val="solid"/>
              </a:ln>
              <a:effectLst/>
            </c:spPr>
          </c:marker>
          <c:trendline>
            <c:spPr>
              <a:ln w="19050" cap="rnd">
                <a:solidFill>
                  <a:srgbClr val="ED733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8.361738843204862E-2"/>
                  <c:y val="-0.140111676704166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'PPCh22(1an) '!$C$9:$C$35</c:f>
              <c:numCache>
                <c:formatCode>General</c:formatCode>
                <c:ptCount val="24"/>
                <c:pt idx="0">
                  <c:v>7</c:v>
                </c:pt>
                <c:pt idx="1">
                  <c:v>20</c:v>
                </c:pt>
                <c:pt idx="2">
                  <c:v>13</c:v>
                </c:pt>
                <c:pt idx="3">
                  <c:v>9</c:v>
                </c:pt>
                <c:pt idx="4">
                  <c:v>5</c:v>
                </c:pt>
                <c:pt idx="5">
                  <c:v>15</c:v>
                </c:pt>
                <c:pt idx="6">
                  <c:v>22</c:v>
                </c:pt>
                <c:pt idx="7">
                  <c:v>14</c:v>
                </c:pt>
                <c:pt idx="8">
                  <c:v>31</c:v>
                </c:pt>
                <c:pt idx="9">
                  <c:v>2</c:v>
                </c:pt>
                <c:pt idx="10">
                  <c:v>8</c:v>
                </c:pt>
                <c:pt idx="11">
                  <c:v>6</c:v>
                </c:pt>
                <c:pt idx="12">
                  <c:v>10</c:v>
                </c:pt>
                <c:pt idx="13">
                  <c:v>16</c:v>
                </c:pt>
                <c:pt idx="14">
                  <c:v>3</c:v>
                </c:pt>
                <c:pt idx="15">
                  <c:v>24</c:v>
                </c:pt>
                <c:pt idx="16">
                  <c:v>8</c:v>
                </c:pt>
                <c:pt idx="17">
                  <c:v>40</c:v>
                </c:pt>
                <c:pt idx="18">
                  <c:v>7</c:v>
                </c:pt>
                <c:pt idx="19">
                  <c:v>9</c:v>
                </c:pt>
                <c:pt idx="20">
                  <c:v>11</c:v>
                </c:pt>
                <c:pt idx="21">
                  <c:v>14</c:v>
                </c:pt>
                <c:pt idx="22">
                  <c:v>4</c:v>
                </c:pt>
                <c:pt idx="23">
                  <c:v>8</c:v>
                </c:pt>
              </c:numCache>
            </c:numRef>
          </c:xVal>
          <c:yVal>
            <c:numRef>
              <c:f>'PPCh22(1an) '!$D$9:$D$35</c:f>
              <c:numCache>
                <c:formatCode>General</c:formatCode>
                <c:ptCount val="24"/>
                <c:pt idx="0">
                  <c:v>58</c:v>
                </c:pt>
                <c:pt idx="1">
                  <c:v>98</c:v>
                </c:pt>
                <c:pt idx="2">
                  <c:v>79</c:v>
                </c:pt>
                <c:pt idx="3">
                  <c:v>72</c:v>
                </c:pt>
                <c:pt idx="4">
                  <c:v>48</c:v>
                </c:pt>
                <c:pt idx="5">
                  <c:v>94</c:v>
                </c:pt>
                <c:pt idx="6">
                  <c:v>94</c:v>
                </c:pt>
                <c:pt idx="7">
                  <c:v>92</c:v>
                </c:pt>
                <c:pt idx="8">
                  <c:v>100</c:v>
                </c:pt>
                <c:pt idx="9">
                  <c:v>18</c:v>
                </c:pt>
                <c:pt idx="10">
                  <c:v>70</c:v>
                </c:pt>
                <c:pt idx="11">
                  <c:v>45</c:v>
                </c:pt>
                <c:pt idx="12">
                  <c:v>47</c:v>
                </c:pt>
                <c:pt idx="13">
                  <c:v>94</c:v>
                </c:pt>
                <c:pt idx="14">
                  <c:v>15</c:v>
                </c:pt>
                <c:pt idx="15">
                  <c:v>100</c:v>
                </c:pt>
                <c:pt idx="16">
                  <c:v>73</c:v>
                </c:pt>
                <c:pt idx="17">
                  <c:v>108</c:v>
                </c:pt>
                <c:pt idx="18">
                  <c:v>39</c:v>
                </c:pt>
                <c:pt idx="19">
                  <c:v>74</c:v>
                </c:pt>
                <c:pt idx="20">
                  <c:v>80</c:v>
                </c:pt>
                <c:pt idx="21">
                  <c:v>81</c:v>
                </c:pt>
                <c:pt idx="22">
                  <c:v>70</c:v>
                </c:pt>
                <c:pt idx="23">
                  <c:v>29</c:v>
                </c:pt>
              </c:numCache>
            </c:numRef>
          </c:yVal>
          <c:smooth val="0"/>
          <c:extLst>
            <c:ext xmlns:c16="http://schemas.microsoft.com/office/drawing/2014/chart" uri="{C3380CC4-5D6E-409C-BE32-E72D297353CC}">
              <c16:uniqueId val="{00000001-EC73-4E1F-80FE-8E1A6303AE05}"/>
            </c:ext>
          </c:extLst>
        </c:ser>
        <c:dLbls>
          <c:showLegendKey val="0"/>
          <c:showVal val="0"/>
          <c:showCatName val="0"/>
          <c:showSerName val="0"/>
          <c:showPercent val="0"/>
          <c:showBubbleSize val="0"/>
        </c:dLbls>
        <c:axId val="1502456816"/>
        <c:axId val="1502471792"/>
      </c:scatterChart>
      <c:valAx>
        <c:axId val="15024568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Hours Studied = 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71792"/>
        <c:crosses val="autoZero"/>
        <c:crossBetween val="midCat"/>
      </c:valAx>
      <c:valAx>
        <c:axId val="150247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Test Score = 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568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Field: </a:t>
            </a:r>
            <a:r>
              <a:rPr lang="en-US">
                <a:solidFill>
                  <a:srgbClr val="DD5A13"/>
                </a:solidFill>
              </a:rPr>
              <a:t>Batting Average</a:t>
            </a:r>
            <a:r>
              <a:rPr lang="en-US"/>
              <a:t> and Field: </a:t>
            </a:r>
            <a:r>
              <a:rPr lang="en-US">
                <a:solidFill>
                  <a:srgbClr val="DD5A13"/>
                </a:solidFill>
              </a:rPr>
              <a:t>Runs Scored</a:t>
            </a:r>
            <a:r>
              <a:rPr lang="en-US"/>
              <a:t> appear highly correlated.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Runs Scored</c:v>
          </c:tx>
          <c:spPr>
            <a:ln w="25400" cap="rnd">
              <a:noFill/>
              <a:round/>
            </a:ln>
            <a:effectLst/>
          </c:spPr>
          <c:marker>
            <c:symbol val="circle"/>
            <c:size val="7"/>
            <c:spPr>
              <a:solidFill>
                <a:srgbClr val="ED7331"/>
              </a:solidFill>
              <a:ln w="9525">
                <a:solidFill>
                  <a:srgbClr val="FFFFFF"/>
                </a:solidFill>
                <a:prstDash val="solid"/>
              </a:ln>
              <a:effectLst/>
            </c:spPr>
          </c:marker>
          <c:trendline>
            <c:spPr>
              <a:ln w="19050" cap="rnd">
                <a:solidFill>
                  <a:srgbClr val="ED733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4.2048249418524059E-2"/>
                  <c:y val="-0.1536111111111111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'PPCh22(2an)'!$C$11:$C$40</c:f>
              <c:numCache>
                <c:formatCode>General</c:formatCode>
                <c:ptCount val="30"/>
                <c:pt idx="0">
                  <c:v>0.23599999999999999</c:v>
                </c:pt>
                <c:pt idx="1">
                  <c:v>0.24399999999999999</c:v>
                </c:pt>
                <c:pt idx="2">
                  <c:v>0.23899999999999999</c:v>
                </c:pt>
                <c:pt idx="3">
                  <c:v>0.26100000000000001</c:v>
                </c:pt>
                <c:pt idx="4">
                  <c:v>0.23699999999999999</c:v>
                </c:pt>
                <c:pt idx="5">
                  <c:v>0.25600000000000001</c:v>
                </c:pt>
                <c:pt idx="6">
                  <c:v>0.249</c:v>
                </c:pt>
                <c:pt idx="7">
                  <c:v>0.23799999999999999</c:v>
                </c:pt>
                <c:pt idx="8">
                  <c:v>0.249</c:v>
                </c:pt>
                <c:pt idx="9">
                  <c:v>0.24199999999999999</c:v>
                </c:pt>
                <c:pt idx="10">
                  <c:v>0.26700000000000002</c:v>
                </c:pt>
                <c:pt idx="11">
                  <c:v>0.249</c:v>
                </c:pt>
                <c:pt idx="12">
                  <c:v>0.245</c:v>
                </c:pt>
                <c:pt idx="13">
                  <c:v>0.24399999999999999</c:v>
                </c:pt>
                <c:pt idx="14">
                  <c:v>0.23300000000000001</c:v>
                </c:pt>
                <c:pt idx="15">
                  <c:v>0.23300000000000001</c:v>
                </c:pt>
                <c:pt idx="16">
                  <c:v>0.24099999999999999</c:v>
                </c:pt>
                <c:pt idx="17">
                  <c:v>0.23799999999999999</c:v>
                </c:pt>
                <c:pt idx="18">
                  <c:v>0.23699999999999999</c:v>
                </c:pt>
                <c:pt idx="19">
                  <c:v>0.23799999999999999</c:v>
                </c:pt>
                <c:pt idx="20">
                  <c:v>0.24</c:v>
                </c:pt>
                <c:pt idx="21">
                  <c:v>0.23599999999999999</c:v>
                </c:pt>
                <c:pt idx="22">
                  <c:v>0.24199999999999999</c:v>
                </c:pt>
                <c:pt idx="23">
                  <c:v>0.22600000000000001</c:v>
                </c:pt>
                <c:pt idx="24">
                  <c:v>0.249</c:v>
                </c:pt>
                <c:pt idx="25">
                  <c:v>0.24399999999999999</c:v>
                </c:pt>
                <c:pt idx="26">
                  <c:v>0.24199999999999999</c:v>
                </c:pt>
                <c:pt idx="27">
                  <c:v>0.23200000000000001</c:v>
                </c:pt>
                <c:pt idx="28">
                  <c:v>0.26600000000000001</c:v>
                </c:pt>
                <c:pt idx="29">
                  <c:v>0.25800000000000001</c:v>
                </c:pt>
              </c:numCache>
            </c:numRef>
          </c:xVal>
          <c:yVal>
            <c:numRef>
              <c:f>'PPCh22(2an)'!$E$11:$E$40</c:f>
              <c:numCache>
                <c:formatCode>#,##0</c:formatCode>
                <c:ptCount val="30"/>
                <c:pt idx="0">
                  <c:v>679</c:v>
                </c:pt>
                <c:pt idx="1">
                  <c:v>790</c:v>
                </c:pt>
                <c:pt idx="2">
                  <c:v>659</c:v>
                </c:pt>
                <c:pt idx="3">
                  <c:v>829</c:v>
                </c:pt>
                <c:pt idx="4">
                  <c:v>705</c:v>
                </c:pt>
                <c:pt idx="5">
                  <c:v>796</c:v>
                </c:pt>
                <c:pt idx="6">
                  <c:v>786</c:v>
                </c:pt>
                <c:pt idx="7">
                  <c:v>717</c:v>
                </c:pt>
                <c:pt idx="8">
                  <c:v>739</c:v>
                </c:pt>
                <c:pt idx="9">
                  <c:v>697</c:v>
                </c:pt>
                <c:pt idx="10">
                  <c:v>863</c:v>
                </c:pt>
                <c:pt idx="11">
                  <c:v>686</c:v>
                </c:pt>
                <c:pt idx="12">
                  <c:v>723</c:v>
                </c:pt>
                <c:pt idx="13">
                  <c:v>830</c:v>
                </c:pt>
                <c:pt idx="14">
                  <c:v>623</c:v>
                </c:pt>
                <c:pt idx="15">
                  <c:v>738</c:v>
                </c:pt>
                <c:pt idx="16">
                  <c:v>729</c:v>
                </c:pt>
                <c:pt idx="17">
                  <c:v>636</c:v>
                </c:pt>
                <c:pt idx="18">
                  <c:v>711</c:v>
                </c:pt>
                <c:pt idx="19">
                  <c:v>743</c:v>
                </c:pt>
                <c:pt idx="20">
                  <c:v>734</c:v>
                </c:pt>
                <c:pt idx="21">
                  <c:v>609</c:v>
                </c:pt>
                <c:pt idx="22">
                  <c:v>729</c:v>
                </c:pt>
                <c:pt idx="23">
                  <c:v>697</c:v>
                </c:pt>
                <c:pt idx="24">
                  <c:v>804</c:v>
                </c:pt>
                <c:pt idx="25">
                  <c:v>706</c:v>
                </c:pt>
                <c:pt idx="26">
                  <c:v>857</c:v>
                </c:pt>
                <c:pt idx="27">
                  <c:v>625</c:v>
                </c:pt>
                <c:pt idx="28">
                  <c:v>846</c:v>
                </c:pt>
                <c:pt idx="29">
                  <c:v>724</c:v>
                </c:pt>
              </c:numCache>
            </c:numRef>
          </c:yVal>
          <c:smooth val="0"/>
          <c:extLst>
            <c:ext xmlns:c16="http://schemas.microsoft.com/office/drawing/2014/chart" uri="{C3380CC4-5D6E-409C-BE32-E72D297353CC}">
              <c16:uniqueId val="{00000001-364E-48C5-B511-23ED87540BA4}"/>
            </c:ext>
          </c:extLst>
        </c:ser>
        <c:dLbls>
          <c:showLegendKey val="0"/>
          <c:showVal val="0"/>
          <c:showCatName val="0"/>
          <c:showSerName val="0"/>
          <c:showPercent val="0"/>
          <c:showBubbleSize val="0"/>
        </c:dLbls>
        <c:axId val="1058987104"/>
        <c:axId val="1058993760"/>
      </c:scatterChart>
      <c:valAx>
        <c:axId val="10589871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Batting Average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993760"/>
        <c:crosses val="autoZero"/>
        <c:crossBetween val="midCat"/>
      </c:valAx>
      <c:valAx>
        <c:axId val="1058993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Runs Scored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987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'PPCh22(2an)'!$C$3</c:f>
          <c:strCache>
            <c:ptCount val="1"/>
            <c:pt idx="0">
              <c:v>Is there a relationship between At Bats x and Homeruns y?</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'PPCh22(2an)'!$F$10</c:f>
              <c:strCache>
                <c:ptCount val="1"/>
                <c:pt idx="0">
                  <c:v>Homeruns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4.9114391951006121E-2"/>
                  <c:y val="-0.1890080927384077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'PPCh22(2an)'!$D$11:$D$40</c:f>
              <c:numCache>
                <c:formatCode>#,##0</c:formatCode>
                <c:ptCount val="30"/>
                <c:pt idx="0">
                  <c:v>5489</c:v>
                </c:pt>
                <c:pt idx="1">
                  <c:v>5363</c:v>
                </c:pt>
                <c:pt idx="2">
                  <c:v>5420</c:v>
                </c:pt>
                <c:pt idx="3">
                  <c:v>5495</c:v>
                </c:pt>
                <c:pt idx="4">
                  <c:v>5306</c:v>
                </c:pt>
                <c:pt idx="5">
                  <c:v>5357</c:v>
                </c:pt>
                <c:pt idx="6">
                  <c:v>5423</c:v>
                </c:pt>
                <c:pt idx="7">
                  <c:v>5332</c:v>
                </c:pt>
                <c:pt idx="8">
                  <c:v>5374</c:v>
                </c:pt>
                <c:pt idx="9">
                  <c:v>5376</c:v>
                </c:pt>
                <c:pt idx="10">
                  <c:v>5593</c:v>
                </c:pt>
                <c:pt idx="11">
                  <c:v>5427</c:v>
                </c:pt>
                <c:pt idx="12">
                  <c:v>5437</c:v>
                </c:pt>
                <c:pt idx="13">
                  <c:v>5445</c:v>
                </c:pt>
                <c:pt idx="14">
                  <c:v>5348</c:v>
                </c:pt>
                <c:pt idx="15">
                  <c:v>5362</c:v>
                </c:pt>
                <c:pt idx="16">
                  <c:v>5431</c:v>
                </c:pt>
                <c:pt idx="17">
                  <c:v>5210</c:v>
                </c:pt>
                <c:pt idx="18">
                  <c:v>5331</c:v>
                </c:pt>
                <c:pt idx="19">
                  <c:v>5395</c:v>
                </c:pt>
                <c:pt idx="20">
                  <c:v>5366</c:v>
                </c:pt>
                <c:pt idx="21">
                  <c:v>5336</c:v>
                </c:pt>
                <c:pt idx="22">
                  <c:v>5384</c:v>
                </c:pt>
                <c:pt idx="23">
                  <c:v>5355</c:v>
                </c:pt>
                <c:pt idx="24">
                  <c:v>5462</c:v>
                </c:pt>
                <c:pt idx="25">
                  <c:v>5351</c:v>
                </c:pt>
                <c:pt idx="26">
                  <c:v>5507</c:v>
                </c:pt>
                <c:pt idx="27">
                  <c:v>5405</c:v>
                </c:pt>
                <c:pt idx="28">
                  <c:v>5476</c:v>
                </c:pt>
                <c:pt idx="29">
                  <c:v>5385</c:v>
                </c:pt>
              </c:numCache>
            </c:numRef>
          </c:xVal>
          <c:yVal>
            <c:numRef>
              <c:f>'PPCh22(2an)'!$F$11:$F$40</c:f>
              <c:numCache>
                <c:formatCode>#,##0</c:formatCode>
                <c:ptCount val="30"/>
                <c:pt idx="0">
                  <c:v>144</c:v>
                </c:pt>
                <c:pt idx="1">
                  <c:v>239</c:v>
                </c:pt>
                <c:pt idx="2">
                  <c:v>195</c:v>
                </c:pt>
                <c:pt idx="3">
                  <c:v>219</c:v>
                </c:pt>
                <c:pt idx="4">
                  <c:v>210</c:v>
                </c:pt>
                <c:pt idx="5">
                  <c:v>190</c:v>
                </c:pt>
                <c:pt idx="6">
                  <c:v>222</c:v>
                </c:pt>
                <c:pt idx="7">
                  <c:v>203</c:v>
                </c:pt>
                <c:pt idx="8">
                  <c:v>182</c:v>
                </c:pt>
                <c:pt idx="9">
                  <c:v>179</c:v>
                </c:pt>
                <c:pt idx="10">
                  <c:v>221</c:v>
                </c:pt>
                <c:pt idx="11">
                  <c:v>163</c:v>
                </c:pt>
                <c:pt idx="12">
                  <c:v>190</c:v>
                </c:pt>
                <c:pt idx="13">
                  <c:v>237</c:v>
                </c:pt>
                <c:pt idx="14">
                  <c:v>158</c:v>
                </c:pt>
                <c:pt idx="15">
                  <c:v>194</c:v>
                </c:pt>
                <c:pt idx="16">
                  <c:v>228</c:v>
                </c:pt>
                <c:pt idx="17">
                  <c:v>176</c:v>
                </c:pt>
                <c:pt idx="18">
                  <c:v>222</c:v>
                </c:pt>
                <c:pt idx="19">
                  <c:v>199</c:v>
                </c:pt>
                <c:pt idx="20">
                  <c:v>198</c:v>
                </c:pt>
                <c:pt idx="21">
                  <c:v>124</c:v>
                </c:pt>
                <c:pt idx="22">
                  <c:v>180</c:v>
                </c:pt>
                <c:pt idx="23">
                  <c:v>199</c:v>
                </c:pt>
                <c:pt idx="24">
                  <c:v>241</c:v>
                </c:pt>
                <c:pt idx="25">
                  <c:v>198</c:v>
                </c:pt>
                <c:pt idx="26">
                  <c:v>222</c:v>
                </c:pt>
                <c:pt idx="27">
                  <c:v>167</c:v>
                </c:pt>
                <c:pt idx="28">
                  <c:v>262</c:v>
                </c:pt>
                <c:pt idx="29">
                  <c:v>182</c:v>
                </c:pt>
              </c:numCache>
            </c:numRef>
          </c:yVal>
          <c:smooth val="0"/>
          <c:extLst>
            <c:ext xmlns:c16="http://schemas.microsoft.com/office/drawing/2014/chart" uri="{C3380CC4-5D6E-409C-BE32-E72D297353CC}">
              <c16:uniqueId val="{00000000-25CE-4175-BAE7-95FCDC96F137}"/>
            </c:ext>
          </c:extLst>
        </c:ser>
        <c:dLbls>
          <c:showLegendKey val="0"/>
          <c:showVal val="0"/>
          <c:showCatName val="0"/>
          <c:showSerName val="0"/>
          <c:showPercent val="0"/>
          <c:showBubbleSize val="0"/>
        </c:dLbls>
        <c:axId val="686120272"/>
        <c:axId val="686118192"/>
      </c:scatterChart>
      <c:valAx>
        <c:axId val="686120272"/>
        <c:scaling>
          <c:orientation val="minMax"/>
        </c:scaling>
        <c:delete val="0"/>
        <c:axPos val="b"/>
        <c:majorGridlines>
          <c:spPr>
            <a:ln w="9525" cap="flat" cmpd="sng" algn="ctr">
              <a:solidFill>
                <a:schemeClr val="tx1">
                  <a:lumMod val="15000"/>
                  <a:lumOff val="85000"/>
                </a:schemeClr>
              </a:solidFill>
              <a:round/>
            </a:ln>
            <a:effectLst/>
          </c:spPr>
        </c:majorGridlines>
        <c:title>
          <c:tx>
            <c:strRef>
              <c:f>'PPCh22(2an)'!$D$10</c:f>
              <c:strCache>
                <c:ptCount val="1"/>
                <c:pt idx="0">
                  <c:v>At Bats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118192"/>
        <c:crosses val="autoZero"/>
        <c:crossBetween val="midCat"/>
      </c:valAx>
      <c:valAx>
        <c:axId val="686118192"/>
        <c:scaling>
          <c:orientation val="minMax"/>
        </c:scaling>
        <c:delete val="0"/>
        <c:axPos val="l"/>
        <c:majorGridlines>
          <c:spPr>
            <a:ln w="9525" cap="flat" cmpd="sng" algn="ctr">
              <a:solidFill>
                <a:schemeClr val="tx1">
                  <a:lumMod val="15000"/>
                  <a:lumOff val="85000"/>
                </a:schemeClr>
              </a:solidFill>
              <a:round/>
            </a:ln>
            <a:effectLst/>
          </c:spPr>
        </c:majorGridlines>
        <c:title>
          <c:tx>
            <c:strRef>
              <c:f>'PPCh22(2an)'!$F$10</c:f>
              <c:strCache>
                <c:ptCount val="1"/>
                <c:pt idx="0">
                  <c:v>Homeruns</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1202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3</xdr:col>
      <xdr:colOff>93784</xdr:colOff>
      <xdr:row>3</xdr:row>
      <xdr:rowOff>0</xdr:rowOff>
    </xdr:from>
    <xdr:to>
      <xdr:col>6</xdr:col>
      <xdr:colOff>155075</xdr:colOff>
      <xdr:row>17</xdr:row>
      <xdr:rowOff>77514</xdr:rowOff>
    </xdr:to>
    <xdr:graphicFrame macro="">
      <xdr:nvGraphicFramePr>
        <xdr:cNvPr id="2" name="Chart 1">
          <a:extLst>
            <a:ext uri="{FF2B5EF4-FFF2-40B4-BE49-F238E27FC236}">
              <a16:creationId xmlns:a16="http://schemas.microsoft.com/office/drawing/2014/main" id="{4C9DCB11-0999-4674-996A-8BC823785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5</xdr:col>
      <xdr:colOff>1333818</xdr:colOff>
      <xdr:row>15</xdr:row>
      <xdr:rowOff>94384</xdr:rowOff>
    </xdr:from>
    <xdr:ext cx="955967" cy="547714"/>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DD587440-28AD-4234-AF89-51EBC647FC46}"/>
                </a:ext>
              </a:extLst>
            </xdr:cNvPr>
            <xdr:cNvSpPr txBox="1"/>
          </xdr:nvSpPr>
          <xdr:spPr>
            <a:xfrm>
              <a:off x="4061432" y="3073111"/>
              <a:ext cx="955967" cy="5477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US" sz="1100" b="0" i="0">
                        <a:solidFill>
                          <a:schemeClr val="tx1"/>
                        </a:solidFill>
                        <a:latin typeface="Cambria Math" panose="02040503050406030204" pitchFamily="18" charset="0"/>
                      </a:rPr>
                      <m:t>Ybar</m:t>
                    </m:r>
                    <m:r>
                      <a:rPr lang="en-US" sz="1100" b="0" i="0">
                        <a:solidFill>
                          <a:schemeClr val="tx1"/>
                        </a:solidFill>
                        <a:latin typeface="Cambria Math" panose="02040503050406030204" pitchFamily="18" charset="0"/>
                      </a:rPr>
                      <m:t>= </m:t>
                    </m:r>
                    <m:nary>
                      <m:naryPr>
                        <m:chr m:val="∑"/>
                        <m:grow m:val="on"/>
                        <m:subHide m:val="on"/>
                        <m:supHide m:val="on"/>
                        <m:ctrlPr>
                          <a:rPr lang="en-US" sz="1100" i="1">
                            <a:solidFill>
                              <a:schemeClr val="tx1"/>
                            </a:solidFill>
                            <a:latin typeface="Cambria Math" panose="02040503050406030204" pitchFamily="18" charset="0"/>
                          </a:rPr>
                        </m:ctrlPr>
                      </m:naryPr>
                      <m:sub/>
                      <m:sup/>
                      <m:e>
                        <m:f>
                          <m:fPr>
                            <m:ctrlPr>
                              <a:rPr lang="en-US" sz="1100" i="1">
                                <a:solidFill>
                                  <a:schemeClr val="tx1"/>
                                </a:solidFill>
                                <a:latin typeface="Cambria Math" panose="02040503050406030204" pitchFamily="18" charset="0"/>
                              </a:rPr>
                            </m:ctrlPr>
                          </m:fPr>
                          <m:num>
                            <m:sSub>
                              <m:sSubPr>
                                <m:ctrlPr>
                                  <a:rPr lang="en-US" sz="1100" i="1">
                                    <a:solidFill>
                                      <a:schemeClr val="tx1"/>
                                    </a:solidFill>
                                    <a:latin typeface="Cambria Math" panose="02040503050406030204" pitchFamily="18" charset="0"/>
                                  </a:rPr>
                                </m:ctrlPr>
                              </m:sSubPr>
                              <m:e>
                                <m:r>
                                  <a:rPr lang="en-US" sz="1100" b="0" i="1">
                                    <a:solidFill>
                                      <a:schemeClr val="tx1"/>
                                    </a:solidFill>
                                    <a:latin typeface="Cambria Math" panose="02040503050406030204" pitchFamily="18" charset="0"/>
                                  </a:rPr>
                                  <m:t>𝑌</m:t>
                                </m:r>
                              </m:e>
                              <m:sub>
                                <m:r>
                                  <a:rPr lang="en-US" sz="1100" i="1">
                                    <a:solidFill>
                                      <a:schemeClr val="tx1"/>
                                    </a:solidFill>
                                    <a:latin typeface="Cambria Math" panose="02040503050406030204" pitchFamily="18" charset="0"/>
                                  </a:rPr>
                                  <m:t>𝑖</m:t>
                                </m:r>
                              </m:sub>
                            </m:sSub>
                          </m:num>
                          <m:den>
                            <m:r>
                              <a:rPr lang="en-US" sz="1100" i="1">
                                <a:solidFill>
                                  <a:schemeClr val="tx1"/>
                                </a:solidFill>
                                <a:latin typeface="Cambria Math" panose="02040503050406030204" pitchFamily="18" charset="0"/>
                              </a:rPr>
                              <m:t>𝑛</m:t>
                            </m:r>
                          </m:den>
                        </m:f>
                      </m:e>
                    </m:nary>
                  </m:oMath>
                </m:oMathPara>
              </a14:m>
              <a:endParaRPr lang="en-US" sz="1100">
                <a:solidFill>
                  <a:schemeClr val="tx1"/>
                </a:solidFill>
              </a:endParaRPr>
            </a:p>
          </xdr:txBody>
        </xdr:sp>
      </mc:Choice>
      <mc:Fallback xmlns="">
        <xdr:sp macro="" textlink="">
          <xdr:nvSpPr>
            <xdr:cNvPr id="7" name="TextBox 6">
              <a:extLst>
                <a:ext uri="{FF2B5EF4-FFF2-40B4-BE49-F238E27FC236}">
                  <a16:creationId xmlns:a16="http://schemas.microsoft.com/office/drawing/2014/main" id="{DD587440-28AD-4234-AF89-51EBC647FC46}"/>
                </a:ext>
              </a:extLst>
            </xdr:cNvPr>
            <xdr:cNvSpPr txBox="1"/>
          </xdr:nvSpPr>
          <xdr:spPr>
            <a:xfrm>
              <a:off x="4061432" y="3073111"/>
              <a:ext cx="955967" cy="5477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solidFill>
                    <a:schemeClr val="tx1"/>
                  </a:solidFill>
                  <a:latin typeface="Cambria Math" panose="02040503050406030204" pitchFamily="18" charset="0"/>
                </a:rPr>
                <a:t>Ybar= </a:t>
              </a:r>
              <a:r>
                <a:rPr lang="en-US" sz="1100" i="0">
                  <a:solidFill>
                    <a:schemeClr val="tx1"/>
                  </a:solidFill>
                  <a:latin typeface="Cambria Math" panose="02040503050406030204" pitchFamily="18" charset="0"/>
                </a:rPr>
                <a:t>∑128▒</a:t>
              </a:r>
              <a:r>
                <a:rPr lang="en-US" sz="1100" b="0" i="0">
                  <a:solidFill>
                    <a:schemeClr val="tx1"/>
                  </a:solidFill>
                  <a:latin typeface="Cambria Math" panose="02040503050406030204" pitchFamily="18" charset="0"/>
                </a:rPr>
                <a:t>𝑌_</a:t>
              </a:r>
              <a:r>
                <a:rPr lang="en-US" sz="1100" i="0">
                  <a:solidFill>
                    <a:schemeClr val="tx1"/>
                  </a:solidFill>
                  <a:latin typeface="Cambria Math" panose="02040503050406030204" pitchFamily="18" charset="0"/>
                </a:rPr>
                <a:t>𝑖/𝑛</a:t>
              </a:r>
              <a:endParaRPr lang="en-US" sz="1100">
                <a:solidFill>
                  <a:schemeClr val="tx1"/>
                </a:solidFill>
              </a:endParaRPr>
            </a:p>
          </xdr:txBody>
        </xdr:sp>
      </mc:Fallback>
    </mc:AlternateContent>
    <xdr:clientData/>
  </xdr:oneCellAnchor>
  <xdr:oneCellAnchor>
    <xdr:from>
      <xdr:col>5</xdr:col>
      <xdr:colOff>76200</xdr:colOff>
      <xdr:row>15</xdr:row>
      <xdr:rowOff>94384</xdr:rowOff>
    </xdr:from>
    <xdr:ext cx="978986" cy="547714"/>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562F752B-6482-418C-959F-71E828C50216}"/>
                </a:ext>
              </a:extLst>
            </xdr:cNvPr>
            <xdr:cNvSpPr txBox="1"/>
          </xdr:nvSpPr>
          <xdr:spPr>
            <a:xfrm>
              <a:off x="2803814" y="3073111"/>
              <a:ext cx="978986" cy="5477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US" sz="1100" b="0" i="0">
                        <a:solidFill>
                          <a:schemeClr val="tx1"/>
                        </a:solidFill>
                        <a:latin typeface="Cambria Math" panose="02040503050406030204" pitchFamily="18" charset="0"/>
                      </a:rPr>
                      <m:t>Xbar</m:t>
                    </m:r>
                    <m:r>
                      <a:rPr lang="en-US" sz="1100" b="0" i="0">
                        <a:solidFill>
                          <a:schemeClr val="tx1"/>
                        </a:solidFill>
                        <a:latin typeface="Cambria Math" panose="02040503050406030204" pitchFamily="18" charset="0"/>
                      </a:rPr>
                      <m:t>= </m:t>
                    </m:r>
                    <m:nary>
                      <m:naryPr>
                        <m:chr m:val="∑"/>
                        <m:grow m:val="on"/>
                        <m:subHide m:val="on"/>
                        <m:supHide m:val="on"/>
                        <m:ctrlPr>
                          <a:rPr lang="en-US" sz="1100" i="1">
                            <a:solidFill>
                              <a:schemeClr val="tx1"/>
                            </a:solidFill>
                            <a:latin typeface="Cambria Math" panose="02040503050406030204" pitchFamily="18" charset="0"/>
                          </a:rPr>
                        </m:ctrlPr>
                      </m:naryPr>
                      <m:sub/>
                      <m:sup/>
                      <m:e>
                        <m:f>
                          <m:fPr>
                            <m:ctrlPr>
                              <a:rPr lang="en-US" sz="1100" i="1">
                                <a:solidFill>
                                  <a:schemeClr val="tx1"/>
                                </a:solidFill>
                                <a:latin typeface="Cambria Math" panose="02040503050406030204" pitchFamily="18" charset="0"/>
                              </a:rPr>
                            </m:ctrlPr>
                          </m:fPr>
                          <m:num>
                            <m:sSub>
                              <m:sSubPr>
                                <m:ctrlPr>
                                  <a:rPr lang="en-US" sz="1100" i="1">
                                    <a:solidFill>
                                      <a:schemeClr val="tx1"/>
                                    </a:solidFill>
                                    <a:latin typeface="Cambria Math" panose="02040503050406030204" pitchFamily="18" charset="0"/>
                                  </a:rPr>
                                </m:ctrlPr>
                              </m:sSubPr>
                              <m:e>
                                <m:r>
                                  <a:rPr lang="en-US" sz="1100" b="0" i="1">
                                    <a:solidFill>
                                      <a:schemeClr val="tx1"/>
                                    </a:solidFill>
                                    <a:latin typeface="Cambria Math" panose="02040503050406030204" pitchFamily="18" charset="0"/>
                                  </a:rPr>
                                  <m:t>𝑋</m:t>
                                </m:r>
                              </m:e>
                              <m:sub>
                                <m:r>
                                  <a:rPr lang="en-US" sz="1100" i="1">
                                    <a:solidFill>
                                      <a:schemeClr val="tx1"/>
                                    </a:solidFill>
                                    <a:latin typeface="Cambria Math" panose="02040503050406030204" pitchFamily="18" charset="0"/>
                                  </a:rPr>
                                  <m:t>𝑖</m:t>
                                </m:r>
                              </m:sub>
                            </m:sSub>
                          </m:num>
                          <m:den>
                            <m:r>
                              <a:rPr lang="en-US" sz="1100" i="1">
                                <a:solidFill>
                                  <a:schemeClr val="tx1"/>
                                </a:solidFill>
                                <a:latin typeface="Cambria Math" panose="02040503050406030204" pitchFamily="18" charset="0"/>
                              </a:rPr>
                              <m:t>𝑛</m:t>
                            </m:r>
                          </m:den>
                        </m:f>
                      </m:e>
                    </m:nary>
                  </m:oMath>
                </m:oMathPara>
              </a14:m>
              <a:endParaRPr lang="en-US" sz="1100">
                <a:solidFill>
                  <a:schemeClr val="tx1"/>
                </a:solidFill>
              </a:endParaRPr>
            </a:p>
          </xdr:txBody>
        </xdr:sp>
      </mc:Choice>
      <mc:Fallback xmlns="">
        <xdr:sp macro="" textlink="">
          <xdr:nvSpPr>
            <xdr:cNvPr id="8" name="TextBox 7">
              <a:extLst>
                <a:ext uri="{FF2B5EF4-FFF2-40B4-BE49-F238E27FC236}">
                  <a16:creationId xmlns:a16="http://schemas.microsoft.com/office/drawing/2014/main" id="{562F752B-6482-418C-959F-71E828C50216}"/>
                </a:ext>
              </a:extLst>
            </xdr:cNvPr>
            <xdr:cNvSpPr txBox="1"/>
          </xdr:nvSpPr>
          <xdr:spPr>
            <a:xfrm>
              <a:off x="2803814" y="3073111"/>
              <a:ext cx="978986" cy="5477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solidFill>
                    <a:schemeClr val="tx1"/>
                  </a:solidFill>
                  <a:latin typeface="Cambria Math" panose="02040503050406030204" pitchFamily="18" charset="0"/>
                </a:rPr>
                <a:t>Xbar= </a:t>
              </a:r>
              <a:r>
                <a:rPr lang="en-US" sz="1100" i="0">
                  <a:solidFill>
                    <a:schemeClr val="tx1"/>
                  </a:solidFill>
                  <a:latin typeface="Cambria Math" panose="02040503050406030204" pitchFamily="18" charset="0"/>
                </a:rPr>
                <a:t>∑128▒</a:t>
              </a:r>
              <a:r>
                <a:rPr lang="en-US" sz="1100" b="0" i="0">
                  <a:solidFill>
                    <a:schemeClr val="tx1"/>
                  </a:solidFill>
                  <a:latin typeface="Cambria Math" panose="02040503050406030204" pitchFamily="18" charset="0"/>
                </a:rPr>
                <a:t>𝑋_</a:t>
              </a:r>
              <a:r>
                <a:rPr lang="en-US" sz="1100" i="0">
                  <a:solidFill>
                    <a:schemeClr val="tx1"/>
                  </a:solidFill>
                  <a:latin typeface="Cambria Math" panose="02040503050406030204" pitchFamily="18" charset="0"/>
                </a:rPr>
                <a:t>𝑖/𝑛</a:t>
              </a:r>
              <a:endParaRPr lang="en-US" sz="1100">
                <a:solidFill>
                  <a:schemeClr val="tx1"/>
                </a:solidFill>
              </a:endParaRPr>
            </a:p>
          </xdr:txBody>
        </xdr:sp>
      </mc:Fallback>
    </mc:AlternateContent>
    <xdr:clientData/>
  </xdr:oneCellAnchor>
  <xdr:oneCellAnchor>
    <xdr:from>
      <xdr:col>5</xdr:col>
      <xdr:colOff>2559358</xdr:colOff>
      <xdr:row>15</xdr:row>
      <xdr:rowOff>94384</xdr:rowOff>
    </xdr:from>
    <xdr:ext cx="1688882" cy="438390"/>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B7351360-6A58-4CDB-A76D-46B005460844}"/>
                </a:ext>
              </a:extLst>
            </xdr:cNvPr>
            <xdr:cNvSpPr txBox="1"/>
          </xdr:nvSpPr>
          <xdr:spPr>
            <a:xfrm>
              <a:off x="5286972" y="3073111"/>
              <a:ext cx="1688882" cy="438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a:solidFill>
                    <a:schemeClr val="tx1"/>
                  </a:solidFill>
                </a:rPr>
                <a:t>S</a:t>
              </a:r>
              <a:r>
                <a:rPr lang="en-US" sz="1400" baseline="-25000">
                  <a:solidFill>
                    <a:schemeClr val="tx1"/>
                  </a:solidFill>
                </a:rPr>
                <a:t>x</a:t>
              </a:r>
              <a:r>
                <a:rPr lang="en-US" sz="1400">
                  <a:solidFill>
                    <a:schemeClr val="tx1"/>
                  </a:solidFill>
                </a:rPr>
                <a:t> = </a:t>
              </a:r>
              <a14:m>
                <m:oMath xmlns:m="http://schemas.openxmlformats.org/officeDocument/2006/math">
                  <m:rad>
                    <m:radPr>
                      <m:degHide m:val="on"/>
                      <m:ctrlPr>
                        <a:rPr lang="en-US" sz="1400" i="1">
                          <a:solidFill>
                            <a:schemeClr val="tx1"/>
                          </a:solidFill>
                          <a:latin typeface="Cambria Math" panose="02040503050406030204" pitchFamily="18" charset="0"/>
                        </a:rPr>
                      </m:ctrlPr>
                    </m:radPr>
                    <m:deg/>
                    <m:e>
                      <m:nary>
                        <m:naryPr>
                          <m:chr m:val="∑"/>
                          <m:grow m:val="on"/>
                          <m:subHide m:val="on"/>
                          <m:supHide m:val="on"/>
                          <m:ctrlPr>
                            <a:rPr lang="en-US" sz="1400" i="1">
                              <a:solidFill>
                                <a:schemeClr val="tx1"/>
                              </a:solidFill>
                              <a:latin typeface="Cambria Math" panose="02040503050406030204" pitchFamily="18" charset="0"/>
                            </a:rPr>
                          </m:ctrlPr>
                        </m:naryPr>
                        <m:sub/>
                        <m:sup/>
                        <m:e>
                          <m:f>
                            <m:fPr>
                              <m:ctrlPr>
                                <a:rPr lang="en-US" sz="1400" i="1">
                                  <a:solidFill>
                                    <a:schemeClr val="tx1"/>
                                  </a:solidFill>
                                  <a:latin typeface="Cambria Math" panose="02040503050406030204" pitchFamily="18" charset="0"/>
                                </a:rPr>
                              </m:ctrlPr>
                            </m:fPr>
                            <m:num>
                              <m:sSup>
                                <m:sSupPr>
                                  <m:ctrlPr>
                                    <a:rPr lang="en-US" sz="1400" i="1">
                                      <a:solidFill>
                                        <a:schemeClr val="tx1"/>
                                      </a:solidFill>
                                      <a:latin typeface="Cambria Math" panose="02040503050406030204" pitchFamily="18" charset="0"/>
                                    </a:rPr>
                                  </m:ctrlPr>
                                </m:sSupPr>
                                <m:e>
                                  <m:d>
                                    <m:dPr>
                                      <m:ctrlPr>
                                        <a:rPr lang="en-US" sz="1400" i="1">
                                          <a:solidFill>
                                            <a:schemeClr val="tx1"/>
                                          </a:solidFill>
                                          <a:latin typeface="Cambria Math" panose="02040503050406030204" pitchFamily="18" charset="0"/>
                                        </a:rPr>
                                      </m:ctrlPr>
                                    </m:dPr>
                                    <m:e>
                                      <m:sSub>
                                        <m:sSubPr>
                                          <m:ctrlPr>
                                            <a:rPr lang="en-US" sz="140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𝑋</m:t>
                                          </m:r>
                                        </m:e>
                                        <m:sub>
                                          <m:r>
                                            <a:rPr lang="en-US" sz="1400" b="0" i="1">
                                              <a:solidFill>
                                                <a:schemeClr val="tx1"/>
                                              </a:solidFill>
                                              <a:effectLst/>
                                              <a:latin typeface="Cambria Math" panose="02040503050406030204" pitchFamily="18" charset="0"/>
                                              <a:ea typeface="+mn-ea"/>
                                              <a:cs typeface="+mn-cs"/>
                                            </a:rPr>
                                            <m:t>𝑖</m:t>
                                          </m:r>
                                        </m:sub>
                                      </m:sSub>
                                      <m:r>
                                        <a:rPr lang="en-US" sz="1400" i="0">
                                          <a:solidFill>
                                            <a:schemeClr val="tx1"/>
                                          </a:solidFill>
                                          <a:latin typeface="Cambria Math" panose="02040503050406030204" pitchFamily="18" charset="0"/>
                                        </a:rPr>
                                        <m:t>−</m:t>
                                      </m:r>
                                      <m:sSub>
                                        <m:sSubPr>
                                          <m:ctrlPr>
                                            <a:rPr lang="en-US" sz="1400" i="1">
                                              <a:solidFill>
                                                <a:schemeClr val="tx1"/>
                                              </a:solidFill>
                                              <a:latin typeface="Cambria Math" panose="02040503050406030204" pitchFamily="18" charset="0"/>
                                            </a:rPr>
                                          </m:ctrlPr>
                                        </m:sSubPr>
                                        <m:e>
                                          <m:r>
                                            <a:rPr lang="en-US" sz="1400" b="0" i="1">
                                              <a:solidFill>
                                                <a:schemeClr val="tx1"/>
                                              </a:solidFill>
                                              <a:latin typeface="Cambria Math" panose="02040503050406030204" pitchFamily="18" charset="0"/>
                                            </a:rPr>
                                            <m:t>𝑋</m:t>
                                          </m:r>
                                        </m:e>
                                        <m:sub>
                                          <m:r>
                                            <a:rPr lang="en-US" sz="1400" i="1">
                                              <a:solidFill>
                                                <a:schemeClr val="tx1"/>
                                              </a:solidFill>
                                              <a:latin typeface="Cambria Math" panose="02040503050406030204" pitchFamily="18" charset="0"/>
                                            </a:rPr>
                                            <m:t>𝑏𝑎𝑟</m:t>
                                          </m:r>
                                        </m:sub>
                                      </m:sSub>
                                    </m:e>
                                  </m:d>
                                </m:e>
                                <m:sup>
                                  <m:r>
                                    <a:rPr lang="en-US" sz="1400" i="0">
                                      <a:solidFill>
                                        <a:schemeClr val="tx1"/>
                                      </a:solidFill>
                                      <a:latin typeface="Cambria Math" panose="02040503050406030204" pitchFamily="18" charset="0"/>
                                    </a:rPr>
                                    <m:t>2</m:t>
                                  </m:r>
                                </m:sup>
                              </m:sSup>
                            </m:num>
                            <m:den>
                              <m:r>
                                <a:rPr lang="en-US" sz="1400" i="1">
                                  <a:solidFill>
                                    <a:schemeClr val="tx1"/>
                                  </a:solidFill>
                                  <a:latin typeface="Cambria Math" panose="02040503050406030204" pitchFamily="18" charset="0"/>
                                </a:rPr>
                                <m:t>𝑛</m:t>
                              </m:r>
                              <m:r>
                                <a:rPr lang="en-US" sz="1400" i="0">
                                  <a:solidFill>
                                    <a:schemeClr val="tx1"/>
                                  </a:solidFill>
                                  <a:latin typeface="Cambria Math" panose="02040503050406030204" pitchFamily="18" charset="0"/>
                                </a:rPr>
                                <m:t>−1</m:t>
                              </m:r>
                            </m:den>
                          </m:f>
                        </m:e>
                      </m:nary>
                    </m:e>
                  </m:rad>
                </m:oMath>
              </a14:m>
              <a:endParaRPr lang="en-US" sz="1400">
                <a:solidFill>
                  <a:schemeClr val="tx1"/>
                </a:solidFill>
              </a:endParaRPr>
            </a:p>
          </xdr:txBody>
        </xdr:sp>
      </mc:Choice>
      <mc:Fallback xmlns="">
        <xdr:sp macro="" textlink="">
          <xdr:nvSpPr>
            <xdr:cNvPr id="10" name="TextBox 9">
              <a:extLst>
                <a:ext uri="{FF2B5EF4-FFF2-40B4-BE49-F238E27FC236}">
                  <a16:creationId xmlns:a16="http://schemas.microsoft.com/office/drawing/2014/main" id="{B7351360-6A58-4CDB-A76D-46B005460844}"/>
                </a:ext>
              </a:extLst>
            </xdr:cNvPr>
            <xdr:cNvSpPr txBox="1"/>
          </xdr:nvSpPr>
          <xdr:spPr>
            <a:xfrm>
              <a:off x="5286972" y="3073111"/>
              <a:ext cx="1688882" cy="438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a:solidFill>
                    <a:schemeClr val="tx1"/>
                  </a:solidFill>
                </a:rPr>
                <a:t>S</a:t>
              </a:r>
              <a:r>
                <a:rPr lang="en-US" sz="1400" baseline="-25000">
                  <a:solidFill>
                    <a:schemeClr val="tx1"/>
                  </a:solidFill>
                </a:rPr>
                <a:t>x</a:t>
              </a:r>
              <a:r>
                <a:rPr lang="en-US" sz="1400">
                  <a:solidFill>
                    <a:schemeClr val="tx1"/>
                  </a:solidFill>
                </a:rPr>
                <a:t> = </a:t>
              </a:r>
              <a:r>
                <a:rPr lang="en-US" sz="1400" i="0">
                  <a:solidFill>
                    <a:schemeClr val="tx1"/>
                  </a:solidFill>
                  <a:latin typeface="Cambria Math" panose="02040503050406030204" pitchFamily="18" charset="0"/>
                </a:rPr>
                <a:t>√(∑128▒(</a:t>
              </a:r>
              <a:r>
                <a:rPr lang="en-US" sz="1400" b="0" i="0">
                  <a:solidFill>
                    <a:schemeClr val="tx1"/>
                  </a:solidFill>
                  <a:effectLst/>
                  <a:latin typeface="Cambria Math" panose="02040503050406030204" pitchFamily="18" charset="0"/>
                  <a:ea typeface="+mn-ea"/>
                  <a:cs typeface="+mn-cs"/>
                </a:rPr>
                <a:t>𝑋</a:t>
              </a:r>
              <a:r>
                <a:rPr lang="en-US" sz="1400" b="0" i="0">
                  <a:solidFill>
                    <a:schemeClr val="tx1"/>
                  </a:solidFill>
                  <a:effectLst/>
                  <a:latin typeface="+mn-lt"/>
                  <a:ea typeface="+mn-ea"/>
                  <a:cs typeface="+mn-cs"/>
                </a:rPr>
                <a:t>_</a:t>
              </a:r>
              <a:r>
                <a:rPr lang="en-US" sz="1400" b="0" i="0">
                  <a:solidFill>
                    <a:schemeClr val="tx1"/>
                  </a:solidFill>
                  <a:effectLst/>
                  <a:latin typeface="Cambria Math" panose="02040503050406030204" pitchFamily="18" charset="0"/>
                  <a:ea typeface="+mn-ea"/>
                  <a:cs typeface="+mn-cs"/>
                </a:rPr>
                <a:t>𝑖</a:t>
              </a:r>
              <a:r>
                <a:rPr lang="en-US" sz="1400" i="0">
                  <a:solidFill>
                    <a:schemeClr val="tx1"/>
                  </a:solidFill>
                  <a:latin typeface="Cambria Math" panose="02040503050406030204" pitchFamily="18" charset="0"/>
                </a:rPr>
                <a:t>−</a:t>
              </a:r>
              <a:r>
                <a:rPr lang="en-US" sz="1400" b="0" i="0">
                  <a:solidFill>
                    <a:schemeClr val="tx1"/>
                  </a:solidFill>
                  <a:latin typeface="Cambria Math" panose="02040503050406030204" pitchFamily="18" charset="0"/>
                </a:rPr>
                <a:t>𝑋_</a:t>
              </a:r>
              <a:r>
                <a:rPr lang="en-US" sz="1400" i="0">
                  <a:solidFill>
                    <a:schemeClr val="tx1"/>
                  </a:solidFill>
                  <a:latin typeface="Cambria Math" panose="02040503050406030204" pitchFamily="18" charset="0"/>
                </a:rPr>
                <a:t>𝑏𝑎𝑟 )^2/(𝑛−1))</a:t>
              </a:r>
              <a:endParaRPr lang="en-US" sz="1400">
                <a:solidFill>
                  <a:schemeClr val="tx1"/>
                </a:solidFill>
              </a:endParaRPr>
            </a:p>
          </xdr:txBody>
        </xdr:sp>
      </mc:Fallback>
    </mc:AlternateContent>
    <xdr:clientData/>
  </xdr:oneCellAnchor>
  <xdr:oneCellAnchor>
    <xdr:from>
      <xdr:col>8</xdr:col>
      <xdr:colOff>328775</xdr:colOff>
      <xdr:row>15</xdr:row>
      <xdr:rowOff>94384</xdr:rowOff>
    </xdr:from>
    <xdr:ext cx="1766396" cy="438390"/>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35B050A0-2388-4351-A289-775282A2FF49}"/>
                </a:ext>
              </a:extLst>
            </xdr:cNvPr>
            <xdr:cNvSpPr txBox="1"/>
          </xdr:nvSpPr>
          <xdr:spPr>
            <a:xfrm>
              <a:off x="6944320" y="3073111"/>
              <a:ext cx="1766396" cy="438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a:solidFill>
                    <a:schemeClr val="tx1"/>
                  </a:solidFill>
                </a:rPr>
                <a:t>S</a:t>
              </a:r>
              <a:r>
                <a:rPr lang="en-US" sz="1400" baseline="-25000">
                  <a:solidFill>
                    <a:schemeClr val="tx1"/>
                  </a:solidFill>
                </a:rPr>
                <a:t>y</a:t>
              </a:r>
              <a:r>
                <a:rPr lang="en-US" sz="1400">
                  <a:solidFill>
                    <a:schemeClr val="tx1"/>
                  </a:solidFill>
                </a:rPr>
                <a:t> = </a:t>
              </a:r>
              <a14:m>
                <m:oMath xmlns:m="http://schemas.openxmlformats.org/officeDocument/2006/math">
                  <m:rad>
                    <m:radPr>
                      <m:degHide m:val="on"/>
                      <m:ctrlPr>
                        <a:rPr lang="en-US" sz="1400" i="1">
                          <a:solidFill>
                            <a:schemeClr val="tx1"/>
                          </a:solidFill>
                          <a:latin typeface="Cambria Math" panose="02040503050406030204" pitchFamily="18" charset="0"/>
                        </a:rPr>
                      </m:ctrlPr>
                    </m:radPr>
                    <m:deg/>
                    <m:e>
                      <m:nary>
                        <m:naryPr>
                          <m:chr m:val="∑"/>
                          <m:grow m:val="on"/>
                          <m:subHide m:val="on"/>
                          <m:supHide m:val="on"/>
                          <m:ctrlPr>
                            <a:rPr lang="en-US" sz="1400" i="1">
                              <a:solidFill>
                                <a:schemeClr val="tx1"/>
                              </a:solidFill>
                              <a:latin typeface="Cambria Math" panose="02040503050406030204" pitchFamily="18" charset="0"/>
                            </a:rPr>
                          </m:ctrlPr>
                        </m:naryPr>
                        <m:sub/>
                        <m:sup/>
                        <m:e>
                          <m:f>
                            <m:fPr>
                              <m:ctrlPr>
                                <a:rPr lang="en-US" sz="1400" i="1">
                                  <a:solidFill>
                                    <a:schemeClr val="tx1"/>
                                  </a:solidFill>
                                  <a:latin typeface="Cambria Math" panose="02040503050406030204" pitchFamily="18" charset="0"/>
                                </a:rPr>
                              </m:ctrlPr>
                            </m:fPr>
                            <m:num>
                              <m:sSup>
                                <m:sSupPr>
                                  <m:ctrlPr>
                                    <a:rPr lang="en-US" sz="1400" i="1">
                                      <a:solidFill>
                                        <a:schemeClr val="tx1"/>
                                      </a:solidFill>
                                      <a:latin typeface="Cambria Math" panose="02040503050406030204" pitchFamily="18" charset="0"/>
                                    </a:rPr>
                                  </m:ctrlPr>
                                </m:sSupPr>
                                <m:e>
                                  <m:d>
                                    <m:dPr>
                                      <m:ctrlPr>
                                        <a:rPr lang="en-US" sz="1400" i="1">
                                          <a:solidFill>
                                            <a:schemeClr val="tx1"/>
                                          </a:solidFill>
                                          <a:latin typeface="Cambria Math" panose="02040503050406030204" pitchFamily="18" charset="0"/>
                                        </a:rPr>
                                      </m:ctrlPr>
                                    </m:dPr>
                                    <m:e>
                                      <m:sSub>
                                        <m:sSubPr>
                                          <m:ctrlPr>
                                            <a:rPr lang="en-US" sz="1400" i="1">
                                              <a:solidFill>
                                                <a:schemeClr val="tx1"/>
                                              </a:solidFill>
                                              <a:effectLst/>
                                              <a:latin typeface="Cambria Math" panose="02040503050406030204" pitchFamily="18" charset="0"/>
                                              <a:ea typeface="+mn-ea"/>
                                              <a:cs typeface="+mn-cs"/>
                                            </a:rPr>
                                          </m:ctrlPr>
                                        </m:sSubPr>
                                        <m:e>
                                          <m:r>
                                            <a:rPr lang="en-US" sz="1400" b="0" i="1">
                                              <a:solidFill>
                                                <a:schemeClr val="tx1"/>
                                              </a:solidFill>
                                              <a:effectLst/>
                                              <a:latin typeface="Cambria Math" panose="02040503050406030204" pitchFamily="18" charset="0"/>
                                              <a:ea typeface="+mn-ea"/>
                                              <a:cs typeface="+mn-cs"/>
                                            </a:rPr>
                                            <m:t>𝑌</m:t>
                                          </m:r>
                                        </m:e>
                                        <m:sub>
                                          <m:r>
                                            <a:rPr lang="en-US" sz="1400" b="0" i="1">
                                              <a:solidFill>
                                                <a:schemeClr val="tx1"/>
                                              </a:solidFill>
                                              <a:effectLst/>
                                              <a:latin typeface="Cambria Math" panose="02040503050406030204" pitchFamily="18" charset="0"/>
                                              <a:ea typeface="+mn-ea"/>
                                              <a:cs typeface="+mn-cs"/>
                                            </a:rPr>
                                            <m:t>𝑖</m:t>
                                          </m:r>
                                        </m:sub>
                                      </m:sSub>
                                      <m:r>
                                        <a:rPr lang="en-US" sz="1400" i="0">
                                          <a:solidFill>
                                            <a:schemeClr val="tx1"/>
                                          </a:solidFill>
                                          <a:latin typeface="Cambria Math" panose="02040503050406030204" pitchFamily="18" charset="0"/>
                                        </a:rPr>
                                        <m:t>−</m:t>
                                      </m:r>
                                      <m:sSub>
                                        <m:sSubPr>
                                          <m:ctrlPr>
                                            <a:rPr lang="en-US" sz="1400" i="1">
                                              <a:solidFill>
                                                <a:schemeClr val="tx1"/>
                                              </a:solidFill>
                                              <a:latin typeface="Cambria Math" panose="02040503050406030204" pitchFamily="18" charset="0"/>
                                            </a:rPr>
                                          </m:ctrlPr>
                                        </m:sSubPr>
                                        <m:e>
                                          <m:r>
                                            <a:rPr lang="en-US" sz="1400" b="0" i="1">
                                              <a:solidFill>
                                                <a:schemeClr val="tx1"/>
                                              </a:solidFill>
                                              <a:latin typeface="Cambria Math" panose="02040503050406030204" pitchFamily="18" charset="0"/>
                                            </a:rPr>
                                            <m:t>𝑌</m:t>
                                          </m:r>
                                        </m:e>
                                        <m:sub>
                                          <m:r>
                                            <a:rPr lang="en-US" sz="1400" i="1">
                                              <a:solidFill>
                                                <a:schemeClr val="tx1"/>
                                              </a:solidFill>
                                              <a:latin typeface="Cambria Math" panose="02040503050406030204" pitchFamily="18" charset="0"/>
                                            </a:rPr>
                                            <m:t>𝑏𝑎𝑟</m:t>
                                          </m:r>
                                        </m:sub>
                                      </m:sSub>
                                    </m:e>
                                  </m:d>
                                </m:e>
                                <m:sup>
                                  <m:r>
                                    <a:rPr lang="en-US" sz="1400" i="0">
                                      <a:solidFill>
                                        <a:schemeClr val="tx1"/>
                                      </a:solidFill>
                                      <a:latin typeface="Cambria Math" panose="02040503050406030204" pitchFamily="18" charset="0"/>
                                    </a:rPr>
                                    <m:t>2</m:t>
                                  </m:r>
                                </m:sup>
                              </m:sSup>
                            </m:num>
                            <m:den>
                              <m:r>
                                <a:rPr lang="en-US" sz="1400" i="1">
                                  <a:solidFill>
                                    <a:schemeClr val="tx1"/>
                                  </a:solidFill>
                                  <a:latin typeface="Cambria Math" panose="02040503050406030204" pitchFamily="18" charset="0"/>
                                </a:rPr>
                                <m:t>𝑛</m:t>
                              </m:r>
                              <m:r>
                                <a:rPr lang="en-US" sz="1400" i="0">
                                  <a:solidFill>
                                    <a:schemeClr val="tx1"/>
                                  </a:solidFill>
                                  <a:latin typeface="Cambria Math" panose="02040503050406030204" pitchFamily="18" charset="0"/>
                                </a:rPr>
                                <m:t>−1</m:t>
                              </m:r>
                            </m:den>
                          </m:f>
                        </m:e>
                      </m:nary>
                    </m:e>
                  </m:rad>
                </m:oMath>
              </a14:m>
              <a:endParaRPr lang="en-US" sz="1400">
                <a:solidFill>
                  <a:schemeClr val="tx1"/>
                </a:solidFill>
              </a:endParaRPr>
            </a:p>
          </xdr:txBody>
        </xdr:sp>
      </mc:Choice>
      <mc:Fallback xmlns="">
        <xdr:sp macro="" textlink="">
          <xdr:nvSpPr>
            <xdr:cNvPr id="11" name="TextBox 10">
              <a:extLst>
                <a:ext uri="{FF2B5EF4-FFF2-40B4-BE49-F238E27FC236}">
                  <a16:creationId xmlns:a16="http://schemas.microsoft.com/office/drawing/2014/main" id="{35B050A0-2388-4351-A289-775282A2FF49}"/>
                </a:ext>
              </a:extLst>
            </xdr:cNvPr>
            <xdr:cNvSpPr txBox="1"/>
          </xdr:nvSpPr>
          <xdr:spPr>
            <a:xfrm>
              <a:off x="6944320" y="3073111"/>
              <a:ext cx="1766396" cy="438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400">
                  <a:solidFill>
                    <a:schemeClr val="tx1"/>
                  </a:solidFill>
                </a:rPr>
                <a:t>S</a:t>
              </a:r>
              <a:r>
                <a:rPr lang="en-US" sz="1400" baseline="-25000">
                  <a:solidFill>
                    <a:schemeClr val="tx1"/>
                  </a:solidFill>
                </a:rPr>
                <a:t>y</a:t>
              </a:r>
              <a:r>
                <a:rPr lang="en-US" sz="1400">
                  <a:solidFill>
                    <a:schemeClr val="tx1"/>
                  </a:solidFill>
                </a:rPr>
                <a:t> = </a:t>
              </a:r>
              <a:r>
                <a:rPr lang="en-US" sz="1400" i="0">
                  <a:solidFill>
                    <a:schemeClr val="tx1"/>
                  </a:solidFill>
                  <a:latin typeface="Cambria Math" panose="02040503050406030204" pitchFamily="18" charset="0"/>
                </a:rPr>
                <a:t>√(∑128▒(</a:t>
              </a:r>
              <a:r>
                <a:rPr lang="en-US" sz="1400" b="0" i="0">
                  <a:solidFill>
                    <a:schemeClr val="tx1"/>
                  </a:solidFill>
                  <a:effectLst/>
                  <a:latin typeface="Cambria Math" panose="02040503050406030204" pitchFamily="18" charset="0"/>
                  <a:ea typeface="+mn-ea"/>
                  <a:cs typeface="+mn-cs"/>
                </a:rPr>
                <a:t>𝑌</a:t>
              </a:r>
              <a:r>
                <a:rPr lang="en-US" sz="1400" b="0" i="0">
                  <a:solidFill>
                    <a:schemeClr val="tx1"/>
                  </a:solidFill>
                  <a:effectLst/>
                  <a:latin typeface="+mn-lt"/>
                  <a:ea typeface="+mn-ea"/>
                  <a:cs typeface="+mn-cs"/>
                </a:rPr>
                <a:t>_</a:t>
              </a:r>
              <a:r>
                <a:rPr lang="en-US" sz="1400" b="0" i="0">
                  <a:solidFill>
                    <a:schemeClr val="tx1"/>
                  </a:solidFill>
                  <a:effectLst/>
                  <a:latin typeface="Cambria Math" panose="02040503050406030204" pitchFamily="18" charset="0"/>
                  <a:ea typeface="+mn-ea"/>
                  <a:cs typeface="+mn-cs"/>
                </a:rPr>
                <a:t>𝑖</a:t>
              </a:r>
              <a:r>
                <a:rPr lang="en-US" sz="1400" i="0">
                  <a:solidFill>
                    <a:schemeClr val="tx1"/>
                  </a:solidFill>
                  <a:latin typeface="Cambria Math" panose="02040503050406030204" pitchFamily="18" charset="0"/>
                </a:rPr>
                <a:t>−</a:t>
              </a:r>
              <a:r>
                <a:rPr lang="en-US" sz="1400" b="0" i="0">
                  <a:solidFill>
                    <a:schemeClr val="tx1"/>
                  </a:solidFill>
                  <a:latin typeface="Cambria Math" panose="02040503050406030204" pitchFamily="18" charset="0"/>
                </a:rPr>
                <a:t>𝑌_</a:t>
              </a:r>
              <a:r>
                <a:rPr lang="en-US" sz="1400" i="0">
                  <a:solidFill>
                    <a:schemeClr val="tx1"/>
                  </a:solidFill>
                  <a:latin typeface="Cambria Math" panose="02040503050406030204" pitchFamily="18" charset="0"/>
                </a:rPr>
                <a:t>𝑏𝑎𝑟 )^2/(𝑛−1))</a:t>
              </a:r>
              <a:endParaRPr lang="en-US" sz="1400">
                <a:solidFill>
                  <a:schemeClr val="tx1"/>
                </a:solidFill>
              </a:endParaRPr>
            </a:p>
          </xdr:txBody>
        </xdr:sp>
      </mc:Fallback>
    </mc:AlternateContent>
    <xdr:clientData/>
  </xdr:oneCellAnchor>
  <xdr:oneCellAnchor>
    <xdr:from>
      <xdr:col>5</xdr:col>
      <xdr:colOff>76200</xdr:colOff>
      <xdr:row>19</xdr:row>
      <xdr:rowOff>81176</xdr:rowOff>
    </xdr:from>
    <xdr:ext cx="2833254" cy="557525"/>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C2486F5B-8FCD-4BE5-A50C-D27629EA3162}"/>
                </a:ext>
              </a:extLst>
            </xdr:cNvPr>
            <xdr:cNvSpPr txBox="1"/>
          </xdr:nvSpPr>
          <xdr:spPr>
            <a:xfrm>
              <a:off x="2803814" y="3821903"/>
              <a:ext cx="2833254" cy="557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900">
                  <a:solidFill>
                    <a:schemeClr val="tx1"/>
                  </a:solidFill>
                </a:rPr>
                <a:t>m = </a:t>
              </a:r>
              <a14:m>
                <m:oMath xmlns:m="http://schemas.openxmlformats.org/officeDocument/2006/math">
                  <m:f>
                    <m:fPr>
                      <m:ctrlPr>
                        <a:rPr lang="en-US" sz="1900" i="1">
                          <a:solidFill>
                            <a:schemeClr val="tx1"/>
                          </a:solidFill>
                          <a:latin typeface="Cambria Math" panose="02040503050406030204" pitchFamily="18" charset="0"/>
                        </a:rPr>
                      </m:ctrlPr>
                    </m:fPr>
                    <m:num>
                      <m:nary>
                        <m:naryPr>
                          <m:chr m:val="∑"/>
                          <m:grow m:val="on"/>
                          <m:subHide m:val="on"/>
                          <m:supHide m:val="on"/>
                          <m:ctrlPr>
                            <a:rPr lang="en-US" sz="1900" i="1">
                              <a:solidFill>
                                <a:schemeClr val="tx1"/>
                              </a:solidFill>
                              <a:latin typeface="Cambria Math" panose="02040503050406030204" pitchFamily="18" charset="0"/>
                            </a:rPr>
                          </m:ctrlPr>
                        </m:naryPr>
                        <m:sub/>
                        <m:sup/>
                        <m:e>
                          <m:d>
                            <m:dPr>
                              <m:ctrlPr>
                                <a:rPr lang="en-US" sz="1900" i="1">
                                  <a:solidFill>
                                    <a:schemeClr val="tx1"/>
                                  </a:solidFill>
                                  <a:latin typeface="Cambria Math" panose="02040503050406030204" pitchFamily="18" charset="0"/>
                                </a:rPr>
                              </m:ctrlPr>
                            </m:dPr>
                            <m:e>
                              <m:sSub>
                                <m:sSubPr>
                                  <m:ctrlPr>
                                    <a:rPr lang="en-US" sz="1900" i="1">
                                      <a:solidFill>
                                        <a:schemeClr val="tx1"/>
                                      </a:solidFill>
                                      <a:latin typeface="Cambria Math" panose="02040503050406030204" pitchFamily="18" charset="0"/>
                                    </a:rPr>
                                  </m:ctrlPr>
                                </m:sSubPr>
                                <m:e>
                                  <m:r>
                                    <a:rPr lang="en-US" sz="1900" i="1">
                                      <a:solidFill>
                                        <a:schemeClr val="tx1"/>
                                      </a:solidFill>
                                      <a:latin typeface="Cambria Math" panose="02040503050406030204" pitchFamily="18" charset="0"/>
                                    </a:rPr>
                                    <m:t>𝑋</m:t>
                                  </m:r>
                                </m:e>
                                <m:sub>
                                  <m:r>
                                    <a:rPr lang="en-US" sz="1900" i="1">
                                      <a:solidFill>
                                        <a:schemeClr val="tx1"/>
                                      </a:solidFill>
                                      <a:latin typeface="Cambria Math" panose="02040503050406030204" pitchFamily="18" charset="0"/>
                                    </a:rPr>
                                    <m:t>𝑖</m:t>
                                  </m:r>
                                </m:sub>
                              </m:sSub>
                              <m:r>
                                <a:rPr lang="en-US" sz="1900" i="0">
                                  <a:solidFill>
                                    <a:schemeClr val="tx1"/>
                                  </a:solidFill>
                                  <a:latin typeface="Cambria Math" panose="02040503050406030204" pitchFamily="18" charset="0"/>
                                </a:rPr>
                                <m:t>−</m:t>
                              </m:r>
                              <m:sSub>
                                <m:sSubPr>
                                  <m:ctrlPr>
                                    <a:rPr lang="en-US" sz="1900" i="1">
                                      <a:solidFill>
                                        <a:schemeClr val="tx1"/>
                                      </a:solidFill>
                                      <a:latin typeface="Cambria Math" panose="02040503050406030204" pitchFamily="18" charset="0"/>
                                    </a:rPr>
                                  </m:ctrlPr>
                                </m:sSubPr>
                                <m:e>
                                  <m:r>
                                    <a:rPr lang="en-US" sz="1900" i="1">
                                      <a:solidFill>
                                        <a:schemeClr val="tx1"/>
                                      </a:solidFill>
                                      <a:latin typeface="Cambria Math" panose="02040503050406030204" pitchFamily="18" charset="0"/>
                                    </a:rPr>
                                    <m:t>𝑋</m:t>
                                  </m:r>
                                </m:e>
                                <m:sub>
                                  <m:r>
                                    <a:rPr lang="en-US" sz="1900" i="1">
                                      <a:solidFill>
                                        <a:schemeClr val="tx1"/>
                                      </a:solidFill>
                                      <a:latin typeface="Cambria Math" panose="02040503050406030204" pitchFamily="18" charset="0"/>
                                    </a:rPr>
                                    <m:t>𝑏</m:t>
                                  </m:r>
                                  <m:r>
                                    <a:rPr lang="en-US" sz="1900" b="0" i="1">
                                      <a:solidFill>
                                        <a:schemeClr val="tx1"/>
                                      </a:solidFill>
                                      <a:latin typeface="Cambria Math" panose="02040503050406030204" pitchFamily="18" charset="0"/>
                                    </a:rPr>
                                    <m:t>𝑎</m:t>
                                  </m:r>
                                  <m:r>
                                    <a:rPr lang="en-US" sz="1900" i="1">
                                      <a:solidFill>
                                        <a:schemeClr val="tx1"/>
                                      </a:solidFill>
                                      <a:latin typeface="Cambria Math" panose="02040503050406030204" pitchFamily="18" charset="0"/>
                                    </a:rPr>
                                    <m:t>𝑟</m:t>
                                  </m:r>
                                </m:sub>
                              </m:sSub>
                            </m:e>
                          </m:d>
                        </m:e>
                      </m:nary>
                      <m:r>
                        <a:rPr lang="en-US" sz="1900" i="0">
                          <a:solidFill>
                            <a:schemeClr val="tx1"/>
                          </a:solidFill>
                          <a:latin typeface="Cambria Math" panose="02040503050406030204" pitchFamily="18" charset="0"/>
                        </a:rPr>
                        <m:t>∗</m:t>
                      </m:r>
                      <m:d>
                        <m:dPr>
                          <m:ctrlPr>
                            <a:rPr lang="en-US" sz="1900" i="1">
                              <a:solidFill>
                                <a:schemeClr val="tx1"/>
                              </a:solidFill>
                              <a:effectLst/>
                              <a:latin typeface="Cambria Math" panose="02040503050406030204" pitchFamily="18" charset="0"/>
                              <a:ea typeface="+mn-ea"/>
                              <a:cs typeface="+mn-cs"/>
                            </a:rPr>
                          </m:ctrlPr>
                        </m:dPr>
                        <m:e>
                          <m:sSub>
                            <m:sSubPr>
                              <m:ctrlPr>
                                <a:rPr lang="en-US" sz="1900" i="1">
                                  <a:solidFill>
                                    <a:schemeClr val="tx1"/>
                                  </a:solidFill>
                                  <a:effectLst/>
                                  <a:latin typeface="Cambria Math" panose="02040503050406030204" pitchFamily="18" charset="0"/>
                                  <a:ea typeface="+mn-ea"/>
                                  <a:cs typeface="+mn-cs"/>
                                </a:rPr>
                              </m:ctrlPr>
                            </m:sSubPr>
                            <m:e>
                              <m:r>
                                <a:rPr lang="en-US" sz="1900" b="0" i="1">
                                  <a:solidFill>
                                    <a:schemeClr val="tx1"/>
                                  </a:solidFill>
                                  <a:effectLst/>
                                  <a:latin typeface="Cambria Math" panose="02040503050406030204" pitchFamily="18" charset="0"/>
                                  <a:ea typeface="+mn-ea"/>
                                  <a:cs typeface="+mn-cs"/>
                                </a:rPr>
                                <m:t>𝑌</m:t>
                              </m:r>
                            </m:e>
                            <m:sub>
                              <m:r>
                                <a:rPr lang="en-US" sz="1900" i="1">
                                  <a:solidFill>
                                    <a:schemeClr val="tx1"/>
                                  </a:solidFill>
                                  <a:effectLst/>
                                  <a:latin typeface="Cambria Math" panose="02040503050406030204" pitchFamily="18" charset="0"/>
                                  <a:ea typeface="+mn-ea"/>
                                  <a:cs typeface="+mn-cs"/>
                                </a:rPr>
                                <m:t>𝑖</m:t>
                              </m:r>
                            </m:sub>
                          </m:sSub>
                          <m:r>
                            <a:rPr lang="en-US" sz="1900" i="0">
                              <a:solidFill>
                                <a:schemeClr val="tx1"/>
                              </a:solidFill>
                              <a:effectLst/>
                              <a:latin typeface="Cambria Math" panose="02040503050406030204" pitchFamily="18" charset="0"/>
                              <a:ea typeface="+mn-ea"/>
                              <a:cs typeface="+mn-cs"/>
                            </a:rPr>
                            <m:t>−</m:t>
                          </m:r>
                          <m:sSub>
                            <m:sSubPr>
                              <m:ctrlPr>
                                <a:rPr lang="en-US" sz="1900" i="1">
                                  <a:solidFill>
                                    <a:schemeClr val="tx1"/>
                                  </a:solidFill>
                                  <a:effectLst/>
                                  <a:latin typeface="Cambria Math" panose="02040503050406030204" pitchFamily="18" charset="0"/>
                                  <a:ea typeface="+mn-ea"/>
                                  <a:cs typeface="+mn-cs"/>
                                </a:rPr>
                              </m:ctrlPr>
                            </m:sSubPr>
                            <m:e>
                              <m:r>
                                <a:rPr lang="en-US" sz="1900" b="0" i="1">
                                  <a:solidFill>
                                    <a:schemeClr val="tx1"/>
                                  </a:solidFill>
                                  <a:effectLst/>
                                  <a:latin typeface="Cambria Math" panose="02040503050406030204" pitchFamily="18" charset="0"/>
                                  <a:ea typeface="+mn-ea"/>
                                  <a:cs typeface="+mn-cs"/>
                                </a:rPr>
                                <m:t>𝑌</m:t>
                              </m:r>
                            </m:e>
                            <m:sub>
                              <m:r>
                                <a:rPr lang="en-US" sz="1900" i="1">
                                  <a:solidFill>
                                    <a:schemeClr val="tx1"/>
                                  </a:solidFill>
                                  <a:effectLst/>
                                  <a:latin typeface="Cambria Math" panose="02040503050406030204" pitchFamily="18" charset="0"/>
                                  <a:ea typeface="+mn-ea"/>
                                  <a:cs typeface="+mn-cs"/>
                                </a:rPr>
                                <m:t>𝑏</m:t>
                              </m:r>
                              <m:r>
                                <a:rPr lang="en-US" sz="1900" b="0" i="1">
                                  <a:solidFill>
                                    <a:schemeClr val="tx1"/>
                                  </a:solidFill>
                                  <a:effectLst/>
                                  <a:latin typeface="Cambria Math" panose="02040503050406030204" pitchFamily="18" charset="0"/>
                                  <a:ea typeface="+mn-ea"/>
                                  <a:cs typeface="+mn-cs"/>
                                </a:rPr>
                                <m:t>𝑎</m:t>
                              </m:r>
                              <m:r>
                                <a:rPr lang="en-US" sz="1900" i="1">
                                  <a:solidFill>
                                    <a:schemeClr val="tx1"/>
                                  </a:solidFill>
                                  <a:effectLst/>
                                  <a:latin typeface="Cambria Math" panose="02040503050406030204" pitchFamily="18" charset="0"/>
                                  <a:ea typeface="+mn-ea"/>
                                  <a:cs typeface="+mn-cs"/>
                                </a:rPr>
                                <m:t>𝑟</m:t>
                              </m:r>
                            </m:sub>
                          </m:sSub>
                        </m:e>
                      </m:d>
                    </m:num>
                    <m:den>
                      <m:nary>
                        <m:naryPr>
                          <m:chr m:val="∑"/>
                          <m:grow m:val="on"/>
                          <m:subHide m:val="on"/>
                          <m:supHide m:val="on"/>
                          <m:ctrlPr>
                            <a:rPr lang="en-US" sz="1900" i="1">
                              <a:solidFill>
                                <a:schemeClr val="tx1"/>
                              </a:solidFill>
                              <a:latin typeface="Cambria Math" panose="02040503050406030204" pitchFamily="18" charset="0"/>
                            </a:rPr>
                          </m:ctrlPr>
                        </m:naryPr>
                        <m:sub/>
                        <m:sup/>
                        <m:e>
                          <m:sSup>
                            <m:sSupPr>
                              <m:ctrlPr>
                                <a:rPr lang="en-US" sz="1900" i="1">
                                  <a:solidFill>
                                    <a:schemeClr val="tx1"/>
                                  </a:solidFill>
                                  <a:latin typeface="Cambria Math" panose="02040503050406030204" pitchFamily="18" charset="0"/>
                                </a:rPr>
                              </m:ctrlPr>
                            </m:sSupPr>
                            <m:e>
                              <m:d>
                                <m:dPr>
                                  <m:ctrlPr>
                                    <a:rPr lang="en-US" sz="1900" i="1">
                                      <a:solidFill>
                                        <a:schemeClr val="tx1"/>
                                      </a:solidFill>
                                      <a:latin typeface="Cambria Math" panose="02040503050406030204" pitchFamily="18" charset="0"/>
                                    </a:rPr>
                                  </m:ctrlPr>
                                </m:dPr>
                                <m:e>
                                  <m:sSub>
                                    <m:sSubPr>
                                      <m:ctrlPr>
                                        <a:rPr lang="en-US" sz="1900" i="1">
                                          <a:solidFill>
                                            <a:schemeClr val="tx1"/>
                                          </a:solidFill>
                                          <a:latin typeface="Cambria Math" panose="02040503050406030204" pitchFamily="18" charset="0"/>
                                        </a:rPr>
                                      </m:ctrlPr>
                                    </m:sSubPr>
                                    <m:e>
                                      <m:r>
                                        <a:rPr lang="en-US" sz="1900" i="1">
                                          <a:solidFill>
                                            <a:schemeClr val="tx1"/>
                                          </a:solidFill>
                                          <a:latin typeface="Cambria Math" panose="02040503050406030204" pitchFamily="18" charset="0"/>
                                        </a:rPr>
                                        <m:t>𝑋</m:t>
                                      </m:r>
                                    </m:e>
                                    <m:sub>
                                      <m:r>
                                        <a:rPr lang="en-US" sz="1900" i="1">
                                          <a:solidFill>
                                            <a:schemeClr val="tx1"/>
                                          </a:solidFill>
                                          <a:latin typeface="Cambria Math" panose="02040503050406030204" pitchFamily="18" charset="0"/>
                                        </a:rPr>
                                        <m:t>𝑖</m:t>
                                      </m:r>
                                    </m:sub>
                                  </m:sSub>
                                  <m:r>
                                    <a:rPr lang="en-US" sz="1900" i="0">
                                      <a:solidFill>
                                        <a:schemeClr val="tx1"/>
                                      </a:solidFill>
                                      <a:latin typeface="Cambria Math" panose="02040503050406030204" pitchFamily="18" charset="0"/>
                                    </a:rPr>
                                    <m:t>−</m:t>
                                  </m:r>
                                  <m:sSub>
                                    <m:sSubPr>
                                      <m:ctrlPr>
                                        <a:rPr lang="en-US" sz="1900" i="1">
                                          <a:solidFill>
                                            <a:schemeClr val="tx1"/>
                                          </a:solidFill>
                                          <a:latin typeface="Cambria Math" panose="02040503050406030204" pitchFamily="18" charset="0"/>
                                        </a:rPr>
                                      </m:ctrlPr>
                                    </m:sSubPr>
                                    <m:e>
                                      <m:r>
                                        <a:rPr lang="en-US" sz="1900" i="1">
                                          <a:solidFill>
                                            <a:schemeClr val="tx1"/>
                                          </a:solidFill>
                                          <a:latin typeface="Cambria Math" panose="02040503050406030204" pitchFamily="18" charset="0"/>
                                        </a:rPr>
                                        <m:t>𝑋</m:t>
                                      </m:r>
                                    </m:e>
                                    <m:sub>
                                      <m:r>
                                        <a:rPr lang="en-US" sz="1900" i="1">
                                          <a:solidFill>
                                            <a:schemeClr val="tx1"/>
                                          </a:solidFill>
                                          <a:latin typeface="Cambria Math" panose="02040503050406030204" pitchFamily="18" charset="0"/>
                                        </a:rPr>
                                        <m:t>𝑏𝑎𝑟</m:t>
                                      </m:r>
                                    </m:sub>
                                  </m:sSub>
                                </m:e>
                              </m:d>
                            </m:e>
                            <m:sup>
                              <m:r>
                                <a:rPr lang="en-US" sz="1900" i="0">
                                  <a:solidFill>
                                    <a:schemeClr val="tx1"/>
                                  </a:solidFill>
                                  <a:latin typeface="Cambria Math" panose="02040503050406030204" pitchFamily="18" charset="0"/>
                                </a:rPr>
                                <m:t>2</m:t>
                              </m:r>
                            </m:sup>
                          </m:sSup>
                        </m:e>
                      </m:nary>
                    </m:den>
                  </m:f>
                </m:oMath>
              </a14:m>
              <a:endParaRPr lang="en-US" sz="1900">
                <a:solidFill>
                  <a:schemeClr val="tx1"/>
                </a:solidFill>
              </a:endParaRPr>
            </a:p>
          </xdr:txBody>
        </xdr:sp>
      </mc:Choice>
      <mc:Fallback xmlns="">
        <xdr:sp macro="" textlink="">
          <xdr:nvSpPr>
            <xdr:cNvPr id="13" name="TextBox 12">
              <a:extLst>
                <a:ext uri="{FF2B5EF4-FFF2-40B4-BE49-F238E27FC236}">
                  <a16:creationId xmlns:a16="http://schemas.microsoft.com/office/drawing/2014/main" id="{C2486F5B-8FCD-4BE5-A50C-D27629EA3162}"/>
                </a:ext>
              </a:extLst>
            </xdr:cNvPr>
            <xdr:cNvSpPr txBox="1"/>
          </xdr:nvSpPr>
          <xdr:spPr>
            <a:xfrm>
              <a:off x="2803814" y="3821903"/>
              <a:ext cx="2833254" cy="557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900">
                  <a:solidFill>
                    <a:schemeClr val="tx1"/>
                  </a:solidFill>
                </a:rPr>
                <a:t>m = </a:t>
              </a:r>
              <a:r>
                <a:rPr lang="en-US" sz="1900" i="0">
                  <a:solidFill>
                    <a:schemeClr val="tx1"/>
                  </a:solidFill>
                  <a:latin typeface="Cambria Math" panose="02040503050406030204" pitchFamily="18" charset="0"/>
                </a:rPr>
                <a:t>(∑128▒(𝑋_𝑖−𝑋_𝑏</a:t>
              </a:r>
              <a:r>
                <a:rPr lang="en-US" sz="1900" b="0" i="0">
                  <a:solidFill>
                    <a:schemeClr val="tx1"/>
                  </a:solidFill>
                  <a:latin typeface="Cambria Math" panose="02040503050406030204" pitchFamily="18" charset="0"/>
                </a:rPr>
                <a:t>𝑎</a:t>
              </a:r>
              <a:r>
                <a:rPr lang="en-US" sz="1900" i="0">
                  <a:solidFill>
                    <a:schemeClr val="tx1"/>
                  </a:solidFill>
                  <a:latin typeface="Cambria Math" panose="02040503050406030204" pitchFamily="18" charset="0"/>
                </a:rPr>
                <a:t>𝑟 ) ∗</a:t>
              </a:r>
              <a:r>
                <a:rPr lang="en-US" sz="1900" i="0">
                  <a:solidFill>
                    <a:schemeClr val="tx1"/>
                  </a:solidFill>
                  <a:effectLst/>
                  <a:latin typeface="+mn-lt"/>
                  <a:ea typeface="+mn-ea"/>
                  <a:cs typeface="+mn-cs"/>
                </a:rPr>
                <a:t>(</a:t>
              </a:r>
              <a:r>
                <a:rPr lang="en-US" sz="1900" b="0" i="0">
                  <a:solidFill>
                    <a:schemeClr val="tx1"/>
                  </a:solidFill>
                  <a:effectLst/>
                  <a:latin typeface="Cambria Math" panose="02040503050406030204" pitchFamily="18" charset="0"/>
                  <a:ea typeface="+mn-ea"/>
                  <a:cs typeface="+mn-cs"/>
                </a:rPr>
                <a:t>𝑌</a:t>
              </a:r>
              <a:r>
                <a:rPr lang="en-US" sz="1900" b="0" i="0">
                  <a:solidFill>
                    <a:schemeClr val="tx1"/>
                  </a:solidFill>
                  <a:effectLst/>
                  <a:latin typeface="+mn-lt"/>
                  <a:ea typeface="+mn-ea"/>
                  <a:cs typeface="+mn-cs"/>
                </a:rPr>
                <a:t>_</a:t>
              </a:r>
              <a:r>
                <a:rPr lang="en-US" sz="1900" i="0">
                  <a:solidFill>
                    <a:schemeClr val="tx1"/>
                  </a:solidFill>
                  <a:effectLst/>
                  <a:latin typeface="+mn-lt"/>
                  <a:ea typeface="+mn-ea"/>
                  <a:cs typeface="+mn-cs"/>
                </a:rPr>
                <a:t>𝑖−</a:t>
              </a:r>
              <a:r>
                <a:rPr lang="en-US" sz="1900" b="0" i="0">
                  <a:solidFill>
                    <a:schemeClr val="tx1"/>
                  </a:solidFill>
                  <a:effectLst/>
                  <a:latin typeface="Cambria Math" panose="02040503050406030204" pitchFamily="18" charset="0"/>
                  <a:ea typeface="+mn-ea"/>
                  <a:cs typeface="+mn-cs"/>
                </a:rPr>
                <a:t>𝑌</a:t>
              </a:r>
              <a:r>
                <a:rPr lang="en-US" sz="1900" b="0" i="0">
                  <a:solidFill>
                    <a:schemeClr val="tx1"/>
                  </a:solidFill>
                  <a:effectLst/>
                  <a:latin typeface="+mn-lt"/>
                  <a:ea typeface="+mn-ea"/>
                  <a:cs typeface="+mn-cs"/>
                </a:rPr>
                <a:t>_</a:t>
              </a:r>
              <a:r>
                <a:rPr lang="en-US" sz="1900" i="0">
                  <a:solidFill>
                    <a:schemeClr val="tx1"/>
                  </a:solidFill>
                  <a:effectLst/>
                  <a:latin typeface="+mn-lt"/>
                  <a:ea typeface="+mn-ea"/>
                  <a:cs typeface="+mn-cs"/>
                </a:rPr>
                <a:t>𝑏</a:t>
              </a:r>
              <a:r>
                <a:rPr lang="en-US" sz="1900" b="0" i="0">
                  <a:solidFill>
                    <a:schemeClr val="tx1"/>
                  </a:solidFill>
                  <a:effectLst/>
                  <a:latin typeface="+mn-lt"/>
                  <a:ea typeface="+mn-ea"/>
                  <a:cs typeface="+mn-cs"/>
                </a:rPr>
                <a:t>𝑎</a:t>
              </a:r>
              <a:r>
                <a:rPr lang="en-US" sz="1900" i="0">
                  <a:solidFill>
                    <a:schemeClr val="tx1"/>
                  </a:solidFill>
                  <a:effectLst/>
                  <a:latin typeface="+mn-lt"/>
                  <a:ea typeface="+mn-ea"/>
                  <a:cs typeface="+mn-cs"/>
                </a:rPr>
                <a:t>𝑟 )</a:t>
              </a:r>
              <a:r>
                <a:rPr lang="en-US" sz="1900" i="0">
                  <a:solidFill>
                    <a:schemeClr val="tx1"/>
                  </a:solidFill>
                  <a:effectLst/>
                  <a:latin typeface="Cambria Math" panose="02040503050406030204" pitchFamily="18" charset="0"/>
                  <a:ea typeface="+mn-ea"/>
                  <a:cs typeface="+mn-cs"/>
                </a:rPr>
                <a:t>)/(∑128▒(</a:t>
              </a:r>
              <a:r>
                <a:rPr lang="en-US" sz="1900" i="0">
                  <a:solidFill>
                    <a:schemeClr val="tx1"/>
                  </a:solidFill>
                  <a:latin typeface="Cambria Math" panose="02040503050406030204" pitchFamily="18" charset="0"/>
                </a:rPr>
                <a:t>𝑋_𝑖−𝑋_𝑏𝑎𝑟 )^2 )</a:t>
              </a:r>
              <a:endParaRPr lang="en-US" sz="1900">
                <a:solidFill>
                  <a:schemeClr val="tx1"/>
                </a:solidFill>
              </a:endParaRPr>
            </a:p>
          </xdr:txBody>
        </xdr:sp>
      </mc:Fallback>
    </mc:AlternateContent>
    <xdr:clientData/>
  </xdr:oneCellAnchor>
  <xdr:oneCellAnchor>
    <xdr:from>
      <xdr:col>6</xdr:col>
      <xdr:colOff>330724</xdr:colOff>
      <xdr:row>19</xdr:row>
      <xdr:rowOff>81176</xdr:rowOff>
    </xdr:from>
    <xdr:ext cx="1738288" cy="250453"/>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5C974EF9-5160-4EB3-83A8-902BCBFA1009}"/>
                </a:ext>
              </a:extLst>
            </xdr:cNvPr>
            <xdr:cNvSpPr txBox="1"/>
          </xdr:nvSpPr>
          <xdr:spPr>
            <a:xfrm>
              <a:off x="5621429" y="3821903"/>
              <a:ext cx="1738288"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solidFill>
                          <a:schemeClr val="tx1"/>
                        </a:solidFill>
                        <a:latin typeface="Cambria Math" panose="02040503050406030204" pitchFamily="18" charset="0"/>
                      </a:rPr>
                      <m:t>𝑏</m:t>
                    </m:r>
                    <m:r>
                      <a:rPr lang="en-US" sz="1600" i="1">
                        <a:solidFill>
                          <a:schemeClr val="tx1"/>
                        </a:solidFill>
                        <a:latin typeface="Cambria Math" panose="02040503050406030204" pitchFamily="18" charset="0"/>
                      </a:rPr>
                      <m:t>=</m:t>
                    </m:r>
                    <m:sSub>
                      <m:sSubPr>
                        <m:ctrlPr>
                          <a:rPr lang="en-US" sz="160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𝑌</m:t>
                        </m:r>
                      </m:e>
                      <m:sub>
                        <m:r>
                          <a:rPr lang="en-US" sz="1600" i="1">
                            <a:solidFill>
                              <a:schemeClr val="tx1"/>
                            </a:solidFill>
                            <a:effectLst/>
                            <a:latin typeface="Cambria Math" panose="02040503050406030204" pitchFamily="18" charset="0"/>
                            <a:ea typeface="+mn-ea"/>
                            <a:cs typeface="+mn-cs"/>
                          </a:rPr>
                          <m:t>𝑏</m:t>
                        </m:r>
                        <m:r>
                          <a:rPr lang="en-US" sz="1600" b="0" i="1">
                            <a:solidFill>
                              <a:schemeClr val="tx1"/>
                            </a:solidFill>
                            <a:effectLst/>
                            <a:latin typeface="Cambria Math" panose="02040503050406030204" pitchFamily="18" charset="0"/>
                            <a:ea typeface="+mn-ea"/>
                            <a:cs typeface="+mn-cs"/>
                          </a:rPr>
                          <m:t>𝑎</m:t>
                        </m:r>
                        <m:r>
                          <a:rPr lang="en-US" sz="1600" i="1">
                            <a:solidFill>
                              <a:schemeClr val="tx1"/>
                            </a:solidFill>
                            <a:effectLst/>
                            <a:latin typeface="Cambria Math" panose="02040503050406030204" pitchFamily="18" charset="0"/>
                            <a:ea typeface="+mn-ea"/>
                            <a:cs typeface="+mn-cs"/>
                          </a:rPr>
                          <m:t>𝑟</m:t>
                        </m:r>
                      </m:sub>
                    </m:sSub>
                    <m:r>
                      <a:rPr lang="en-US" sz="1600" b="0" i="1">
                        <a:solidFill>
                          <a:schemeClr val="tx1"/>
                        </a:solidFill>
                        <a:latin typeface="Cambria Math" panose="02040503050406030204" pitchFamily="18" charset="0"/>
                      </a:rPr>
                      <m:t>−</m:t>
                    </m:r>
                    <m:r>
                      <a:rPr lang="en-US" sz="1600" b="0" i="1">
                        <a:solidFill>
                          <a:schemeClr val="tx1"/>
                        </a:solidFill>
                        <a:latin typeface="Cambria Math" panose="02040503050406030204" pitchFamily="18" charset="0"/>
                      </a:rPr>
                      <m:t>𝑚</m:t>
                    </m:r>
                    <m:r>
                      <a:rPr lang="en-US" sz="1600" b="0" i="1">
                        <a:solidFill>
                          <a:schemeClr val="tx1"/>
                        </a:solidFill>
                        <a:latin typeface="Cambria Math" panose="02040503050406030204" pitchFamily="18" charset="0"/>
                      </a:rPr>
                      <m:t>∗</m:t>
                    </m:r>
                    <m:sSub>
                      <m:sSubPr>
                        <m:ctrlPr>
                          <a:rPr lang="en-US" sz="1600" i="1">
                            <a:solidFill>
                              <a:schemeClr val="tx1"/>
                            </a:solidFill>
                            <a:effectLst/>
                            <a:latin typeface="Cambria Math" panose="02040503050406030204" pitchFamily="18" charset="0"/>
                            <a:ea typeface="+mn-ea"/>
                            <a:cs typeface="+mn-cs"/>
                          </a:rPr>
                        </m:ctrlPr>
                      </m:sSubPr>
                      <m:e>
                        <m:r>
                          <a:rPr lang="en-US" sz="1600" b="0" i="1">
                            <a:solidFill>
                              <a:schemeClr val="tx1"/>
                            </a:solidFill>
                            <a:effectLst/>
                            <a:latin typeface="Cambria Math" panose="02040503050406030204" pitchFamily="18" charset="0"/>
                            <a:ea typeface="+mn-ea"/>
                            <a:cs typeface="+mn-cs"/>
                          </a:rPr>
                          <m:t>𝑋</m:t>
                        </m:r>
                      </m:e>
                      <m:sub>
                        <m:r>
                          <a:rPr lang="en-US" sz="1600" i="1">
                            <a:solidFill>
                              <a:schemeClr val="tx1"/>
                            </a:solidFill>
                            <a:effectLst/>
                            <a:latin typeface="Cambria Math" panose="02040503050406030204" pitchFamily="18" charset="0"/>
                            <a:ea typeface="+mn-ea"/>
                            <a:cs typeface="+mn-cs"/>
                          </a:rPr>
                          <m:t>𝑏</m:t>
                        </m:r>
                        <m:r>
                          <a:rPr lang="en-US" sz="1600" b="0" i="1">
                            <a:solidFill>
                              <a:schemeClr val="tx1"/>
                            </a:solidFill>
                            <a:effectLst/>
                            <a:latin typeface="Cambria Math" panose="02040503050406030204" pitchFamily="18" charset="0"/>
                            <a:ea typeface="+mn-ea"/>
                            <a:cs typeface="+mn-cs"/>
                          </a:rPr>
                          <m:t>𝑎</m:t>
                        </m:r>
                        <m:r>
                          <a:rPr lang="en-US" sz="1600" i="1">
                            <a:solidFill>
                              <a:schemeClr val="tx1"/>
                            </a:solidFill>
                            <a:effectLst/>
                            <a:latin typeface="Cambria Math" panose="02040503050406030204" pitchFamily="18" charset="0"/>
                            <a:ea typeface="+mn-ea"/>
                            <a:cs typeface="+mn-cs"/>
                          </a:rPr>
                          <m:t>𝑟</m:t>
                        </m:r>
                      </m:sub>
                    </m:sSub>
                  </m:oMath>
                </m:oMathPara>
              </a14:m>
              <a:endParaRPr lang="en-US" sz="1600">
                <a:solidFill>
                  <a:schemeClr val="tx1"/>
                </a:solidFill>
              </a:endParaRPr>
            </a:p>
          </xdr:txBody>
        </xdr:sp>
      </mc:Choice>
      <mc:Fallback xmlns="">
        <xdr:sp macro="" textlink="">
          <xdr:nvSpPr>
            <xdr:cNvPr id="14" name="TextBox 13">
              <a:extLst>
                <a:ext uri="{FF2B5EF4-FFF2-40B4-BE49-F238E27FC236}">
                  <a16:creationId xmlns:a16="http://schemas.microsoft.com/office/drawing/2014/main" id="{5C974EF9-5160-4EB3-83A8-902BCBFA1009}"/>
                </a:ext>
              </a:extLst>
            </xdr:cNvPr>
            <xdr:cNvSpPr txBox="1"/>
          </xdr:nvSpPr>
          <xdr:spPr>
            <a:xfrm>
              <a:off x="5621429" y="3821903"/>
              <a:ext cx="1738288"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600" b="0" i="0">
                  <a:solidFill>
                    <a:schemeClr val="tx1"/>
                  </a:solidFill>
                  <a:latin typeface="Cambria Math" panose="02040503050406030204" pitchFamily="18" charset="0"/>
                </a:rPr>
                <a:t>𝑏</a:t>
              </a:r>
              <a:r>
                <a:rPr lang="en-US" sz="1600" i="0">
                  <a:solidFill>
                    <a:schemeClr val="tx1"/>
                  </a:solidFill>
                  <a:latin typeface="Cambria Math" panose="02040503050406030204" pitchFamily="18" charset="0"/>
                </a:rPr>
                <a:t>=</a:t>
              </a:r>
              <a:r>
                <a:rPr lang="en-US" sz="1600" b="0" i="0">
                  <a:solidFill>
                    <a:schemeClr val="tx1"/>
                  </a:solidFill>
                  <a:effectLst/>
                  <a:latin typeface="+mn-lt"/>
                  <a:ea typeface="+mn-ea"/>
                  <a:cs typeface="+mn-cs"/>
                </a:rPr>
                <a:t>𝑌_</a:t>
              </a:r>
              <a:r>
                <a:rPr lang="en-US" sz="1600" i="0">
                  <a:solidFill>
                    <a:schemeClr val="tx1"/>
                  </a:solidFill>
                  <a:effectLst/>
                  <a:latin typeface="+mn-lt"/>
                  <a:ea typeface="+mn-ea"/>
                  <a:cs typeface="+mn-cs"/>
                </a:rPr>
                <a:t>𝑏</a:t>
              </a:r>
              <a:r>
                <a:rPr lang="en-US" sz="1600" b="0" i="0">
                  <a:solidFill>
                    <a:schemeClr val="tx1"/>
                  </a:solidFill>
                  <a:effectLst/>
                  <a:latin typeface="+mn-lt"/>
                  <a:ea typeface="+mn-ea"/>
                  <a:cs typeface="+mn-cs"/>
                </a:rPr>
                <a:t>𝑎</a:t>
              </a:r>
              <a:r>
                <a:rPr lang="en-US" sz="1600" i="0">
                  <a:solidFill>
                    <a:schemeClr val="tx1"/>
                  </a:solidFill>
                  <a:effectLst/>
                  <a:latin typeface="+mn-lt"/>
                  <a:ea typeface="+mn-ea"/>
                  <a:cs typeface="+mn-cs"/>
                </a:rPr>
                <a:t>𝑟</a:t>
              </a:r>
              <a:r>
                <a:rPr lang="en-US" sz="1600" b="0" i="0">
                  <a:solidFill>
                    <a:schemeClr val="tx1"/>
                  </a:solidFill>
                  <a:latin typeface="Cambria Math" panose="02040503050406030204" pitchFamily="18" charset="0"/>
                </a:rPr>
                <a:t>−𝑚∗</a:t>
              </a:r>
              <a:r>
                <a:rPr lang="en-US" sz="1600" b="0" i="0">
                  <a:solidFill>
                    <a:schemeClr val="tx1"/>
                  </a:solidFill>
                  <a:effectLst/>
                  <a:latin typeface="Cambria Math" panose="02040503050406030204" pitchFamily="18" charset="0"/>
                  <a:ea typeface="+mn-ea"/>
                  <a:cs typeface="+mn-cs"/>
                </a:rPr>
                <a:t>𝑋</a:t>
              </a:r>
              <a:r>
                <a:rPr lang="en-US" sz="1600" b="0" i="0">
                  <a:solidFill>
                    <a:schemeClr val="tx1"/>
                  </a:solidFill>
                  <a:effectLst/>
                  <a:latin typeface="+mn-lt"/>
                  <a:ea typeface="+mn-ea"/>
                  <a:cs typeface="+mn-cs"/>
                </a:rPr>
                <a:t>_</a:t>
              </a:r>
              <a:r>
                <a:rPr lang="en-US" sz="1600" i="0">
                  <a:solidFill>
                    <a:schemeClr val="tx1"/>
                  </a:solidFill>
                  <a:effectLst/>
                  <a:latin typeface="+mn-lt"/>
                  <a:ea typeface="+mn-ea"/>
                  <a:cs typeface="+mn-cs"/>
                </a:rPr>
                <a:t>𝑏</a:t>
              </a:r>
              <a:r>
                <a:rPr lang="en-US" sz="1600" b="0" i="0">
                  <a:solidFill>
                    <a:schemeClr val="tx1"/>
                  </a:solidFill>
                  <a:effectLst/>
                  <a:latin typeface="+mn-lt"/>
                  <a:ea typeface="+mn-ea"/>
                  <a:cs typeface="+mn-cs"/>
                </a:rPr>
                <a:t>𝑎</a:t>
              </a:r>
              <a:r>
                <a:rPr lang="en-US" sz="1600" i="0">
                  <a:solidFill>
                    <a:schemeClr val="tx1"/>
                  </a:solidFill>
                  <a:effectLst/>
                  <a:latin typeface="+mn-lt"/>
                  <a:ea typeface="+mn-ea"/>
                  <a:cs typeface="+mn-cs"/>
                </a:rPr>
                <a:t>𝑟</a:t>
              </a:r>
              <a:endParaRPr lang="en-US" sz="1600">
                <a:solidFill>
                  <a:schemeClr val="tx1"/>
                </a:solidFill>
              </a:endParaRPr>
            </a:p>
          </xdr:txBody>
        </xdr:sp>
      </mc:Fallback>
    </mc:AlternateContent>
    <xdr:clientData/>
  </xdr:oneCellAnchor>
  <xdr:oneCellAnchor>
    <xdr:from>
      <xdr:col>5</xdr:col>
      <xdr:colOff>84859</xdr:colOff>
      <xdr:row>23</xdr:row>
      <xdr:rowOff>101652</xdr:rowOff>
    </xdr:from>
    <xdr:ext cx="2425600" cy="779572"/>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FB3FFB06-8A86-483F-BE93-8557A6D7420F}"/>
                </a:ext>
              </a:extLst>
            </xdr:cNvPr>
            <xdr:cNvSpPr txBox="1"/>
          </xdr:nvSpPr>
          <xdr:spPr>
            <a:xfrm>
              <a:off x="2812473" y="4604379"/>
              <a:ext cx="2425600" cy="77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900">
                  <a:solidFill>
                    <a:schemeClr val="tx1"/>
                  </a:solidFill>
                </a:rPr>
                <a:t>r = </a:t>
              </a:r>
              <a14:m>
                <m:oMath xmlns:m="http://schemas.openxmlformats.org/officeDocument/2006/math">
                  <m:f>
                    <m:fPr>
                      <m:ctrlPr>
                        <a:rPr lang="en-US" sz="1900" i="1">
                          <a:solidFill>
                            <a:schemeClr val="tx1"/>
                          </a:solidFill>
                          <a:latin typeface="Cambria Math" panose="02040503050406030204" pitchFamily="18" charset="0"/>
                        </a:rPr>
                      </m:ctrlPr>
                    </m:fPr>
                    <m:num>
                      <m:d>
                        <m:dPr>
                          <m:ctrlPr>
                            <a:rPr lang="en-US" sz="1900" i="1">
                              <a:solidFill>
                                <a:schemeClr val="tx1"/>
                              </a:solidFill>
                              <a:latin typeface="Cambria Math" panose="02040503050406030204" pitchFamily="18" charset="0"/>
                            </a:rPr>
                          </m:ctrlPr>
                        </m:dPr>
                        <m:e>
                          <m:f>
                            <m:fPr>
                              <m:ctrlPr>
                                <a:rPr lang="en-US" sz="1900" i="1">
                                  <a:solidFill>
                                    <a:schemeClr val="tx1"/>
                                  </a:solidFill>
                                  <a:latin typeface="Cambria Math" panose="02040503050406030204" pitchFamily="18" charset="0"/>
                                </a:rPr>
                              </m:ctrlPr>
                            </m:fPr>
                            <m:num>
                              <m:nary>
                                <m:naryPr>
                                  <m:chr m:val="∑"/>
                                  <m:grow m:val="on"/>
                                  <m:subHide m:val="on"/>
                                  <m:supHide m:val="on"/>
                                  <m:ctrlPr>
                                    <a:rPr lang="en-US" sz="1900" i="1">
                                      <a:solidFill>
                                        <a:schemeClr val="tx1"/>
                                      </a:solidFill>
                                      <a:latin typeface="Cambria Math" panose="02040503050406030204" pitchFamily="18" charset="0"/>
                                    </a:rPr>
                                  </m:ctrlPr>
                                </m:naryPr>
                                <m:sub/>
                                <m:sup/>
                                <m:e>
                                  <m:d>
                                    <m:dPr>
                                      <m:ctrlPr>
                                        <a:rPr lang="en-US" sz="1900" i="1">
                                          <a:solidFill>
                                            <a:schemeClr val="tx1"/>
                                          </a:solidFill>
                                          <a:latin typeface="Cambria Math" panose="02040503050406030204" pitchFamily="18" charset="0"/>
                                        </a:rPr>
                                      </m:ctrlPr>
                                    </m:dPr>
                                    <m:e>
                                      <m:sSub>
                                        <m:sSubPr>
                                          <m:ctrlPr>
                                            <a:rPr lang="en-US" sz="1900" i="1">
                                              <a:solidFill>
                                                <a:schemeClr val="tx1"/>
                                              </a:solidFill>
                                              <a:latin typeface="Cambria Math" panose="02040503050406030204" pitchFamily="18" charset="0"/>
                                            </a:rPr>
                                          </m:ctrlPr>
                                        </m:sSubPr>
                                        <m:e>
                                          <m:r>
                                            <a:rPr lang="en-US" sz="1900" b="0" i="1">
                                              <a:solidFill>
                                                <a:schemeClr val="tx1"/>
                                              </a:solidFill>
                                              <a:latin typeface="Cambria Math" panose="02040503050406030204" pitchFamily="18" charset="0"/>
                                            </a:rPr>
                                            <m:t>𝑋</m:t>
                                          </m:r>
                                        </m:e>
                                        <m:sub>
                                          <m:r>
                                            <a:rPr lang="en-US" sz="1900" i="1">
                                              <a:solidFill>
                                                <a:schemeClr val="tx1"/>
                                              </a:solidFill>
                                              <a:latin typeface="Cambria Math" panose="02040503050406030204" pitchFamily="18" charset="0"/>
                                            </a:rPr>
                                            <m:t>𝑖</m:t>
                                          </m:r>
                                          <m:r>
                                            <a:rPr lang="en-US" sz="1900" i="0">
                                              <a:solidFill>
                                                <a:schemeClr val="tx1"/>
                                              </a:solidFill>
                                              <a:latin typeface="Cambria Math" panose="02040503050406030204" pitchFamily="18" charset="0"/>
                                            </a:rPr>
                                            <m:t>⋅</m:t>
                                          </m:r>
                                        </m:sub>
                                      </m:sSub>
                                      <m:r>
                                        <a:rPr lang="en-US" sz="1900" i="0">
                                          <a:solidFill>
                                            <a:schemeClr val="tx1"/>
                                          </a:solidFill>
                                          <a:latin typeface="Cambria Math" panose="02040503050406030204" pitchFamily="18" charset="0"/>
                                        </a:rPr>
                                        <m:t>−</m:t>
                                      </m:r>
                                      <m:sSub>
                                        <m:sSubPr>
                                          <m:ctrlPr>
                                            <a:rPr lang="en-US" sz="1900" i="1">
                                              <a:solidFill>
                                                <a:schemeClr val="tx1"/>
                                              </a:solidFill>
                                              <a:latin typeface="Cambria Math" panose="02040503050406030204" pitchFamily="18" charset="0"/>
                                            </a:rPr>
                                          </m:ctrlPr>
                                        </m:sSubPr>
                                        <m:e>
                                          <m:r>
                                            <a:rPr lang="en-US" sz="1900" b="0" i="1">
                                              <a:solidFill>
                                                <a:schemeClr val="tx1"/>
                                              </a:solidFill>
                                              <a:latin typeface="Cambria Math" panose="02040503050406030204" pitchFamily="18" charset="0"/>
                                            </a:rPr>
                                            <m:t>𝑋</m:t>
                                          </m:r>
                                        </m:e>
                                        <m:sub>
                                          <m:r>
                                            <a:rPr lang="en-US" sz="1900" i="1">
                                              <a:solidFill>
                                                <a:schemeClr val="tx1"/>
                                              </a:solidFill>
                                              <a:latin typeface="Cambria Math" panose="02040503050406030204" pitchFamily="18" charset="0"/>
                                            </a:rPr>
                                            <m:t>𝑏𝑎𝑟</m:t>
                                          </m:r>
                                        </m:sub>
                                      </m:sSub>
                                    </m:e>
                                  </m:d>
                                </m:e>
                              </m:nary>
                              <m:r>
                                <a:rPr lang="en-US" sz="1900" i="0">
                                  <a:solidFill>
                                    <a:schemeClr val="tx1"/>
                                  </a:solidFill>
                                  <a:latin typeface="Cambria Math" panose="02040503050406030204" pitchFamily="18" charset="0"/>
                                </a:rPr>
                                <m:t>∗</m:t>
                              </m:r>
                              <m:d>
                                <m:dPr>
                                  <m:ctrlPr>
                                    <a:rPr lang="en-US" sz="1900" i="1">
                                      <a:solidFill>
                                        <a:schemeClr val="tx1"/>
                                      </a:solidFill>
                                      <a:latin typeface="Cambria Math" panose="02040503050406030204" pitchFamily="18" charset="0"/>
                                    </a:rPr>
                                  </m:ctrlPr>
                                </m:dPr>
                                <m:e>
                                  <m:sSub>
                                    <m:sSubPr>
                                      <m:ctrlPr>
                                        <a:rPr lang="en-US" sz="1900" i="1">
                                          <a:solidFill>
                                            <a:schemeClr val="tx1"/>
                                          </a:solidFill>
                                          <a:latin typeface="Cambria Math" panose="02040503050406030204" pitchFamily="18" charset="0"/>
                                        </a:rPr>
                                      </m:ctrlPr>
                                    </m:sSubPr>
                                    <m:e>
                                      <m:r>
                                        <a:rPr lang="en-US" sz="1900" b="0" i="1">
                                          <a:solidFill>
                                            <a:schemeClr val="tx1"/>
                                          </a:solidFill>
                                          <a:latin typeface="Cambria Math" panose="02040503050406030204" pitchFamily="18" charset="0"/>
                                        </a:rPr>
                                        <m:t>𝑌</m:t>
                                      </m:r>
                                    </m:e>
                                    <m:sub>
                                      <m:r>
                                        <a:rPr lang="en-US" sz="1900" i="1">
                                          <a:solidFill>
                                            <a:schemeClr val="tx1"/>
                                          </a:solidFill>
                                          <a:latin typeface="Cambria Math" panose="02040503050406030204" pitchFamily="18" charset="0"/>
                                        </a:rPr>
                                        <m:t>𝑖</m:t>
                                      </m:r>
                                    </m:sub>
                                  </m:sSub>
                                  <m:r>
                                    <a:rPr lang="en-US" sz="1900" i="0">
                                      <a:solidFill>
                                        <a:schemeClr val="tx1"/>
                                      </a:solidFill>
                                      <a:latin typeface="Cambria Math" panose="02040503050406030204" pitchFamily="18" charset="0"/>
                                    </a:rPr>
                                    <m:t>−</m:t>
                                  </m:r>
                                  <m:sSub>
                                    <m:sSubPr>
                                      <m:ctrlPr>
                                        <a:rPr lang="en-US" sz="1900" i="1">
                                          <a:solidFill>
                                            <a:schemeClr val="tx1"/>
                                          </a:solidFill>
                                          <a:latin typeface="Cambria Math" panose="02040503050406030204" pitchFamily="18" charset="0"/>
                                        </a:rPr>
                                      </m:ctrlPr>
                                    </m:sSubPr>
                                    <m:e>
                                      <m:r>
                                        <a:rPr lang="en-US" sz="1900" b="0" i="1">
                                          <a:solidFill>
                                            <a:schemeClr val="tx1"/>
                                          </a:solidFill>
                                          <a:latin typeface="Cambria Math" panose="02040503050406030204" pitchFamily="18" charset="0"/>
                                        </a:rPr>
                                        <m:t>𝑌</m:t>
                                      </m:r>
                                    </m:e>
                                    <m:sub>
                                      <m:r>
                                        <a:rPr lang="en-US" sz="1900" i="1">
                                          <a:solidFill>
                                            <a:schemeClr val="tx1"/>
                                          </a:solidFill>
                                          <a:latin typeface="Cambria Math" panose="02040503050406030204" pitchFamily="18" charset="0"/>
                                        </a:rPr>
                                        <m:t>𝑏</m:t>
                                      </m:r>
                                      <m:r>
                                        <a:rPr lang="en-US" sz="1900" b="0" i="1">
                                          <a:solidFill>
                                            <a:schemeClr val="tx1"/>
                                          </a:solidFill>
                                          <a:latin typeface="Cambria Math" panose="02040503050406030204" pitchFamily="18" charset="0"/>
                                        </a:rPr>
                                        <m:t>𝑎𝑟</m:t>
                                      </m:r>
                                    </m:sub>
                                  </m:sSub>
                                </m:e>
                              </m:d>
                            </m:num>
                            <m:den>
                              <m:r>
                                <a:rPr lang="en-US" sz="1900" i="1">
                                  <a:solidFill>
                                    <a:schemeClr val="tx1"/>
                                  </a:solidFill>
                                  <a:latin typeface="Cambria Math" panose="02040503050406030204" pitchFamily="18" charset="0"/>
                                </a:rPr>
                                <m:t>𝑛</m:t>
                              </m:r>
                              <m:r>
                                <a:rPr lang="en-US" sz="1900" i="0">
                                  <a:solidFill>
                                    <a:schemeClr val="tx1"/>
                                  </a:solidFill>
                                  <a:latin typeface="Cambria Math" panose="02040503050406030204" pitchFamily="18" charset="0"/>
                                </a:rPr>
                                <m:t>−1</m:t>
                              </m:r>
                            </m:den>
                          </m:f>
                        </m:e>
                      </m:d>
                    </m:num>
                    <m:den>
                      <m:sSub>
                        <m:sSubPr>
                          <m:ctrlPr>
                            <a:rPr lang="en-US" sz="1900" i="1">
                              <a:solidFill>
                                <a:schemeClr val="tx1"/>
                              </a:solidFill>
                              <a:latin typeface="Cambria Math" panose="02040503050406030204" pitchFamily="18" charset="0"/>
                            </a:rPr>
                          </m:ctrlPr>
                        </m:sSubPr>
                        <m:e>
                          <m:r>
                            <a:rPr lang="en-US" sz="1900" b="0" i="1">
                              <a:solidFill>
                                <a:schemeClr val="tx1"/>
                              </a:solidFill>
                              <a:latin typeface="Cambria Math" panose="02040503050406030204" pitchFamily="18" charset="0"/>
                            </a:rPr>
                            <m:t>𝑠</m:t>
                          </m:r>
                        </m:e>
                        <m:sub>
                          <m:r>
                            <a:rPr lang="en-US" sz="1900" b="0" i="1">
                              <a:solidFill>
                                <a:schemeClr val="tx1"/>
                              </a:solidFill>
                              <a:latin typeface="Cambria Math" panose="02040503050406030204" pitchFamily="18" charset="0"/>
                            </a:rPr>
                            <m:t>𝑥</m:t>
                          </m:r>
                        </m:sub>
                      </m:sSub>
                      <m:r>
                        <a:rPr lang="en-US" sz="1900" b="0" i="1">
                          <a:solidFill>
                            <a:schemeClr val="tx1"/>
                          </a:solidFill>
                          <a:latin typeface="Cambria Math" panose="02040503050406030204" pitchFamily="18" charset="0"/>
                        </a:rPr>
                        <m:t>∗</m:t>
                      </m:r>
                      <m:sSub>
                        <m:sSubPr>
                          <m:ctrlPr>
                            <a:rPr lang="en-US" sz="1900" i="1">
                              <a:solidFill>
                                <a:schemeClr val="tx1"/>
                              </a:solidFill>
                              <a:latin typeface="Cambria Math" panose="02040503050406030204" pitchFamily="18" charset="0"/>
                            </a:rPr>
                          </m:ctrlPr>
                        </m:sSubPr>
                        <m:e>
                          <m:r>
                            <a:rPr lang="en-US" sz="1900" i="1">
                              <a:solidFill>
                                <a:schemeClr val="tx1"/>
                              </a:solidFill>
                              <a:latin typeface="Cambria Math" panose="02040503050406030204" pitchFamily="18" charset="0"/>
                            </a:rPr>
                            <m:t>𝑠</m:t>
                          </m:r>
                        </m:e>
                        <m:sub>
                          <m:r>
                            <a:rPr lang="en-US" sz="1900" i="1">
                              <a:solidFill>
                                <a:schemeClr val="tx1"/>
                              </a:solidFill>
                              <a:latin typeface="Cambria Math" panose="02040503050406030204" pitchFamily="18" charset="0"/>
                            </a:rPr>
                            <m:t>𝑦</m:t>
                          </m:r>
                        </m:sub>
                      </m:sSub>
                    </m:den>
                  </m:f>
                </m:oMath>
              </a14:m>
              <a:endParaRPr lang="en-US" sz="1900">
                <a:solidFill>
                  <a:schemeClr val="tx1"/>
                </a:solidFill>
              </a:endParaRPr>
            </a:p>
          </xdr:txBody>
        </xdr:sp>
      </mc:Choice>
      <mc:Fallback xmlns="">
        <xdr:sp macro="" textlink="">
          <xdr:nvSpPr>
            <xdr:cNvPr id="16" name="TextBox 15">
              <a:extLst>
                <a:ext uri="{FF2B5EF4-FFF2-40B4-BE49-F238E27FC236}">
                  <a16:creationId xmlns:a16="http://schemas.microsoft.com/office/drawing/2014/main" id="{FB3FFB06-8A86-483F-BE93-8557A6D7420F}"/>
                </a:ext>
              </a:extLst>
            </xdr:cNvPr>
            <xdr:cNvSpPr txBox="1"/>
          </xdr:nvSpPr>
          <xdr:spPr>
            <a:xfrm>
              <a:off x="2812473" y="4604379"/>
              <a:ext cx="2425600" cy="7795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900">
                  <a:solidFill>
                    <a:schemeClr val="tx1"/>
                  </a:solidFill>
                </a:rPr>
                <a:t>r = </a:t>
              </a:r>
              <a:r>
                <a:rPr lang="en-US" sz="1900" i="0">
                  <a:solidFill>
                    <a:schemeClr val="tx1"/>
                  </a:solidFill>
                  <a:latin typeface="Cambria Math" panose="02040503050406030204" pitchFamily="18" charset="0"/>
                </a:rPr>
                <a:t>(((∑128▒(</a:t>
              </a:r>
              <a:r>
                <a:rPr lang="en-US" sz="1900" b="0" i="0">
                  <a:solidFill>
                    <a:schemeClr val="tx1"/>
                  </a:solidFill>
                  <a:latin typeface="Cambria Math" panose="02040503050406030204" pitchFamily="18" charset="0"/>
                </a:rPr>
                <a:t>𝑋_(</a:t>
              </a:r>
              <a:r>
                <a:rPr lang="en-US" sz="1900" i="0">
                  <a:solidFill>
                    <a:schemeClr val="tx1"/>
                  </a:solidFill>
                  <a:latin typeface="Cambria Math" panose="02040503050406030204" pitchFamily="18" charset="0"/>
                </a:rPr>
                <a:t>𝑖⋅)−</a:t>
              </a:r>
              <a:r>
                <a:rPr lang="en-US" sz="1900" b="0" i="0">
                  <a:solidFill>
                    <a:schemeClr val="tx1"/>
                  </a:solidFill>
                  <a:latin typeface="Cambria Math" panose="02040503050406030204" pitchFamily="18" charset="0"/>
                </a:rPr>
                <a:t>𝑋_</a:t>
              </a:r>
              <a:r>
                <a:rPr lang="en-US" sz="1900" i="0">
                  <a:solidFill>
                    <a:schemeClr val="tx1"/>
                  </a:solidFill>
                  <a:latin typeface="Cambria Math" panose="02040503050406030204" pitchFamily="18" charset="0"/>
                </a:rPr>
                <a:t>𝑏𝑎𝑟 ) ∗(</a:t>
              </a:r>
              <a:r>
                <a:rPr lang="en-US" sz="1900" b="0" i="0">
                  <a:solidFill>
                    <a:schemeClr val="tx1"/>
                  </a:solidFill>
                  <a:latin typeface="Cambria Math" panose="02040503050406030204" pitchFamily="18" charset="0"/>
                </a:rPr>
                <a:t>𝑌_</a:t>
              </a:r>
              <a:r>
                <a:rPr lang="en-US" sz="1900" i="0">
                  <a:solidFill>
                    <a:schemeClr val="tx1"/>
                  </a:solidFill>
                  <a:latin typeface="Cambria Math" panose="02040503050406030204" pitchFamily="18" charset="0"/>
                </a:rPr>
                <a:t>𝑖−</a:t>
              </a:r>
              <a:r>
                <a:rPr lang="en-US" sz="1900" b="0" i="0">
                  <a:solidFill>
                    <a:schemeClr val="tx1"/>
                  </a:solidFill>
                  <a:latin typeface="Cambria Math" panose="02040503050406030204" pitchFamily="18" charset="0"/>
                </a:rPr>
                <a:t>𝑌_</a:t>
              </a:r>
              <a:r>
                <a:rPr lang="en-US" sz="1900" i="0">
                  <a:solidFill>
                    <a:schemeClr val="tx1"/>
                  </a:solidFill>
                  <a:latin typeface="Cambria Math" panose="02040503050406030204" pitchFamily="18" charset="0"/>
                </a:rPr>
                <a:t>𝑏</a:t>
              </a:r>
              <a:r>
                <a:rPr lang="en-US" sz="1900" b="0" i="0">
                  <a:solidFill>
                    <a:schemeClr val="tx1"/>
                  </a:solidFill>
                  <a:latin typeface="Cambria Math" panose="02040503050406030204" pitchFamily="18" charset="0"/>
                </a:rPr>
                <a:t>𝑎𝑟 ))/(</a:t>
              </a:r>
              <a:r>
                <a:rPr lang="en-US" sz="1900" i="0">
                  <a:solidFill>
                    <a:schemeClr val="tx1"/>
                  </a:solidFill>
                  <a:latin typeface="Cambria Math" panose="02040503050406030204" pitchFamily="18" charset="0"/>
                </a:rPr>
                <a:t>𝑛−1)))/(</a:t>
              </a:r>
              <a:r>
                <a:rPr lang="en-US" sz="1900" b="0" i="0">
                  <a:solidFill>
                    <a:schemeClr val="tx1"/>
                  </a:solidFill>
                  <a:latin typeface="Cambria Math" panose="02040503050406030204" pitchFamily="18" charset="0"/>
                </a:rPr>
                <a:t>𝑠_𝑥∗</a:t>
              </a:r>
              <a:r>
                <a:rPr lang="en-US" sz="1900" i="0">
                  <a:solidFill>
                    <a:schemeClr val="tx1"/>
                  </a:solidFill>
                  <a:latin typeface="Cambria Math" panose="02040503050406030204" pitchFamily="18" charset="0"/>
                </a:rPr>
                <a:t>𝑠_𝑦 )</a:t>
              </a:r>
              <a:endParaRPr lang="en-US" sz="1900">
                <a:solidFill>
                  <a:schemeClr val="tx1"/>
                </a:solidFill>
              </a:endParaRPr>
            </a:p>
          </xdr:txBody>
        </xdr:sp>
      </mc:Fallback>
    </mc:AlternateContent>
    <xdr:clientData/>
  </xdr:oneCellAnchor>
  <xdr:oneCellAnchor>
    <xdr:from>
      <xdr:col>6</xdr:col>
      <xdr:colOff>223583</xdr:colOff>
      <xdr:row>23</xdr:row>
      <xdr:rowOff>101652</xdr:rowOff>
    </xdr:from>
    <xdr:ext cx="782522" cy="259302"/>
    <mc:AlternateContent xmlns:mc="http://schemas.openxmlformats.org/markup-compatibility/2006" xmlns:a14="http://schemas.microsoft.com/office/drawing/2010/main">
      <mc:Choice Requires="a14">
        <xdr:sp macro="" textlink="">
          <xdr:nvSpPr>
            <xdr:cNvPr id="19" name="TextBox 18">
              <a:extLst>
                <a:ext uri="{FF2B5EF4-FFF2-40B4-BE49-F238E27FC236}">
                  <a16:creationId xmlns:a16="http://schemas.microsoft.com/office/drawing/2014/main" id="{5646462C-BEE4-47C1-AF53-527E0C8D8CD3}"/>
                </a:ext>
              </a:extLst>
            </xdr:cNvPr>
            <xdr:cNvSpPr txBox="1"/>
          </xdr:nvSpPr>
          <xdr:spPr>
            <a:xfrm>
              <a:off x="5514288" y="4604379"/>
              <a:ext cx="782522" cy="259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600" i="1">
                            <a:solidFill>
                              <a:srgbClr val="836967"/>
                            </a:solidFill>
                            <a:latin typeface="Cambria Math" panose="02040503050406030204" pitchFamily="18" charset="0"/>
                          </a:rPr>
                        </m:ctrlPr>
                      </m:sSupPr>
                      <m:e>
                        <m:r>
                          <a:rPr lang="en-US" sz="1600" i="1">
                            <a:latin typeface="Cambria Math" panose="02040503050406030204" pitchFamily="18" charset="0"/>
                          </a:rPr>
                          <m:t>𝑅</m:t>
                        </m:r>
                      </m:e>
                      <m:sup>
                        <m:r>
                          <a:rPr lang="en-US" sz="1600" i="0">
                            <a:latin typeface="Cambria Math" panose="02040503050406030204" pitchFamily="18" charset="0"/>
                          </a:rPr>
                          <m:t>2</m:t>
                        </m:r>
                      </m:sup>
                    </m:sSup>
                    <m:r>
                      <a:rPr lang="en-US" sz="1600" i="0">
                        <a:latin typeface="Cambria Math" panose="02040503050406030204" pitchFamily="18" charset="0"/>
                      </a:rPr>
                      <m:t>=</m:t>
                    </m:r>
                    <m:rad>
                      <m:radPr>
                        <m:degHide m:val="on"/>
                        <m:ctrlPr>
                          <a:rPr lang="en-US" sz="1600" i="1">
                            <a:solidFill>
                              <a:srgbClr val="836967"/>
                            </a:solidFill>
                            <a:latin typeface="Cambria Math" panose="02040503050406030204" pitchFamily="18" charset="0"/>
                          </a:rPr>
                        </m:ctrlPr>
                      </m:radPr>
                      <m:deg/>
                      <m:e>
                        <m:r>
                          <a:rPr lang="en-US" sz="1600" i="1">
                            <a:latin typeface="Cambria Math" panose="02040503050406030204" pitchFamily="18" charset="0"/>
                          </a:rPr>
                          <m:t>𝑟</m:t>
                        </m:r>
                      </m:e>
                    </m:rad>
                  </m:oMath>
                </m:oMathPara>
              </a14:m>
              <a:endParaRPr lang="en-US" sz="1600"/>
            </a:p>
          </xdr:txBody>
        </xdr:sp>
      </mc:Choice>
      <mc:Fallback xmlns="">
        <xdr:sp macro="" textlink="">
          <xdr:nvSpPr>
            <xdr:cNvPr id="19" name="TextBox 18">
              <a:extLst>
                <a:ext uri="{FF2B5EF4-FFF2-40B4-BE49-F238E27FC236}">
                  <a16:creationId xmlns:a16="http://schemas.microsoft.com/office/drawing/2014/main" id="{5646462C-BEE4-47C1-AF53-527E0C8D8CD3}"/>
                </a:ext>
              </a:extLst>
            </xdr:cNvPr>
            <xdr:cNvSpPr txBox="1"/>
          </xdr:nvSpPr>
          <xdr:spPr>
            <a:xfrm>
              <a:off x="5514288" y="4604379"/>
              <a:ext cx="782522" cy="2593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i="0">
                  <a:latin typeface="Cambria Math" panose="02040503050406030204" pitchFamily="18" charset="0"/>
                </a:rPr>
                <a:t>𝑅</a:t>
              </a:r>
              <a:r>
                <a:rPr lang="en-US" sz="1600" i="0">
                  <a:solidFill>
                    <a:srgbClr val="836967"/>
                  </a:solidFill>
                  <a:latin typeface="Cambria Math" panose="02040503050406030204" pitchFamily="18" charset="0"/>
                </a:rPr>
                <a:t>^</a:t>
              </a:r>
              <a:r>
                <a:rPr lang="en-US" sz="1600" i="0">
                  <a:latin typeface="Cambria Math" panose="02040503050406030204" pitchFamily="18" charset="0"/>
                </a:rPr>
                <a:t>2=</a:t>
              </a:r>
              <a:r>
                <a:rPr lang="en-US" sz="1600" i="0">
                  <a:solidFill>
                    <a:srgbClr val="836967"/>
                  </a:solidFill>
                  <a:latin typeface="Cambria Math" panose="02040503050406030204" pitchFamily="18" charset="0"/>
                </a:rPr>
                <a:t>√</a:t>
              </a:r>
              <a:r>
                <a:rPr lang="en-US" sz="1600" i="0">
                  <a:latin typeface="Cambria Math" panose="02040503050406030204" pitchFamily="18" charset="0"/>
                </a:rPr>
                <a:t>𝑟</a:t>
              </a:r>
              <a:endParaRPr lang="en-US" sz="16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8</xdr:col>
      <xdr:colOff>2930</xdr:colOff>
      <xdr:row>17</xdr:row>
      <xdr:rowOff>0</xdr:rowOff>
    </xdr:to>
    <xdr:graphicFrame macro="">
      <xdr:nvGraphicFramePr>
        <xdr:cNvPr id="2" name="Chart 1">
          <a:extLst>
            <a:ext uri="{FF2B5EF4-FFF2-40B4-BE49-F238E27FC236}">
              <a16:creationId xmlns:a16="http://schemas.microsoft.com/office/drawing/2014/main" id="{CB4377F6-9733-4320-A797-6CB26499F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171450</xdr:colOff>
      <xdr:row>5</xdr:row>
      <xdr:rowOff>67502</xdr:rowOff>
    </xdr:from>
    <xdr:to>
      <xdr:col>8</xdr:col>
      <xdr:colOff>25678</xdr:colOff>
      <xdr:row>24</xdr:row>
      <xdr:rowOff>1242</xdr:rowOff>
    </xdr:to>
    <xdr:graphicFrame macro="">
      <xdr:nvGraphicFramePr>
        <xdr:cNvPr id="3" name="Chart 2">
          <a:extLst>
            <a:ext uri="{FF2B5EF4-FFF2-40B4-BE49-F238E27FC236}">
              <a16:creationId xmlns:a16="http://schemas.microsoft.com/office/drawing/2014/main" id="{41DA3643-AB35-40D1-89D0-4A9F1BE6BD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341106</xdr:colOff>
      <xdr:row>7</xdr:row>
      <xdr:rowOff>149777</xdr:rowOff>
    </xdr:from>
    <xdr:to>
      <xdr:col>14</xdr:col>
      <xdr:colOff>312945</xdr:colOff>
      <xdr:row>20</xdr:row>
      <xdr:rowOff>106293</xdr:rowOff>
    </xdr:to>
    <xdr:graphicFrame macro="">
      <xdr:nvGraphicFramePr>
        <xdr:cNvPr id="4" name="Chart 3" descr="Chart type: Scatter. Field: Hours Studied = x and Field: Test Score = y appear highly correlated.&#10;&#10;Description automatically generated">
          <a:extLst>
            <a:ext uri="{FF2B5EF4-FFF2-40B4-BE49-F238E27FC236}">
              <a16:creationId xmlns:a16="http://schemas.microsoft.com/office/drawing/2014/main" id="{D69AEE32-931F-45DB-A19D-59D2BC90D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7</xdr:col>
      <xdr:colOff>167342</xdr:colOff>
      <xdr:row>8</xdr:row>
      <xdr:rowOff>148852</xdr:rowOff>
    </xdr:from>
    <xdr:to>
      <xdr:col>9</xdr:col>
      <xdr:colOff>408268</xdr:colOff>
      <xdr:row>23</xdr:row>
      <xdr:rowOff>34552</xdr:rowOff>
    </xdr:to>
    <xdr:graphicFrame macro="">
      <xdr:nvGraphicFramePr>
        <xdr:cNvPr id="3" name="Chart 2" descr="Chart type: Scatter. Field: Batting Average and Field: Runs Scored appear highly correlated.&#10;&#10;Description automatically generated">
          <a:extLst>
            <a:ext uri="{FF2B5EF4-FFF2-40B4-BE49-F238E27FC236}">
              <a16:creationId xmlns:a16="http://schemas.microsoft.com/office/drawing/2014/main" id="{57581D56-2D65-4280-84F2-7FE7FA6824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532279</xdr:colOff>
      <xdr:row>8</xdr:row>
      <xdr:rowOff>1120</xdr:rowOff>
    </xdr:from>
    <xdr:to>
      <xdr:col>13</xdr:col>
      <xdr:colOff>173691</xdr:colOff>
      <xdr:row>22</xdr:row>
      <xdr:rowOff>189379</xdr:rowOff>
    </xdr:to>
    <xdr:graphicFrame macro="">
      <xdr:nvGraphicFramePr>
        <xdr:cNvPr id="4" name="Chart 3">
          <a:extLst>
            <a:ext uri="{FF2B5EF4-FFF2-40B4-BE49-F238E27FC236}">
              <a16:creationId xmlns:a16="http://schemas.microsoft.com/office/drawing/2014/main" id="{7EA14280-47D4-47D2-B951-3B894558AF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I348-Chapter0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atter (1)"/>
      <sheetName val="Scatter (1an)"/>
      <sheetName val="Scatter (2)"/>
      <sheetName val="Scatter (2an)"/>
      <sheetName val="Scatter (3)"/>
      <sheetName val="Ybar &amp; Xbar Lines"/>
      <sheetName val="Ybar &amp; Xbar Lines (an)"/>
      <sheetName val="Cov &amp; Corr (1)"/>
      <sheetName val="Cov &amp; Corr (1an)"/>
      <sheetName val="Cov &amp; Corr (2)"/>
      <sheetName val="Cov &amp; Corr (2an)"/>
      <sheetName val="Cov &amp; Corr (3)"/>
      <sheetName val="Slope &amp; Int (1)"/>
      <sheetName val="Slope &amp; Int (an)"/>
      <sheetName val="E.R."/>
      <sheetName val="E.R. (2)"/>
      <sheetName val="E.R. (2an)"/>
      <sheetName val="Better Model"/>
      <sheetName val="Predicted &amp; Residuals"/>
      <sheetName val="AllOnLine"/>
      <sheetName val="Errors"/>
      <sheetName val="Ybar"/>
      <sheetName val="2 Parts"/>
      <sheetName val="3 Parts"/>
      <sheetName val="Zero"/>
      <sheetName val="Chart"/>
      <sheetName val="Think"/>
      <sheetName val="r^2 and s (1)"/>
      <sheetName val="r^2 and s (1an)"/>
      <sheetName val="r^2 and s (2)"/>
      <sheetName val="r^2 and s (2an)"/>
      <sheetName val="DA Reg (1)"/>
      <sheetName val="DA Reg (1an)"/>
      <sheetName val="LINEST"/>
      <sheetName val="LINEST (an)"/>
      <sheetName val="DA Reg (3)"/>
      <sheetName val="M R (1)"/>
      <sheetName val="M R (1an)"/>
      <sheetName val="Categorical"/>
      <sheetName val="Categorical (an)"/>
      <sheetName val="Residual Plots"/>
      <sheetName val="Hypothesis Test"/>
      <sheetName val="Hypothesis Test (an)"/>
      <sheetName val="Formulas (2)"/>
      <sheetName val="HT (2)"/>
      <sheetName val="HT (2an)"/>
      <sheetName val="Formulas (1)"/>
      <sheetName val="Formulas (1an)"/>
      <sheetName val="Run Multiple Te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3">
          <cell r="I3">
            <v>3269387200138.7446</v>
          </cell>
          <cell r="M3">
            <v>516674372690.31818</v>
          </cell>
          <cell r="N3">
            <v>2752712827448.4297</v>
          </cell>
        </row>
        <row r="5">
          <cell r="R5">
            <v>40429.526315789473</v>
          </cell>
        </row>
        <row r="6">
          <cell r="R6">
            <v>370058.95063157915</v>
          </cell>
        </row>
        <row r="7">
          <cell r="C7">
            <v>63566</v>
          </cell>
          <cell r="D7">
            <v>651334.36</v>
          </cell>
        </row>
        <row r="8">
          <cell r="C8">
            <v>50762</v>
          </cell>
          <cell r="D8">
            <v>527670.41999999993</v>
          </cell>
        </row>
        <row r="9">
          <cell r="C9">
            <v>50941</v>
          </cell>
          <cell r="D9">
            <v>523751.3</v>
          </cell>
        </row>
        <row r="10">
          <cell r="C10">
            <v>17597</v>
          </cell>
          <cell r="D10">
            <v>175466.61</v>
          </cell>
        </row>
        <row r="11">
          <cell r="C11">
            <v>33029</v>
          </cell>
          <cell r="D11">
            <v>377977.97</v>
          </cell>
        </row>
        <row r="12">
          <cell r="C12">
            <v>58543</v>
          </cell>
          <cell r="D12">
            <v>520100.29</v>
          </cell>
          <cell r="R12">
            <v>8.2415488162968682</v>
          </cell>
        </row>
        <row r="13">
          <cell r="C13">
            <v>60492</v>
          </cell>
          <cell r="D13">
            <v>620856.28</v>
          </cell>
          <cell r="R13">
            <v>36857.03588024131</v>
          </cell>
        </row>
        <row r="14">
          <cell r="C14">
            <v>59686</v>
          </cell>
          <cell r="D14">
            <v>593739.46</v>
          </cell>
        </row>
        <row r="15">
          <cell r="C15">
            <v>16432</v>
          </cell>
          <cell r="D15">
            <v>181948.96</v>
          </cell>
        </row>
        <row r="16">
          <cell r="C16">
            <v>17262</v>
          </cell>
          <cell r="D16">
            <v>184643.6</v>
          </cell>
        </row>
        <row r="17">
          <cell r="C17">
            <v>39118</v>
          </cell>
          <cell r="D17">
            <v>379373.56</v>
          </cell>
        </row>
        <row r="18">
          <cell r="C18">
            <v>36078</v>
          </cell>
          <cell r="D18">
            <v>238687.94</v>
          </cell>
        </row>
        <row r="19">
          <cell r="C19">
            <v>42113</v>
          </cell>
          <cell r="D19">
            <v>410066.15</v>
          </cell>
        </row>
        <row r="20">
          <cell r="C20">
            <v>50562</v>
          </cell>
          <cell r="D20">
            <v>413540.78</v>
          </cell>
        </row>
        <row r="21">
          <cell r="C21">
            <v>38240</v>
          </cell>
          <cell r="D21">
            <v>340241.6</v>
          </cell>
        </row>
        <row r="22">
          <cell r="C22">
            <v>59870</v>
          </cell>
          <cell r="D22">
            <v>582843</v>
          </cell>
        </row>
        <row r="23">
          <cell r="C23">
            <v>46056</v>
          </cell>
          <cell r="D23">
            <v>433185.92</v>
          </cell>
        </row>
        <row r="24">
          <cell r="C24">
            <v>33349</v>
          </cell>
          <cell r="D24">
            <v>270770.38</v>
          </cell>
        </row>
        <row r="25">
          <cell r="C25">
            <v>16207</v>
          </cell>
          <cell r="D25">
            <v>164421.41999999998</v>
          </cell>
        </row>
        <row r="26">
          <cell r="C26">
            <v>57077</v>
          </cell>
          <cell r="D26">
            <v>478077.5</v>
          </cell>
        </row>
        <row r="27">
          <cell r="C27">
            <v>30893</v>
          </cell>
          <cell r="D27">
            <v>393839.09</v>
          </cell>
        </row>
        <row r="28">
          <cell r="C28">
            <v>54153</v>
          </cell>
          <cell r="D28">
            <v>430154.06</v>
          </cell>
        </row>
        <row r="29">
          <cell r="C29">
            <v>14591</v>
          </cell>
          <cell r="D29">
            <v>210792.82</v>
          </cell>
        </row>
        <row r="30">
          <cell r="C30">
            <v>50138</v>
          </cell>
          <cell r="D30">
            <v>343808.68</v>
          </cell>
        </row>
        <row r="31">
          <cell r="C31">
            <v>55253</v>
          </cell>
          <cell r="D31">
            <v>565510.49</v>
          </cell>
        </row>
        <row r="32">
          <cell r="C32">
            <v>34944</v>
          </cell>
          <cell r="D32">
            <v>330250.88</v>
          </cell>
        </row>
        <row r="33">
          <cell r="C33">
            <v>26413</v>
          </cell>
          <cell r="D33">
            <v>295905.03000000003</v>
          </cell>
        </row>
        <row r="34">
          <cell r="C34">
            <v>54660</v>
          </cell>
          <cell r="D34">
            <v>562164.19999999995</v>
          </cell>
        </row>
        <row r="35">
          <cell r="C35">
            <v>35887</v>
          </cell>
          <cell r="D35">
            <v>257067.99</v>
          </cell>
        </row>
        <row r="36">
          <cell r="C36">
            <v>42021</v>
          </cell>
          <cell r="D36">
            <v>384066.95</v>
          </cell>
        </row>
        <row r="37">
          <cell r="C37">
            <v>47349</v>
          </cell>
          <cell r="D37">
            <v>441576.23</v>
          </cell>
        </row>
        <row r="38">
          <cell r="C38">
            <v>24364</v>
          </cell>
          <cell r="D38">
            <v>252221.2</v>
          </cell>
        </row>
        <row r="39">
          <cell r="C39">
            <v>58406</v>
          </cell>
          <cell r="D39">
            <v>552875.65999999992</v>
          </cell>
        </row>
        <row r="40">
          <cell r="C40">
            <v>51643</v>
          </cell>
          <cell r="D40">
            <v>446101.81</v>
          </cell>
        </row>
        <row r="41">
          <cell r="C41">
            <v>55115</v>
          </cell>
          <cell r="D41">
            <v>476038.95</v>
          </cell>
        </row>
        <row r="42">
          <cell r="C42">
            <v>35416</v>
          </cell>
          <cell r="D42">
            <v>393889.36</v>
          </cell>
        </row>
        <row r="43">
          <cell r="C43">
            <v>37274</v>
          </cell>
          <cell r="D43">
            <v>328436.78000000003</v>
          </cell>
        </row>
        <row r="44">
          <cell r="C44">
            <v>36148</v>
          </cell>
          <cell r="D44">
            <v>408949.64</v>
          </cell>
        </row>
        <row r="45">
          <cell r="C45">
            <v>32192</v>
          </cell>
          <cell r="D45">
            <v>394776.32000000001</v>
          </cell>
        </row>
        <row r="46">
          <cell r="C46">
            <v>51238</v>
          </cell>
          <cell r="D46">
            <v>455804.96</v>
          </cell>
        </row>
        <row r="47">
          <cell r="C47">
            <v>59235</v>
          </cell>
          <cell r="D47">
            <v>526249.4</v>
          </cell>
        </row>
        <row r="48">
          <cell r="C48">
            <v>59329</v>
          </cell>
          <cell r="D48">
            <v>562602.56000000006</v>
          </cell>
        </row>
        <row r="49">
          <cell r="C49">
            <v>22739</v>
          </cell>
          <cell r="D49">
            <v>180749.25</v>
          </cell>
        </row>
        <row r="50">
          <cell r="C50">
            <v>28654</v>
          </cell>
          <cell r="D50">
            <v>275506.98</v>
          </cell>
        </row>
        <row r="51">
          <cell r="C51">
            <v>36786</v>
          </cell>
          <cell r="D51">
            <v>372981.08</v>
          </cell>
        </row>
        <row r="52">
          <cell r="C52">
            <v>20813</v>
          </cell>
          <cell r="D52">
            <v>216087.74</v>
          </cell>
        </row>
        <row r="53">
          <cell r="C53">
            <v>57259</v>
          </cell>
          <cell r="D53">
            <v>470281.06</v>
          </cell>
        </row>
        <row r="54">
          <cell r="C54">
            <v>57707</v>
          </cell>
          <cell r="D54">
            <v>481071.29</v>
          </cell>
        </row>
        <row r="55">
          <cell r="C55">
            <v>61539</v>
          </cell>
          <cell r="D55">
            <v>612466.46</v>
          </cell>
        </row>
        <row r="56">
          <cell r="C56">
            <v>36635</v>
          </cell>
          <cell r="D56">
            <v>370922.6</v>
          </cell>
        </row>
        <row r="57">
          <cell r="C57">
            <v>39086</v>
          </cell>
          <cell r="D57">
            <v>448677.2</v>
          </cell>
        </row>
        <row r="58">
          <cell r="C58">
            <v>33062</v>
          </cell>
          <cell r="D58">
            <v>259282.46</v>
          </cell>
        </row>
        <row r="59">
          <cell r="C59">
            <v>42144</v>
          </cell>
          <cell r="D59">
            <v>354279.67999999999</v>
          </cell>
        </row>
        <row r="60">
          <cell r="C60">
            <v>18828</v>
          </cell>
          <cell r="D60">
            <v>185749.88</v>
          </cell>
        </row>
        <row r="61">
          <cell r="C61">
            <v>57070</v>
          </cell>
          <cell r="D61">
            <v>415818.7</v>
          </cell>
        </row>
        <row r="62">
          <cell r="C62">
            <v>27991</v>
          </cell>
          <cell r="D62">
            <v>252095.02</v>
          </cell>
        </row>
        <row r="63">
          <cell r="C63">
            <v>37876</v>
          </cell>
          <cell r="D63">
            <v>329524.88</v>
          </cell>
        </row>
        <row r="64">
          <cell r="C64">
            <v>16134</v>
          </cell>
          <cell r="D64">
            <v>233120.9</v>
          </cell>
        </row>
        <row r="65">
          <cell r="C65">
            <v>55466</v>
          </cell>
          <cell r="D65">
            <v>376140.08</v>
          </cell>
        </row>
        <row r="66">
          <cell r="C66">
            <v>26100</v>
          </cell>
          <cell r="D66">
            <v>208166</v>
          </cell>
        </row>
        <row r="67">
          <cell r="C67">
            <v>23787</v>
          </cell>
          <cell r="D67">
            <v>226261.67</v>
          </cell>
        </row>
        <row r="68">
          <cell r="C68">
            <v>30895</v>
          </cell>
          <cell r="D68">
            <v>249581.7</v>
          </cell>
        </row>
        <row r="69">
          <cell r="C69">
            <v>31845</v>
          </cell>
          <cell r="D69">
            <v>278010.2</v>
          </cell>
        </row>
        <row r="70">
          <cell r="C70">
            <v>50618</v>
          </cell>
          <cell r="D70">
            <v>537451.34000000008</v>
          </cell>
        </row>
        <row r="71">
          <cell r="C71">
            <v>62293</v>
          </cell>
          <cell r="D71">
            <v>448052.27</v>
          </cell>
        </row>
        <row r="72">
          <cell r="C72">
            <v>61228</v>
          </cell>
          <cell r="D72">
            <v>519618.76</v>
          </cell>
        </row>
        <row r="73">
          <cell r="C73">
            <v>32558</v>
          </cell>
          <cell r="D73">
            <v>364510.28</v>
          </cell>
        </row>
        <row r="74">
          <cell r="C74">
            <v>40694</v>
          </cell>
          <cell r="D74">
            <v>351135.6</v>
          </cell>
        </row>
        <row r="75">
          <cell r="C75">
            <v>46333</v>
          </cell>
          <cell r="D75">
            <v>390547.55</v>
          </cell>
        </row>
        <row r="76">
          <cell r="C76">
            <v>28415</v>
          </cell>
          <cell r="D76">
            <v>234129.2</v>
          </cell>
        </row>
        <row r="77">
          <cell r="C77">
            <v>19993</v>
          </cell>
          <cell r="D77">
            <v>224538.89</v>
          </cell>
        </row>
        <row r="78">
          <cell r="C78">
            <v>34414</v>
          </cell>
          <cell r="D78">
            <v>248912.92</v>
          </cell>
        </row>
        <row r="79">
          <cell r="C79">
            <v>52078</v>
          </cell>
          <cell r="D79">
            <v>328096.52</v>
          </cell>
        </row>
        <row r="80">
          <cell r="C80">
            <v>24507</v>
          </cell>
          <cell r="D80">
            <v>262965.82999999996</v>
          </cell>
        </row>
        <row r="81">
          <cell r="C81">
            <v>28516</v>
          </cell>
          <cell r="D81">
            <v>334304.52</v>
          </cell>
        </row>
        <row r="82">
          <cell r="C82">
            <v>17554</v>
          </cell>
          <cell r="D82">
            <v>216060.84</v>
          </cell>
        </row>
        <row r="83">
          <cell r="C83">
            <v>16662</v>
          </cell>
          <cell r="D83">
            <v>183462.62</v>
          </cell>
        </row>
        <row r="84">
          <cell r="C84">
            <v>57162</v>
          </cell>
          <cell r="D84">
            <v>517013.54</v>
          </cell>
        </row>
        <row r="85">
          <cell r="C85">
            <v>57297</v>
          </cell>
          <cell r="D85">
            <v>731834.3</v>
          </cell>
        </row>
        <row r="86">
          <cell r="C86">
            <v>64112</v>
          </cell>
          <cell r="D86">
            <v>439159.84</v>
          </cell>
        </row>
        <row r="87">
          <cell r="C87">
            <v>37237</v>
          </cell>
          <cell r="D87">
            <v>453649.08</v>
          </cell>
        </row>
        <row r="88">
          <cell r="C88">
            <v>55058</v>
          </cell>
          <cell r="D88">
            <v>495969.8</v>
          </cell>
        </row>
        <row r="89">
          <cell r="C89">
            <v>30791</v>
          </cell>
          <cell r="D89">
            <v>306489.03000000003</v>
          </cell>
        </row>
        <row r="90">
          <cell r="C90">
            <v>19784</v>
          </cell>
          <cell r="D90">
            <v>226868.96</v>
          </cell>
        </row>
        <row r="91">
          <cell r="C91">
            <v>32463</v>
          </cell>
          <cell r="D91">
            <v>316845.86</v>
          </cell>
        </row>
        <row r="92">
          <cell r="C92">
            <v>59364</v>
          </cell>
          <cell r="D92">
            <v>496417.28000000003</v>
          </cell>
        </row>
        <row r="93">
          <cell r="C93">
            <v>64632</v>
          </cell>
          <cell r="D93">
            <v>527881.68000000005</v>
          </cell>
        </row>
        <row r="94">
          <cell r="C94">
            <v>58106</v>
          </cell>
          <cell r="D94">
            <v>535766.15999999992</v>
          </cell>
        </row>
        <row r="95">
          <cell r="C95">
            <v>60333</v>
          </cell>
          <cell r="D95">
            <v>469314.35</v>
          </cell>
        </row>
        <row r="96">
          <cell r="C96">
            <v>58353</v>
          </cell>
          <cell r="D96">
            <v>558254.63</v>
          </cell>
        </row>
        <row r="97">
          <cell r="C97">
            <v>22672</v>
          </cell>
          <cell r="D97">
            <v>197141.28</v>
          </cell>
        </row>
        <row r="98">
          <cell r="C98">
            <v>64325</v>
          </cell>
          <cell r="D98">
            <v>563313.5</v>
          </cell>
        </row>
        <row r="99">
          <cell r="C99">
            <v>32326</v>
          </cell>
          <cell r="D99">
            <v>365825.02</v>
          </cell>
        </row>
        <row r="100">
          <cell r="C100">
            <v>16138</v>
          </cell>
          <cell r="D100">
            <v>206538.6</v>
          </cell>
        </row>
        <row r="101">
          <cell r="C101">
            <v>34957</v>
          </cell>
          <cell r="D101">
            <v>320916.75</v>
          </cell>
        </row>
        <row r="102">
          <cell r="C102">
            <v>26159</v>
          </cell>
          <cell r="D102">
            <v>294325.06</v>
          </cell>
        </row>
        <row r="103">
          <cell r="C103">
            <v>42098</v>
          </cell>
          <cell r="D103">
            <v>329951.7</v>
          </cell>
        </row>
        <row r="104">
          <cell r="C104">
            <v>20582</v>
          </cell>
          <cell r="D104">
            <v>161277.70000000001</v>
          </cell>
        </row>
        <row r="105">
          <cell r="C105">
            <v>45614</v>
          </cell>
          <cell r="D105">
            <v>428140.06</v>
          </cell>
        </row>
        <row r="106">
          <cell r="C106">
            <v>42729</v>
          </cell>
          <cell r="D106">
            <v>433279.13</v>
          </cell>
        </row>
        <row r="107">
          <cell r="C107">
            <v>40053</v>
          </cell>
          <cell r="D107">
            <v>346792.73</v>
          </cell>
        </row>
        <row r="108">
          <cell r="C108">
            <v>51749</v>
          </cell>
          <cell r="D108">
            <v>540063.03</v>
          </cell>
        </row>
        <row r="109">
          <cell r="C109">
            <v>59753</v>
          </cell>
          <cell r="D109">
            <v>588972.06000000006</v>
          </cell>
        </row>
        <row r="110">
          <cell r="C110">
            <v>34045</v>
          </cell>
          <cell r="D110">
            <v>290698.15000000002</v>
          </cell>
        </row>
        <row r="111">
          <cell r="C111">
            <v>56384</v>
          </cell>
          <cell r="D111">
            <v>544487.67999999993</v>
          </cell>
        </row>
        <row r="112">
          <cell r="C112">
            <v>33242</v>
          </cell>
          <cell r="D112">
            <v>206569.82</v>
          </cell>
        </row>
        <row r="113">
          <cell r="C113">
            <v>49060</v>
          </cell>
          <cell r="D113">
            <v>550902.6</v>
          </cell>
        </row>
        <row r="114">
          <cell r="C114">
            <v>38219</v>
          </cell>
          <cell r="D114">
            <v>321737.09000000003</v>
          </cell>
        </row>
        <row r="115">
          <cell r="C115">
            <v>56891</v>
          </cell>
          <cell r="D115">
            <v>568845.91999999993</v>
          </cell>
        </row>
        <row r="116">
          <cell r="C116">
            <v>52906</v>
          </cell>
          <cell r="D116">
            <v>426690.72</v>
          </cell>
        </row>
        <row r="117">
          <cell r="C117">
            <v>44835</v>
          </cell>
          <cell r="D117">
            <v>430649.15</v>
          </cell>
        </row>
        <row r="118">
          <cell r="C118">
            <v>45028</v>
          </cell>
          <cell r="D118">
            <v>400768.12</v>
          </cell>
        </row>
        <row r="119">
          <cell r="C119">
            <v>15988</v>
          </cell>
          <cell r="D119">
            <v>175665.68</v>
          </cell>
        </row>
        <row r="120">
          <cell r="C120">
            <v>64717</v>
          </cell>
          <cell r="D120">
            <v>558028.44999999995</v>
          </cell>
        </row>
        <row r="121">
          <cell r="C121">
            <v>15196</v>
          </cell>
          <cell r="D121">
            <v>163514.12</v>
          </cell>
        </row>
        <row r="122">
          <cell r="C122">
            <v>45093</v>
          </cell>
          <cell r="D122">
            <v>398568.89</v>
          </cell>
        </row>
        <row r="123">
          <cell r="C123">
            <v>51099</v>
          </cell>
          <cell r="D123">
            <v>483830.51</v>
          </cell>
        </row>
        <row r="124">
          <cell r="C124">
            <v>40839</v>
          </cell>
          <cell r="D124">
            <v>292958.71999999997</v>
          </cell>
        </row>
        <row r="125">
          <cell r="C125">
            <v>29773</v>
          </cell>
          <cell r="D125">
            <v>275083.88</v>
          </cell>
        </row>
        <row r="126">
          <cell r="C126">
            <v>60954</v>
          </cell>
          <cell r="D126">
            <v>599805.07999999996</v>
          </cell>
        </row>
        <row r="127">
          <cell r="C127">
            <v>53820</v>
          </cell>
          <cell r="D127">
            <v>524692.4</v>
          </cell>
        </row>
        <row r="128">
          <cell r="C128">
            <v>19365</v>
          </cell>
          <cell r="D128">
            <v>196012.1</v>
          </cell>
        </row>
        <row r="129">
          <cell r="C129">
            <v>39109</v>
          </cell>
          <cell r="D129">
            <v>360134.37</v>
          </cell>
        </row>
        <row r="130">
          <cell r="C130">
            <v>40439</v>
          </cell>
          <cell r="D130">
            <v>312044.71999999997</v>
          </cell>
        </row>
        <row r="131">
          <cell r="C131">
            <v>35117</v>
          </cell>
          <cell r="D131">
            <v>268076.57</v>
          </cell>
        </row>
        <row r="132">
          <cell r="C132">
            <v>50624</v>
          </cell>
          <cell r="D132">
            <v>394243.2</v>
          </cell>
        </row>
        <row r="133">
          <cell r="C133">
            <v>55174</v>
          </cell>
          <cell r="D133">
            <v>474839.8</v>
          </cell>
        </row>
        <row r="134">
          <cell r="C134">
            <v>52278</v>
          </cell>
          <cell r="D134">
            <v>474497.36</v>
          </cell>
        </row>
        <row r="135">
          <cell r="C135">
            <v>30557</v>
          </cell>
          <cell r="D135">
            <v>301178.54000000004</v>
          </cell>
        </row>
        <row r="136">
          <cell r="C136">
            <v>62145</v>
          </cell>
          <cell r="D136">
            <v>642241.85</v>
          </cell>
        </row>
        <row r="137">
          <cell r="C137">
            <v>58106</v>
          </cell>
          <cell r="D137">
            <v>475335.92</v>
          </cell>
        </row>
        <row r="138">
          <cell r="C138">
            <v>55233</v>
          </cell>
          <cell r="D138">
            <v>543230.68999999994</v>
          </cell>
        </row>
        <row r="139">
          <cell r="C139">
            <v>51653</v>
          </cell>
          <cell r="D139">
            <v>343389.04</v>
          </cell>
        </row>
        <row r="140">
          <cell r="C140">
            <v>16221</v>
          </cell>
          <cell r="D140">
            <v>195989</v>
          </cell>
        </row>
        <row r="141">
          <cell r="C141">
            <v>28538</v>
          </cell>
          <cell r="D141">
            <v>295141.42000000004</v>
          </cell>
        </row>
        <row r="142">
          <cell r="C142">
            <v>33546</v>
          </cell>
          <cell r="D142">
            <v>355268.6</v>
          </cell>
        </row>
        <row r="143">
          <cell r="C143">
            <v>50539</v>
          </cell>
          <cell r="D143">
            <v>505356.39</v>
          </cell>
        </row>
        <row r="144">
          <cell r="C144">
            <v>14677</v>
          </cell>
          <cell r="D144">
            <v>180772.07</v>
          </cell>
        </row>
        <row r="145">
          <cell r="C145">
            <v>15835</v>
          </cell>
          <cell r="D145">
            <v>146751.85</v>
          </cell>
        </row>
        <row r="146">
          <cell r="C146">
            <v>24504</v>
          </cell>
          <cell r="D146">
            <v>198984.32000000001</v>
          </cell>
        </row>
        <row r="147">
          <cell r="C147">
            <v>21816</v>
          </cell>
          <cell r="D147">
            <v>210783.92</v>
          </cell>
        </row>
        <row r="148">
          <cell r="C148">
            <v>28370</v>
          </cell>
          <cell r="D148">
            <v>246604.1</v>
          </cell>
        </row>
        <row r="149">
          <cell r="C149">
            <v>46733</v>
          </cell>
          <cell r="D149">
            <v>430873.95</v>
          </cell>
        </row>
        <row r="150">
          <cell r="C150">
            <v>46568</v>
          </cell>
          <cell r="D150">
            <v>393671.84</v>
          </cell>
        </row>
        <row r="151">
          <cell r="C151">
            <v>42540</v>
          </cell>
          <cell r="D151">
            <v>363945.2</v>
          </cell>
        </row>
        <row r="152">
          <cell r="C152">
            <v>39348</v>
          </cell>
          <cell r="D152">
            <v>275857.52</v>
          </cell>
        </row>
        <row r="153">
          <cell r="C153">
            <v>34125</v>
          </cell>
          <cell r="D153">
            <v>350641.25</v>
          </cell>
        </row>
        <row r="154">
          <cell r="C154">
            <v>61572</v>
          </cell>
          <cell r="D154">
            <v>580750.64</v>
          </cell>
        </row>
        <row r="155">
          <cell r="C155">
            <v>54730</v>
          </cell>
          <cell r="D155">
            <v>410123.4</v>
          </cell>
        </row>
        <row r="156">
          <cell r="C156">
            <v>38799</v>
          </cell>
          <cell r="D156">
            <v>332068.73</v>
          </cell>
        </row>
        <row r="157">
          <cell r="C157">
            <v>22293</v>
          </cell>
          <cell r="D157">
            <v>208949.09</v>
          </cell>
        </row>
        <row r="158">
          <cell r="C158">
            <v>37202</v>
          </cell>
          <cell r="D158">
            <v>346499.94</v>
          </cell>
        </row>
        <row r="159">
          <cell r="C159">
            <v>53171</v>
          </cell>
          <cell r="D159">
            <v>474836.29</v>
          </cell>
        </row>
        <row r="160">
          <cell r="C160">
            <v>33287</v>
          </cell>
          <cell r="D160">
            <v>255380.79</v>
          </cell>
        </row>
        <row r="161">
          <cell r="C161">
            <v>35445</v>
          </cell>
          <cell r="D161">
            <v>237858.5</v>
          </cell>
        </row>
        <row r="162">
          <cell r="C162">
            <v>21723</v>
          </cell>
          <cell r="D162">
            <v>224001.23</v>
          </cell>
        </row>
        <row r="163">
          <cell r="C163">
            <v>40939</v>
          </cell>
          <cell r="D163">
            <v>439329.89</v>
          </cell>
        </row>
        <row r="164">
          <cell r="C164">
            <v>45048</v>
          </cell>
          <cell r="D164">
            <v>362182.64</v>
          </cell>
        </row>
        <row r="165">
          <cell r="C165">
            <v>30296</v>
          </cell>
          <cell r="D165">
            <v>299639.04000000004</v>
          </cell>
        </row>
        <row r="166">
          <cell r="C166">
            <v>53521</v>
          </cell>
          <cell r="D166">
            <v>457210.54</v>
          </cell>
        </row>
        <row r="167">
          <cell r="C167">
            <v>24680</v>
          </cell>
          <cell r="D167">
            <v>209679.6</v>
          </cell>
        </row>
        <row r="168">
          <cell r="C168">
            <v>46956</v>
          </cell>
          <cell r="D168">
            <v>426587.12</v>
          </cell>
        </row>
        <row r="169">
          <cell r="C169">
            <v>16392</v>
          </cell>
          <cell r="D169">
            <v>200150.72</v>
          </cell>
        </row>
        <row r="170">
          <cell r="C170">
            <v>53761</v>
          </cell>
          <cell r="D170">
            <v>534924.22</v>
          </cell>
        </row>
        <row r="171">
          <cell r="C171">
            <v>56104</v>
          </cell>
          <cell r="D171">
            <v>460681.28</v>
          </cell>
        </row>
        <row r="172">
          <cell r="C172">
            <v>15241</v>
          </cell>
          <cell r="D172">
            <v>151200.24</v>
          </cell>
        </row>
        <row r="173">
          <cell r="C173">
            <v>19284</v>
          </cell>
          <cell r="D173">
            <v>212426.64</v>
          </cell>
        </row>
        <row r="174">
          <cell r="C174">
            <v>14673</v>
          </cell>
          <cell r="D174">
            <v>181763.54</v>
          </cell>
        </row>
        <row r="175">
          <cell r="C175">
            <v>57793</v>
          </cell>
          <cell r="D175">
            <v>497895.75</v>
          </cell>
        </row>
        <row r="176">
          <cell r="C176">
            <v>28259</v>
          </cell>
          <cell r="D176">
            <v>242161.2</v>
          </cell>
        </row>
        <row r="177">
          <cell r="C177">
            <v>30304</v>
          </cell>
          <cell r="D177">
            <v>206671.68</v>
          </cell>
        </row>
        <row r="178">
          <cell r="C178">
            <v>62568</v>
          </cell>
          <cell r="D178">
            <v>496735.52</v>
          </cell>
        </row>
        <row r="179">
          <cell r="C179">
            <v>56139</v>
          </cell>
          <cell r="D179">
            <v>513074.17</v>
          </cell>
        </row>
        <row r="180">
          <cell r="C180">
            <v>23120</v>
          </cell>
          <cell r="D180">
            <v>214614.39999999999</v>
          </cell>
        </row>
        <row r="181">
          <cell r="C181">
            <v>17006</v>
          </cell>
          <cell r="D181">
            <v>110924.66</v>
          </cell>
        </row>
        <row r="182">
          <cell r="C182">
            <v>31596</v>
          </cell>
          <cell r="D182">
            <v>329940.56</v>
          </cell>
        </row>
        <row r="183">
          <cell r="C183">
            <v>40607</v>
          </cell>
          <cell r="D183">
            <v>363486.04</v>
          </cell>
        </row>
        <row r="184">
          <cell r="C184">
            <v>61771</v>
          </cell>
          <cell r="D184">
            <v>569494.11</v>
          </cell>
        </row>
        <row r="185">
          <cell r="C185">
            <v>30412</v>
          </cell>
          <cell r="D185">
            <v>279610.59999999998</v>
          </cell>
        </row>
        <row r="186">
          <cell r="C186">
            <v>36947</v>
          </cell>
          <cell r="D186">
            <v>361463.21</v>
          </cell>
        </row>
        <row r="187">
          <cell r="C187">
            <v>43194</v>
          </cell>
          <cell r="D187">
            <v>395552</v>
          </cell>
        </row>
        <row r="188">
          <cell r="C188">
            <v>56866</v>
          </cell>
          <cell r="D188">
            <v>492417.48</v>
          </cell>
        </row>
        <row r="189">
          <cell r="C189">
            <v>39851</v>
          </cell>
          <cell r="D189">
            <v>367213.96</v>
          </cell>
        </row>
        <row r="190">
          <cell r="C190">
            <v>36617</v>
          </cell>
          <cell r="D190">
            <v>312177.71999999997</v>
          </cell>
        </row>
        <row r="191">
          <cell r="C191">
            <v>46438</v>
          </cell>
          <cell r="D191">
            <v>331878.65999999997</v>
          </cell>
        </row>
        <row r="192">
          <cell r="C192">
            <v>27520</v>
          </cell>
          <cell r="D192">
            <v>266032</v>
          </cell>
        </row>
        <row r="193">
          <cell r="C193">
            <v>28852</v>
          </cell>
          <cell r="D193">
            <v>311399.12</v>
          </cell>
        </row>
        <row r="194">
          <cell r="C194">
            <v>60878</v>
          </cell>
          <cell r="D194">
            <v>505367.44</v>
          </cell>
        </row>
        <row r="195">
          <cell r="C195">
            <v>32779</v>
          </cell>
          <cell r="D195">
            <v>211928.26</v>
          </cell>
        </row>
        <row r="196">
          <cell r="C196">
            <v>49959</v>
          </cell>
          <cell r="D196">
            <v>401211.77</v>
          </cell>
        </row>
      </sheetData>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baseball-reference.com/leagues/majors/2021.shtml"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baseball-reference.com/leagues/majors/2021.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B4CA7-95C5-44B4-9289-1BCE81C05381}">
  <sheetPr>
    <tabColor rgb="FF0000FF"/>
  </sheetPr>
  <dimension ref="B2:G366"/>
  <sheetViews>
    <sheetView showGridLines="0" tabSelected="1" zoomScaleNormal="100" workbookViewId="0"/>
  </sheetViews>
  <sheetFormatPr defaultRowHeight="15" x14ac:dyDescent="0.25"/>
  <cols>
    <col min="1" max="1" width="1.42578125" customWidth="1"/>
    <col min="2" max="2" width="12.85546875" customWidth="1"/>
    <col min="3" max="3" width="10.7109375" customWidth="1"/>
    <col min="4" max="4" width="1.42578125" customWidth="1"/>
    <col min="5" max="5" width="53.7109375" customWidth="1"/>
    <col min="6" max="6" width="12.42578125" customWidth="1"/>
    <col min="7" max="7" width="27.85546875" customWidth="1"/>
    <col min="9" max="9" width="10.7109375" bestFit="1" customWidth="1"/>
  </cols>
  <sheetData>
    <row r="2" spans="2:7" ht="15.75" thickBot="1" x14ac:dyDescent="0.3"/>
    <row r="3" spans="2:7" ht="30.75" thickBot="1" x14ac:dyDescent="0.3">
      <c r="B3" s="8" t="s">
        <v>58</v>
      </c>
      <c r="C3" s="8" t="s">
        <v>59</v>
      </c>
      <c r="E3" s="27" t="s">
        <v>64</v>
      </c>
      <c r="F3" s="28"/>
      <c r="G3" s="29"/>
    </row>
    <row r="4" spans="2:7" x14ac:dyDescent="0.25">
      <c r="B4" s="12">
        <v>63631</v>
      </c>
      <c r="C4" s="12">
        <v>651835.36</v>
      </c>
    </row>
    <row r="5" spans="2:7" x14ac:dyDescent="0.25">
      <c r="B5" s="12">
        <v>50683</v>
      </c>
      <c r="C5" s="12">
        <v>527727.41999999993</v>
      </c>
    </row>
    <row r="6" spans="2:7" x14ac:dyDescent="0.25">
      <c r="B6" s="23">
        <v>57289</v>
      </c>
      <c r="C6" s="23">
        <v>732685.3</v>
      </c>
    </row>
    <row r="7" spans="2:7" x14ac:dyDescent="0.25">
      <c r="B7" s="12">
        <v>50997</v>
      </c>
      <c r="C7" s="12">
        <v>523402.3</v>
      </c>
    </row>
    <row r="8" spans="2:7" x14ac:dyDescent="0.25">
      <c r="B8" s="12">
        <v>17589</v>
      </c>
      <c r="C8" s="12">
        <v>176770.61</v>
      </c>
    </row>
    <row r="9" spans="2:7" x14ac:dyDescent="0.25">
      <c r="B9" s="12">
        <v>33095</v>
      </c>
      <c r="C9" s="12">
        <v>376801.97</v>
      </c>
    </row>
    <row r="10" spans="2:7" x14ac:dyDescent="0.25">
      <c r="B10" s="12">
        <v>58489</v>
      </c>
      <c r="C10" s="12">
        <v>520622.29</v>
      </c>
    </row>
    <row r="11" spans="2:7" x14ac:dyDescent="0.25">
      <c r="B11" s="12">
        <v>60443</v>
      </c>
      <c r="C11" s="12">
        <v>620874.28</v>
      </c>
    </row>
    <row r="12" spans="2:7" x14ac:dyDescent="0.25">
      <c r="B12" s="12">
        <v>59744</v>
      </c>
      <c r="C12" s="12">
        <v>592445.46</v>
      </c>
    </row>
    <row r="13" spans="2:7" x14ac:dyDescent="0.25">
      <c r="B13" s="12">
        <v>16377</v>
      </c>
      <c r="C13" s="12">
        <v>182966.96</v>
      </c>
    </row>
    <row r="14" spans="2:7" x14ac:dyDescent="0.25">
      <c r="B14" s="12">
        <v>17248</v>
      </c>
      <c r="C14" s="12">
        <v>182643.6</v>
      </c>
    </row>
    <row r="15" spans="2:7" x14ac:dyDescent="0.25">
      <c r="B15" s="12">
        <v>39187</v>
      </c>
      <c r="C15" s="12">
        <v>379648.56</v>
      </c>
    </row>
    <row r="16" spans="2:7" x14ac:dyDescent="0.25">
      <c r="B16" s="12">
        <v>36089</v>
      </c>
      <c r="C16" s="12">
        <v>240288.94</v>
      </c>
    </row>
    <row r="17" spans="2:7" x14ac:dyDescent="0.25">
      <c r="B17" s="12">
        <v>42015</v>
      </c>
      <c r="C17" s="12">
        <v>409541.15</v>
      </c>
    </row>
    <row r="18" spans="2:7" x14ac:dyDescent="0.25">
      <c r="B18" s="12">
        <v>50490</v>
      </c>
      <c r="C18" s="12">
        <v>412913.78</v>
      </c>
    </row>
    <row r="19" spans="2:7" ht="15.75" thickBot="1" x14ac:dyDescent="0.3">
      <c r="B19" s="12">
        <v>38219</v>
      </c>
      <c r="C19" s="12">
        <v>341512.6</v>
      </c>
    </row>
    <row r="20" spans="2:7" ht="15.75" thickBot="1" x14ac:dyDescent="0.3">
      <c r="B20" s="12">
        <v>59896</v>
      </c>
      <c r="C20" s="12">
        <v>581482</v>
      </c>
      <c r="E20" s="24" t="s">
        <v>98</v>
      </c>
      <c r="F20" s="25"/>
      <c r="G20" s="26"/>
    </row>
    <row r="21" spans="2:7" x14ac:dyDescent="0.25">
      <c r="B21" s="12">
        <v>46125</v>
      </c>
      <c r="C21" s="12">
        <v>432289.92</v>
      </c>
      <c r="E21" s="13" t="s">
        <v>99</v>
      </c>
      <c r="F21" s="14"/>
      <c r="G21" s="15" t="s">
        <v>29</v>
      </c>
    </row>
    <row r="22" spans="2:7" x14ac:dyDescent="0.25">
      <c r="B22" s="12">
        <v>33258</v>
      </c>
      <c r="C22" s="12">
        <v>272128.38</v>
      </c>
      <c r="E22" s="16" t="s">
        <v>100</v>
      </c>
      <c r="F22" s="20"/>
      <c r="G22" s="17" t="str" cm="1">
        <f t="array" aca="1" ref="G22:G29" ca="1">_xlfn.IFNA(_xlfn.FORMULATEXT(F22:F29),"")</f>
        <v/>
      </c>
    </row>
    <row r="23" spans="2:7" x14ac:dyDescent="0.25">
      <c r="B23" s="12">
        <v>16145</v>
      </c>
      <c r="C23" s="12">
        <v>166173.41999999998</v>
      </c>
      <c r="E23" s="16" t="s">
        <v>101</v>
      </c>
      <c r="F23" s="20"/>
      <c r="G23" s="17" t="str">
        <f ca="1"/>
        <v/>
      </c>
    </row>
    <row r="24" spans="2:7" x14ac:dyDescent="0.25">
      <c r="B24" s="12">
        <v>57017</v>
      </c>
      <c r="C24" s="12">
        <v>476698.5</v>
      </c>
      <c r="E24" s="16" t="s">
        <v>66</v>
      </c>
      <c r="F24" s="20"/>
      <c r="G24" s="17" t="str">
        <f ca="1"/>
        <v/>
      </c>
    </row>
    <row r="25" spans="2:7" x14ac:dyDescent="0.25">
      <c r="B25" s="12">
        <v>30901</v>
      </c>
      <c r="C25" s="12">
        <v>392657.09</v>
      </c>
      <c r="E25" s="16" t="s">
        <v>65</v>
      </c>
      <c r="F25" s="20"/>
      <c r="G25" s="17" t="str">
        <f ca="1"/>
        <v/>
      </c>
    </row>
    <row r="26" spans="2:7" x14ac:dyDescent="0.25">
      <c r="B26" s="12">
        <v>54244</v>
      </c>
      <c r="C26" s="12">
        <v>431820.06</v>
      </c>
      <c r="E26" s="16" t="s">
        <v>105</v>
      </c>
      <c r="F26" s="20"/>
      <c r="G26" s="17" t="str">
        <f ca="1"/>
        <v/>
      </c>
    </row>
    <row r="27" spans="2:7" x14ac:dyDescent="0.25">
      <c r="B27" s="12">
        <v>14638</v>
      </c>
      <c r="C27" s="12">
        <v>211139.82</v>
      </c>
      <c r="E27" s="16" t="s">
        <v>104</v>
      </c>
      <c r="F27" s="20"/>
      <c r="G27" s="17" t="str">
        <f ca="1"/>
        <v/>
      </c>
    </row>
    <row r="28" spans="2:7" x14ac:dyDescent="0.25">
      <c r="B28" s="12">
        <v>50147</v>
      </c>
      <c r="C28" s="12">
        <v>342263.68</v>
      </c>
      <c r="E28" s="16" t="s">
        <v>102</v>
      </c>
      <c r="F28" s="41"/>
      <c r="G28" s="17" t="str">
        <f ca="1"/>
        <v/>
      </c>
    </row>
    <row r="29" spans="2:7" ht="18" thickBot="1" x14ac:dyDescent="0.3">
      <c r="B29" s="12">
        <v>55315</v>
      </c>
      <c r="C29" s="12">
        <v>566632.49</v>
      </c>
      <c r="E29" s="18" t="s">
        <v>103</v>
      </c>
      <c r="F29" s="33"/>
      <c r="G29" s="19" t="str">
        <f ca="1"/>
        <v/>
      </c>
    </row>
    <row r="30" spans="2:7" x14ac:dyDescent="0.25">
      <c r="B30" s="12">
        <v>34893</v>
      </c>
      <c r="C30" s="12">
        <v>329211.88</v>
      </c>
    </row>
    <row r="31" spans="2:7" x14ac:dyDescent="0.25">
      <c r="B31" s="12">
        <v>26423</v>
      </c>
      <c r="C31" s="12">
        <v>295632.03000000003</v>
      </c>
    </row>
    <row r="32" spans="2:7" x14ac:dyDescent="0.25">
      <c r="B32" s="12">
        <v>54758</v>
      </c>
      <c r="C32" s="12">
        <v>563497.19999999995</v>
      </c>
    </row>
    <row r="33" spans="2:3" x14ac:dyDescent="0.25">
      <c r="B33" s="12">
        <v>35930</v>
      </c>
      <c r="C33" s="12">
        <v>255916.99</v>
      </c>
    </row>
    <row r="34" spans="2:3" x14ac:dyDescent="0.25">
      <c r="B34" s="12">
        <v>41978</v>
      </c>
      <c r="C34" s="12">
        <v>383448.95</v>
      </c>
    </row>
    <row r="35" spans="2:3" x14ac:dyDescent="0.25">
      <c r="B35" s="12">
        <v>47384</v>
      </c>
      <c r="C35" s="12">
        <v>442636.23</v>
      </c>
    </row>
    <row r="36" spans="2:3" x14ac:dyDescent="0.25">
      <c r="B36" s="12">
        <v>24346</v>
      </c>
      <c r="C36" s="12">
        <v>251942.2</v>
      </c>
    </row>
    <row r="37" spans="2:3" x14ac:dyDescent="0.25">
      <c r="B37" s="12">
        <v>58306</v>
      </c>
      <c r="C37" s="12">
        <v>552167.65999999992</v>
      </c>
    </row>
    <row r="38" spans="2:3" x14ac:dyDescent="0.25">
      <c r="B38" s="12">
        <v>51611</v>
      </c>
      <c r="C38" s="12">
        <v>446030.81</v>
      </c>
    </row>
    <row r="39" spans="2:3" x14ac:dyDescent="0.25">
      <c r="B39" s="12">
        <v>55090</v>
      </c>
      <c r="C39" s="12">
        <v>475411.95</v>
      </c>
    </row>
    <row r="40" spans="2:3" x14ac:dyDescent="0.25">
      <c r="B40" s="12">
        <v>35496</v>
      </c>
      <c r="C40" s="12">
        <v>394040.36</v>
      </c>
    </row>
    <row r="41" spans="2:3" x14ac:dyDescent="0.25">
      <c r="B41" s="12">
        <v>37295</v>
      </c>
      <c r="C41" s="12">
        <v>328838.78000000003</v>
      </c>
    </row>
    <row r="42" spans="2:3" x14ac:dyDescent="0.25">
      <c r="B42" s="12">
        <v>36088</v>
      </c>
      <c r="C42" s="12">
        <v>410636.64</v>
      </c>
    </row>
    <row r="43" spans="2:3" x14ac:dyDescent="0.25">
      <c r="B43" s="12">
        <v>32219</v>
      </c>
      <c r="C43" s="12">
        <v>396091.32</v>
      </c>
    </row>
    <row r="44" spans="2:3" x14ac:dyDescent="0.25">
      <c r="B44" s="12">
        <v>51304</v>
      </c>
      <c r="C44" s="12">
        <v>455855.96</v>
      </c>
    </row>
    <row r="45" spans="2:3" x14ac:dyDescent="0.25">
      <c r="B45" s="12">
        <v>59172</v>
      </c>
      <c r="C45" s="12">
        <v>527663.4</v>
      </c>
    </row>
    <row r="46" spans="2:3" x14ac:dyDescent="0.25">
      <c r="B46" s="12">
        <v>59347</v>
      </c>
      <c r="C46" s="12">
        <v>563151.56000000006</v>
      </c>
    </row>
    <row r="47" spans="2:3" x14ac:dyDescent="0.25">
      <c r="B47" s="12">
        <v>22839</v>
      </c>
      <c r="C47" s="12">
        <v>179292.25</v>
      </c>
    </row>
    <row r="48" spans="2:3" x14ac:dyDescent="0.25">
      <c r="B48" s="12">
        <v>28604</v>
      </c>
      <c r="C48" s="12">
        <v>273538.98</v>
      </c>
    </row>
    <row r="49" spans="2:3" x14ac:dyDescent="0.25">
      <c r="B49" s="12">
        <v>36696</v>
      </c>
      <c r="C49" s="12">
        <v>374376.08</v>
      </c>
    </row>
    <row r="50" spans="2:3" x14ac:dyDescent="0.25">
      <c r="B50" s="12">
        <v>20846</v>
      </c>
      <c r="C50" s="12">
        <v>214231.74</v>
      </c>
    </row>
    <row r="51" spans="2:3" x14ac:dyDescent="0.25">
      <c r="B51" s="12">
        <v>57290</v>
      </c>
      <c r="C51" s="12">
        <v>471198.06</v>
      </c>
    </row>
    <row r="52" spans="2:3" x14ac:dyDescent="0.25">
      <c r="B52" s="12">
        <v>57685</v>
      </c>
      <c r="C52" s="12">
        <v>479698.29</v>
      </c>
    </row>
    <row r="53" spans="2:3" x14ac:dyDescent="0.25">
      <c r="B53" s="12">
        <v>61638</v>
      </c>
      <c r="C53" s="12">
        <v>610937.46</v>
      </c>
    </row>
    <row r="54" spans="2:3" x14ac:dyDescent="0.25">
      <c r="B54" s="12">
        <v>36665</v>
      </c>
      <c r="C54" s="12">
        <v>371541.6</v>
      </c>
    </row>
    <row r="55" spans="2:3" x14ac:dyDescent="0.25">
      <c r="B55" s="12">
        <v>39034</v>
      </c>
      <c r="C55" s="12">
        <v>448102.2</v>
      </c>
    </row>
    <row r="56" spans="2:3" x14ac:dyDescent="0.25">
      <c r="B56" s="12">
        <v>33012</v>
      </c>
      <c r="C56" s="12">
        <v>257371.46</v>
      </c>
    </row>
    <row r="57" spans="2:3" x14ac:dyDescent="0.25">
      <c r="B57" s="12">
        <v>42241</v>
      </c>
      <c r="C57" s="12">
        <v>354496.68</v>
      </c>
    </row>
    <row r="58" spans="2:3" x14ac:dyDescent="0.25">
      <c r="B58" s="12">
        <v>18828</v>
      </c>
      <c r="C58" s="12">
        <v>185419.88</v>
      </c>
    </row>
    <row r="59" spans="2:3" x14ac:dyDescent="0.25">
      <c r="B59" s="12">
        <v>57043</v>
      </c>
      <c r="C59" s="12">
        <v>414609.7</v>
      </c>
    </row>
    <row r="60" spans="2:3" x14ac:dyDescent="0.25">
      <c r="B60" s="12">
        <v>27955</v>
      </c>
      <c r="C60" s="12">
        <v>250370.02</v>
      </c>
    </row>
    <row r="61" spans="2:3" x14ac:dyDescent="0.25">
      <c r="B61" s="12">
        <v>37960</v>
      </c>
      <c r="C61" s="12">
        <v>330582.88</v>
      </c>
    </row>
    <row r="62" spans="2:3" x14ac:dyDescent="0.25">
      <c r="B62" s="12">
        <v>16094</v>
      </c>
      <c r="C62" s="12">
        <v>231315.9</v>
      </c>
    </row>
    <row r="63" spans="2:3" x14ac:dyDescent="0.25">
      <c r="B63" s="12">
        <v>55382</v>
      </c>
      <c r="C63" s="12">
        <v>376605.08</v>
      </c>
    </row>
    <row r="64" spans="2:3" x14ac:dyDescent="0.25">
      <c r="B64" s="12">
        <v>26027</v>
      </c>
      <c r="C64" s="12">
        <v>209743</v>
      </c>
    </row>
    <row r="65" spans="2:3" x14ac:dyDescent="0.25">
      <c r="B65" s="12">
        <v>23704</v>
      </c>
      <c r="C65" s="12">
        <v>227470.67</v>
      </c>
    </row>
    <row r="66" spans="2:3" x14ac:dyDescent="0.25">
      <c r="B66" s="12">
        <v>30948</v>
      </c>
      <c r="C66" s="12">
        <v>249499.7</v>
      </c>
    </row>
    <row r="67" spans="2:3" x14ac:dyDescent="0.25">
      <c r="B67" s="12">
        <v>31915</v>
      </c>
      <c r="C67" s="12">
        <v>277074.2</v>
      </c>
    </row>
    <row r="68" spans="2:3" x14ac:dyDescent="0.25">
      <c r="B68" s="12">
        <v>50603</v>
      </c>
      <c r="C68" s="12">
        <v>537274.34000000008</v>
      </c>
    </row>
    <row r="69" spans="2:3" x14ac:dyDescent="0.25">
      <c r="B69" s="12">
        <v>62272</v>
      </c>
      <c r="C69" s="12">
        <v>446778.27</v>
      </c>
    </row>
    <row r="70" spans="2:3" x14ac:dyDescent="0.25">
      <c r="B70" s="12">
        <v>61278</v>
      </c>
      <c r="C70" s="12">
        <v>520607.76</v>
      </c>
    </row>
    <row r="71" spans="2:3" x14ac:dyDescent="0.25">
      <c r="B71" s="12">
        <v>32615</v>
      </c>
      <c r="C71" s="12">
        <v>362866.28</v>
      </c>
    </row>
    <row r="72" spans="2:3" x14ac:dyDescent="0.25">
      <c r="B72" s="12">
        <v>40633</v>
      </c>
      <c r="C72" s="12">
        <v>353024.6</v>
      </c>
    </row>
    <row r="73" spans="2:3" x14ac:dyDescent="0.25">
      <c r="B73" s="12">
        <v>46400</v>
      </c>
      <c r="C73" s="12">
        <v>390202.55</v>
      </c>
    </row>
    <row r="74" spans="2:3" x14ac:dyDescent="0.25">
      <c r="B74" s="12">
        <v>28391</v>
      </c>
      <c r="C74" s="12">
        <v>234763.2</v>
      </c>
    </row>
    <row r="75" spans="2:3" x14ac:dyDescent="0.25">
      <c r="B75" s="12">
        <v>19896</v>
      </c>
      <c r="C75" s="12">
        <v>224020.89</v>
      </c>
    </row>
    <row r="76" spans="2:3" x14ac:dyDescent="0.25">
      <c r="B76" s="12">
        <v>34387</v>
      </c>
      <c r="C76" s="12">
        <v>250136.92</v>
      </c>
    </row>
    <row r="77" spans="2:3" x14ac:dyDescent="0.25">
      <c r="B77" s="12">
        <v>52147</v>
      </c>
      <c r="C77" s="12">
        <v>326556.52</v>
      </c>
    </row>
    <row r="78" spans="2:3" x14ac:dyDescent="0.25">
      <c r="B78" s="12">
        <v>24460</v>
      </c>
      <c r="C78" s="12">
        <v>262198.82999999996</v>
      </c>
    </row>
    <row r="79" spans="2:3" x14ac:dyDescent="0.25">
      <c r="B79" s="12">
        <v>28428</v>
      </c>
      <c r="C79" s="12">
        <v>335531.52000000002</v>
      </c>
    </row>
    <row r="80" spans="2:3" x14ac:dyDescent="0.25">
      <c r="B80" s="12">
        <v>17572</v>
      </c>
      <c r="C80" s="12">
        <v>215282.84</v>
      </c>
    </row>
    <row r="81" spans="2:3" x14ac:dyDescent="0.25">
      <c r="B81" s="12">
        <v>16572</v>
      </c>
      <c r="C81" s="12">
        <v>184886.62</v>
      </c>
    </row>
    <row r="82" spans="2:3" x14ac:dyDescent="0.25">
      <c r="B82" s="12">
        <v>57114</v>
      </c>
      <c r="C82" s="12">
        <v>516644.54</v>
      </c>
    </row>
    <row r="83" spans="2:3" x14ac:dyDescent="0.25">
      <c r="B83" s="12">
        <v>64197</v>
      </c>
      <c r="C83" s="12">
        <v>438389.84</v>
      </c>
    </row>
    <row r="84" spans="2:3" x14ac:dyDescent="0.25">
      <c r="B84" s="12">
        <v>37290</v>
      </c>
      <c r="C84" s="12">
        <v>453118.08</v>
      </c>
    </row>
    <row r="85" spans="2:3" x14ac:dyDescent="0.25">
      <c r="B85" s="12">
        <v>55007</v>
      </c>
      <c r="C85" s="12">
        <v>496589.8</v>
      </c>
    </row>
    <row r="86" spans="2:3" x14ac:dyDescent="0.25">
      <c r="B86" s="12">
        <v>30743</v>
      </c>
      <c r="C86" s="12">
        <v>304676.03000000003</v>
      </c>
    </row>
    <row r="87" spans="2:3" x14ac:dyDescent="0.25">
      <c r="B87" s="12">
        <v>19686</v>
      </c>
      <c r="C87" s="12">
        <v>226264.95999999999</v>
      </c>
    </row>
    <row r="88" spans="2:3" x14ac:dyDescent="0.25">
      <c r="B88" s="12">
        <v>32541</v>
      </c>
      <c r="C88" s="12">
        <v>316886.86</v>
      </c>
    </row>
    <row r="89" spans="2:3" x14ac:dyDescent="0.25">
      <c r="B89" s="12">
        <v>59412</v>
      </c>
      <c r="C89" s="12">
        <v>498383.28</v>
      </c>
    </row>
    <row r="90" spans="2:3" x14ac:dyDescent="0.25">
      <c r="B90" s="12">
        <v>64672</v>
      </c>
      <c r="C90" s="12">
        <v>525957.68000000005</v>
      </c>
    </row>
    <row r="91" spans="2:3" x14ac:dyDescent="0.25">
      <c r="B91" s="12">
        <v>58123</v>
      </c>
      <c r="C91" s="12">
        <v>535563.15999999992</v>
      </c>
    </row>
    <row r="92" spans="2:3" x14ac:dyDescent="0.25">
      <c r="B92" s="12">
        <v>60408</v>
      </c>
      <c r="C92" s="12">
        <v>469209.35</v>
      </c>
    </row>
    <row r="93" spans="2:3" x14ac:dyDescent="0.25">
      <c r="B93" s="12">
        <v>58315</v>
      </c>
      <c r="C93" s="12">
        <v>558091.63</v>
      </c>
    </row>
    <row r="94" spans="2:3" x14ac:dyDescent="0.25">
      <c r="B94" s="12">
        <v>22618</v>
      </c>
      <c r="C94" s="12">
        <v>198271.28</v>
      </c>
    </row>
    <row r="95" spans="2:3" x14ac:dyDescent="0.25">
      <c r="B95" s="12">
        <v>64391</v>
      </c>
      <c r="C95" s="12">
        <v>564011.5</v>
      </c>
    </row>
    <row r="96" spans="2:3" x14ac:dyDescent="0.25">
      <c r="B96" s="12">
        <v>32389</v>
      </c>
      <c r="C96" s="12">
        <v>366593.02</v>
      </c>
    </row>
    <row r="97" spans="2:3" x14ac:dyDescent="0.25">
      <c r="B97" s="12">
        <v>16092</v>
      </c>
      <c r="C97" s="12">
        <v>206583.6</v>
      </c>
    </row>
    <row r="98" spans="2:3" x14ac:dyDescent="0.25">
      <c r="B98" s="12">
        <v>35056</v>
      </c>
      <c r="C98" s="12">
        <v>321927.75</v>
      </c>
    </row>
    <row r="99" spans="2:3" x14ac:dyDescent="0.25">
      <c r="B99" s="12">
        <v>26131</v>
      </c>
      <c r="C99" s="12">
        <v>295853.06</v>
      </c>
    </row>
    <row r="100" spans="2:3" x14ac:dyDescent="0.25">
      <c r="B100" s="12">
        <v>42052</v>
      </c>
      <c r="C100" s="12">
        <v>331938.7</v>
      </c>
    </row>
    <row r="101" spans="2:3" x14ac:dyDescent="0.25">
      <c r="B101" s="12">
        <v>20615</v>
      </c>
      <c r="C101" s="12">
        <v>162903.70000000001</v>
      </c>
    </row>
    <row r="102" spans="2:3" x14ac:dyDescent="0.25">
      <c r="B102" s="12">
        <v>45617</v>
      </c>
      <c r="C102" s="12">
        <v>429039.06</v>
      </c>
    </row>
    <row r="103" spans="2:3" x14ac:dyDescent="0.25">
      <c r="B103" s="12">
        <v>42647</v>
      </c>
      <c r="C103" s="12">
        <v>433222.13</v>
      </c>
    </row>
    <row r="104" spans="2:3" x14ac:dyDescent="0.25">
      <c r="B104" s="12">
        <v>40130</v>
      </c>
      <c r="C104" s="12">
        <v>348556.73</v>
      </c>
    </row>
    <row r="105" spans="2:3" x14ac:dyDescent="0.25">
      <c r="B105" s="12">
        <v>51655</v>
      </c>
      <c r="C105" s="12">
        <v>541726.03</v>
      </c>
    </row>
    <row r="106" spans="2:3" x14ac:dyDescent="0.25">
      <c r="B106" s="12">
        <v>59708</v>
      </c>
      <c r="C106" s="12">
        <v>589653.06000000006</v>
      </c>
    </row>
    <row r="107" spans="2:3" x14ac:dyDescent="0.25">
      <c r="B107" s="12">
        <v>34062</v>
      </c>
      <c r="C107" s="12">
        <v>290696.15000000002</v>
      </c>
    </row>
    <row r="108" spans="2:3" x14ac:dyDescent="0.25">
      <c r="B108" s="12">
        <v>56358</v>
      </c>
      <c r="C108" s="12">
        <v>544677.67999999993</v>
      </c>
    </row>
    <row r="109" spans="2:3" x14ac:dyDescent="0.25">
      <c r="B109" s="12">
        <v>33297</v>
      </c>
      <c r="C109" s="12">
        <v>208557.82</v>
      </c>
    </row>
    <row r="110" spans="2:3" x14ac:dyDescent="0.25">
      <c r="B110" s="12">
        <v>48960</v>
      </c>
      <c r="C110" s="12">
        <v>550195.6</v>
      </c>
    </row>
    <row r="111" spans="2:3" x14ac:dyDescent="0.25">
      <c r="B111" s="12">
        <v>38228</v>
      </c>
      <c r="C111" s="12">
        <v>323314.09000000003</v>
      </c>
    </row>
    <row r="112" spans="2:3" x14ac:dyDescent="0.25">
      <c r="B112" s="12">
        <v>56901</v>
      </c>
      <c r="C112" s="12">
        <v>569915.91999999993</v>
      </c>
    </row>
    <row r="113" spans="2:3" x14ac:dyDescent="0.25">
      <c r="B113" s="12">
        <v>52977</v>
      </c>
      <c r="C113" s="12">
        <v>427978.72</v>
      </c>
    </row>
    <row r="114" spans="2:3" x14ac:dyDescent="0.25">
      <c r="B114" s="12">
        <v>44820</v>
      </c>
      <c r="C114" s="12">
        <v>432318.15</v>
      </c>
    </row>
    <row r="115" spans="2:3" x14ac:dyDescent="0.25">
      <c r="B115" s="12">
        <v>45069</v>
      </c>
      <c r="C115" s="12">
        <v>399143.12</v>
      </c>
    </row>
    <row r="116" spans="2:3" x14ac:dyDescent="0.25">
      <c r="B116" s="12">
        <v>15929</v>
      </c>
      <c r="C116" s="12">
        <v>174496.68</v>
      </c>
    </row>
    <row r="117" spans="2:3" x14ac:dyDescent="0.25">
      <c r="B117" s="12">
        <v>64778</v>
      </c>
      <c r="C117" s="12">
        <v>557793.44999999995</v>
      </c>
    </row>
    <row r="118" spans="2:3" x14ac:dyDescent="0.25">
      <c r="B118" s="12">
        <v>15293</v>
      </c>
      <c r="C118" s="12">
        <v>164633.12</v>
      </c>
    </row>
    <row r="119" spans="2:3" x14ac:dyDescent="0.25">
      <c r="B119" s="12">
        <v>45085</v>
      </c>
      <c r="C119" s="12">
        <v>398971.89</v>
      </c>
    </row>
    <row r="120" spans="2:3" x14ac:dyDescent="0.25">
      <c r="B120" s="12">
        <v>51167</v>
      </c>
      <c r="C120" s="12">
        <v>482226.51</v>
      </c>
    </row>
    <row r="121" spans="2:3" x14ac:dyDescent="0.25">
      <c r="B121" s="12">
        <v>40798</v>
      </c>
      <c r="C121" s="12">
        <v>294581.71999999997</v>
      </c>
    </row>
    <row r="122" spans="2:3" x14ac:dyDescent="0.25">
      <c r="B122" s="12">
        <v>29678</v>
      </c>
      <c r="C122" s="12">
        <v>275828.88</v>
      </c>
    </row>
    <row r="123" spans="2:3" x14ac:dyDescent="0.25">
      <c r="B123" s="12">
        <v>60911</v>
      </c>
      <c r="C123" s="12">
        <v>599901.07999999996</v>
      </c>
    </row>
    <row r="124" spans="2:3" x14ac:dyDescent="0.25">
      <c r="B124" s="12">
        <v>53913</v>
      </c>
      <c r="C124" s="12">
        <v>523899.4</v>
      </c>
    </row>
    <row r="125" spans="2:3" x14ac:dyDescent="0.25">
      <c r="B125" s="12">
        <v>19341</v>
      </c>
      <c r="C125" s="12">
        <v>197652.1</v>
      </c>
    </row>
    <row r="126" spans="2:3" x14ac:dyDescent="0.25">
      <c r="B126" s="12">
        <v>39049</v>
      </c>
      <c r="C126" s="12">
        <v>361783.37</v>
      </c>
    </row>
    <row r="127" spans="2:3" x14ac:dyDescent="0.25">
      <c r="B127" s="12">
        <v>40449</v>
      </c>
      <c r="C127" s="12">
        <v>311338.71999999997</v>
      </c>
    </row>
    <row r="128" spans="2:3" x14ac:dyDescent="0.25">
      <c r="B128" s="12">
        <v>35167</v>
      </c>
      <c r="C128" s="12">
        <v>266908.57</v>
      </c>
    </row>
    <row r="129" spans="2:3" x14ac:dyDescent="0.25">
      <c r="B129" s="12">
        <v>50688</v>
      </c>
      <c r="C129" s="12">
        <v>392269.2</v>
      </c>
    </row>
    <row r="130" spans="2:3" x14ac:dyDescent="0.25">
      <c r="B130" s="12">
        <v>55119</v>
      </c>
      <c r="C130" s="12">
        <v>474932.8</v>
      </c>
    </row>
    <row r="131" spans="2:3" x14ac:dyDescent="0.25">
      <c r="B131" s="12">
        <v>52274</v>
      </c>
      <c r="C131" s="12">
        <v>473357.36</v>
      </c>
    </row>
    <row r="132" spans="2:3" x14ac:dyDescent="0.25">
      <c r="B132" s="12">
        <v>30591</v>
      </c>
      <c r="C132" s="12">
        <v>302061.54000000004</v>
      </c>
    </row>
    <row r="133" spans="2:3" x14ac:dyDescent="0.25">
      <c r="B133" s="12">
        <v>62093</v>
      </c>
      <c r="C133" s="12">
        <v>643314.85</v>
      </c>
    </row>
    <row r="134" spans="2:3" x14ac:dyDescent="0.25">
      <c r="B134" s="12">
        <v>58034</v>
      </c>
      <c r="C134" s="12">
        <v>474617.92</v>
      </c>
    </row>
    <row r="135" spans="2:3" x14ac:dyDescent="0.25">
      <c r="B135" s="12">
        <v>55273</v>
      </c>
      <c r="C135" s="12">
        <v>543188.68999999994</v>
      </c>
    </row>
    <row r="136" spans="2:3" x14ac:dyDescent="0.25">
      <c r="B136" s="12">
        <v>51695</v>
      </c>
      <c r="C136" s="12">
        <v>342400.04</v>
      </c>
    </row>
    <row r="137" spans="2:3" x14ac:dyDescent="0.25">
      <c r="B137" s="12">
        <v>16239</v>
      </c>
      <c r="C137" s="12">
        <v>195675</v>
      </c>
    </row>
    <row r="138" spans="2:3" x14ac:dyDescent="0.25">
      <c r="B138" s="12">
        <v>28561</v>
      </c>
      <c r="C138" s="12">
        <v>296270.42000000004</v>
      </c>
    </row>
    <row r="139" spans="2:3" x14ac:dyDescent="0.25">
      <c r="B139" s="12">
        <v>33572</v>
      </c>
      <c r="C139" s="12">
        <v>353367.6</v>
      </c>
    </row>
    <row r="140" spans="2:3" x14ac:dyDescent="0.25">
      <c r="B140" s="12">
        <v>50449</v>
      </c>
      <c r="C140" s="12">
        <v>506869.39</v>
      </c>
    </row>
    <row r="141" spans="2:3" x14ac:dyDescent="0.25">
      <c r="B141" s="12">
        <v>14661</v>
      </c>
      <c r="C141" s="12">
        <v>179288.07</v>
      </c>
    </row>
    <row r="142" spans="2:3" x14ac:dyDescent="0.25">
      <c r="B142" s="12">
        <v>15762</v>
      </c>
      <c r="C142" s="12">
        <v>146342.85</v>
      </c>
    </row>
    <row r="143" spans="2:3" x14ac:dyDescent="0.25">
      <c r="B143" s="12">
        <v>24561</v>
      </c>
      <c r="C143" s="12">
        <v>198087.32</v>
      </c>
    </row>
    <row r="144" spans="2:3" x14ac:dyDescent="0.25">
      <c r="B144" s="12">
        <v>21736</v>
      </c>
      <c r="C144" s="12">
        <v>209868.92</v>
      </c>
    </row>
    <row r="145" spans="2:3" x14ac:dyDescent="0.25">
      <c r="B145" s="12">
        <v>28339</v>
      </c>
      <c r="C145" s="12">
        <v>248099.1</v>
      </c>
    </row>
    <row r="146" spans="2:3" x14ac:dyDescent="0.25">
      <c r="B146" s="12">
        <v>46638</v>
      </c>
      <c r="C146" s="12">
        <v>429337.95</v>
      </c>
    </row>
    <row r="147" spans="2:3" x14ac:dyDescent="0.25">
      <c r="B147" s="12">
        <v>46591</v>
      </c>
      <c r="C147" s="12">
        <v>392177.84</v>
      </c>
    </row>
    <row r="148" spans="2:3" x14ac:dyDescent="0.25">
      <c r="B148" s="12">
        <v>42504</v>
      </c>
      <c r="C148" s="12">
        <v>362251.2</v>
      </c>
    </row>
    <row r="149" spans="2:3" x14ac:dyDescent="0.25">
      <c r="B149" s="12">
        <v>39279</v>
      </c>
      <c r="C149" s="12">
        <v>275487.52</v>
      </c>
    </row>
    <row r="150" spans="2:3" x14ac:dyDescent="0.25">
      <c r="B150" s="12">
        <v>34219</v>
      </c>
      <c r="C150" s="12">
        <v>351532.25</v>
      </c>
    </row>
    <row r="151" spans="2:3" x14ac:dyDescent="0.25">
      <c r="B151" s="12">
        <v>61542</v>
      </c>
      <c r="C151" s="12">
        <v>580839.64</v>
      </c>
    </row>
    <row r="152" spans="2:3" x14ac:dyDescent="0.25">
      <c r="B152" s="12">
        <v>54710</v>
      </c>
      <c r="C152" s="12">
        <v>411652.4</v>
      </c>
    </row>
    <row r="153" spans="2:3" x14ac:dyDescent="0.25">
      <c r="B153" s="12">
        <v>38874</v>
      </c>
      <c r="C153" s="12">
        <v>332541.73</v>
      </c>
    </row>
    <row r="154" spans="2:3" x14ac:dyDescent="0.25">
      <c r="B154" s="12">
        <v>22375</v>
      </c>
      <c r="C154" s="12">
        <v>207880.09</v>
      </c>
    </row>
    <row r="155" spans="2:3" x14ac:dyDescent="0.25">
      <c r="B155" s="12">
        <v>37227</v>
      </c>
      <c r="C155" s="12">
        <v>348024.94</v>
      </c>
    </row>
    <row r="156" spans="2:3" x14ac:dyDescent="0.25">
      <c r="B156" s="12">
        <v>53084</v>
      </c>
      <c r="C156" s="12">
        <v>473548.29</v>
      </c>
    </row>
    <row r="157" spans="2:3" x14ac:dyDescent="0.25">
      <c r="B157" s="12">
        <v>33290</v>
      </c>
      <c r="C157" s="12">
        <v>254496.79</v>
      </c>
    </row>
    <row r="158" spans="2:3" x14ac:dyDescent="0.25">
      <c r="B158" s="12">
        <v>35466</v>
      </c>
      <c r="C158" s="12">
        <v>238381.5</v>
      </c>
    </row>
    <row r="159" spans="2:3" x14ac:dyDescent="0.25">
      <c r="B159" s="12">
        <v>21803</v>
      </c>
      <c r="C159" s="12">
        <v>224126.23</v>
      </c>
    </row>
    <row r="160" spans="2:3" x14ac:dyDescent="0.25">
      <c r="B160" s="12">
        <v>41008</v>
      </c>
      <c r="C160" s="12">
        <v>439238.89</v>
      </c>
    </row>
    <row r="161" spans="2:3" x14ac:dyDescent="0.25">
      <c r="B161" s="12">
        <v>45114</v>
      </c>
      <c r="C161" s="12">
        <v>361943.64</v>
      </c>
    </row>
    <row r="162" spans="2:3" x14ac:dyDescent="0.25">
      <c r="B162" s="12">
        <v>30293</v>
      </c>
      <c r="C162" s="12">
        <v>300749.04000000004</v>
      </c>
    </row>
    <row r="163" spans="2:3" x14ac:dyDescent="0.25">
      <c r="B163" s="12">
        <v>53578</v>
      </c>
      <c r="C163" s="12">
        <v>457844.54</v>
      </c>
    </row>
    <row r="164" spans="2:3" x14ac:dyDescent="0.25">
      <c r="B164" s="12">
        <v>24584</v>
      </c>
      <c r="C164" s="12">
        <v>209314.6</v>
      </c>
    </row>
    <row r="165" spans="2:3" x14ac:dyDescent="0.25">
      <c r="B165" s="12">
        <v>46856</v>
      </c>
      <c r="C165" s="12">
        <v>427504.12</v>
      </c>
    </row>
    <row r="166" spans="2:3" x14ac:dyDescent="0.25">
      <c r="B166" s="12">
        <v>16464</v>
      </c>
      <c r="C166" s="12">
        <v>200319.72</v>
      </c>
    </row>
    <row r="167" spans="2:3" x14ac:dyDescent="0.25">
      <c r="B167" s="12">
        <v>53764</v>
      </c>
      <c r="C167" s="12">
        <v>533416.22</v>
      </c>
    </row>
    <row r="168" spans="2:3" x14ac:dyDescent="0.25">
      <c r="B168" s="12">
        <v>56180</v>
      </c>
      <c r="C168" s="12">
        <v>459354.28</v>
      </c>
    </row>
    <row r="169" spans="2:3" x14ac:dyDescent="0.25">
      <c r="B169" s="12">
        <v>15170</v>
      </c>
      <c r="C169" s="12">
        <v>151248.24</v>
      </c>
    </row>
    <row r="170" spans="2:3" x14ac:dyDescent="0.25">
      <c r="B170" s="12">
        <v>19278</v>
      </c>
      <c r="C170" s="12">
        <v>210506.64</v>
      </c>
    </row>
    <row r="171" spans="2:3" x14ac:dyDescent="0.25">
      <c r="B171" s="12">
        <v>14683</v>
      </c>
      <c r="C171" s="12">
        <v>183696.54</v>
      </c>
    </row>
    <row r="172" spans="2:3" x14ac:dyDescent="0.25">
      <c r="B172" s="12">
        <v>57748</v>
      </c>
      <c r="C172" s="12">
        <v>497581.75</v>
      </c>
    </row>
    <row r="173" spans="2:3" x14ac:dyDescent="0.25">
      <c r="B173" s="12">
        <v>28331</v>
      </c>
      <c r="C173" s="12">
        <v>241017.2</v>
      </c>
    </row>
    <row r="174" spans="2:3" x14ac:dyDescent="0.25">
      <c r="B174" s="12">
        <v>30320</v>
      </c>
      <c r="C174" s="12">
        <v>207642.68</v>
      </c>
    </row>
    <row r="175" spans="2:3" x14ac:dyDescent="0.25">
      <c r="B175" s="12">
        <v>62624</v>
      </c>
      <c r="C175" s="12">
        <v>495693.52</v>
      </c>
    </row>
    <row r="176" spans="2:3" x14ac:dyDescent="0.25">
      <c r="B176" s="12">
        <v>56135</v>
      </c>
      <c r="C176" s="12">
        <v>512940.17</v>
      </c>
    </row>
    <row r="177" spans="2:3" x14ac:dyDescent="0.25">
      <c r="B177" s="12">
        <v>23078</v>
      </c>
      <c r="C177" s="12">
        <v>216311.4</v>
      </c>
    </row>
    <row r="178" spans="2:3" x14ac:dyDescent="0.25">
      <c r="B178" s="12">
        <v>17075</v>
      </c>
      <c r="C178" s="12">
        <v>112492.66</v>
      </c>
    </row>
    <row r="179" spans="2:3" x14ac:dyDescent="0.25">
      <c r="B179" s="12">
        <v>31537</v>
      </c>
      <c r="C179" s="12">
        <v>329412.56</v>
      </c>
    </row>
    <row r="180" spans="2:3" x14ac:dyDescent="0.25">
      <c r="B180" s="12">
        <v>40619</v>
      </c>
      <c r="C180" s="12">
        <v>361645.04</v>
      </c>
    </row>
    <row r="181" spans="2:3" x14ac:dyDescent="0.25">
      <c r="B181" s="12">
        <v>60871</v>
      </c>
      <c r="C181" s="12">
        <v>507199.44</v>
      </c>
    </row>
    <row r="182" spans="2:3" x14ac:dyDescent="0.25">
      <c r="B182" s="12">
        <v>32730</v>
      </c>
      <c r="C182" s="12">
        <v>210730.26</v>
      </c>
    </row>
    <row r="183" spans="2:3" x14ac:dyDescent="0.25">
      <c r="B183" s="12">
        <v>49985</v>
      </c>
      <c r="C183" s="12">
        <v>401608.77</v>
      </c>
    </row>
    <row r="186" spans="2:3" ht="30" x14ac:dyDescent="0.25">
      <c r="B186" s="8" t="s">
        <v>58</v>
      </c>
      <c r="C186" s="8" t="s">
        <v>59</v>
      </c>
    </row>
    <row r="187" spans="2:3" x14ac:dyDescent="0.25">
      <c r="B187" s="12">
        <v>63631</v>
      </c>
      <c r="C187" s="12">
        <v>651835.36</v>
      </c>
    </row>
    <row r="188" spans="2:3" x14ac:dyDescent="0.25">
      <c r="B188" s="12">
        <v>50683</v>
      </c>
      <c r="C188" s="12">
        <v>527727.41999999993</v>
      </c>
    </row>
    <row r="189" spans="2:3" x14ac:dyDescent="0.25">
      <c r="B189" s="23">
        <v>57289</v>
      </c>
      <c r="C189" s="23">
        <v>732685.3</v>
      </c>
    </row>
    <row r="190" spans="2:3" x14ac:dyDescent="0.25">
      <c r="B190" s="12">
        <v>50997</v>
      </c>
      <c r="C190" s="12">
        <v>523402.3</v>
      </c>
    </row>
    <row r="191" spans="2:3" x14ac:dyDescent="0.25">
      <c r="B191" s="12">
        <v>17589</v>
      </c>
      <c r="C191" s="12">
        <v>176770.61</v>
      </c>
    </row>
    <row r="192" spans="2:3" x14ac:dyDescent="0.25">
      <c r="B192" s="12">
        <v>33095</v>
      </c>
      <c r="C192" s="12">
        <v>376801.97</v>
      </c>
    </row>
    <row r="193" spans="2:3" x14ac:dyDescent="0.25">
      <c r="B193" s="12">
        <v>58489</v>
      </c>
      <c r="C193" s="12">
        <v>520622.29</v>
      </c>
    </row>
    <row r="194" spans="2:3" x14ac:dyDescent="0.25">
      <c r="B194" s="12">
        <v>60443</v>
      </c>
      <c r="C194" s="12">
        <v>620874.28</v>
      </c>
    </row>
    <row r="195" spans="2:3" x14ac:dyDescent="0.25">
      <c r="B195" s="12">
        <v>59744</v>
      </c>
      <c r="C195" s="12">
        <v>592445.46</v>
      </c>
    </row>
    <row r="196" spans="2:3" x14ac:dyDescent="0.25">
      <c r="B196" s="12">
        <v>16377</v>
      </c>
      <c r="C196" s="12">
        <v>182966.96</v>
      </c>
    </row>
    <row r="197" spans="2:3" x14ac:dyDescent="0.25">
      <c r="B197" s="12">
        <v>17248</v>
      </c>
      <c r="C197" s="12">
        <v>182643.6</v>
      </c>
    </row>
    <row r="198" spans="2:3" x14ac:dyDescent="0.25">
      <c r="B198" s="12">
        <v>39187</v>
      </c>
      <c r="C198" s="12">
        <v>379648.56</v>
      </c>
    </row>
    <row r="199" spans="2:3" x14ac:dyDescent="0.25">
      <c r="B199" s="12">
        <v>36089</v>
      </c>
      <c r="C199" s="12">
        <v>240288.94</v>
      </c>
    </row>
    <row r="200" spans="2:3" x14ac:dyDescent="0.25">
      <c r="B200" s="12">
        <v>42015</v>
      </c>
      <c r="C200" s="12">
        <v>409541.15</v>
      </c>
    </row>
    <row r="201" spans="2:3" x14ac:dyDescent="0.25">
      <c r="B201" s="12">
        <v>50490</v>
      </c>
      <c r="C201" s="12">
        <v>412913.78</v>
      </c>
    </row>
    <row r="202" spans="2:3" x14ac:dyDescent="0.25">
      <c r="B202" s="12">
        <v>38219</v>
      </c>
      <c r="C202" s="12">
        <v>341512.6</v>
      </c>
    </row>
    <row r="203" spans="2:3" x14ac:dyDescent="0.25">
      <c r="B203" s="12">
        <v>59896</v>
      </c>
      <c r="C203" s="12">
        <v>581482</v>
      </c>
    </row>
    <row r="204" spans="2:3" x14ac:dyDescent="0.25">
      <c r="B204" s="12">
        <v>46125</v>
      </c>
      <c r="C204" s="12">
        <v>432289.92</v>
      </c>
    </row>
    <row r="205" spans="2:3" x14ac:dyDescent="0.25">
      <c r="B205" s="12">
        <v>33258</v>
      </c>
      <c r="C205" s="12">
        <v>272128.38</v>
      </c>
    </row>
    <row r="206" spans="2:3" x14ac:dyDescent="0.25">
      <c r="B206" s="12">
        <v>16145</v>
      </c>
      <c r="C206" s="12">
        <v>166173.41999999998</v>
      </c>
    </row>
    <row r="207" spans="2:3" x14ac:dyDescent="0.25">
      <c r="B207" s="12">
        <v>57017</v>
      </c>
      <c r="C207" s="12">
        <v>476698.5</v>
      </c>
    </row>
    <row r="208" spans="2:3" x14ac:dyDescent="0.25">
      <c r="B208" s="12">
        <v>30901</v>
      </c>
      <c r="C208" s="12">
        <v>392657.09</v>
      </c>
    </row>
    <row r="209" spans="2:3" x14ac:dyDescent="0.25">
      <c r="B209" s="12">
        <v>54244</v>
      </c>
      <c r="C209" s="12">
        <v>431820.06</v>
      </c>
    </row>
    <row r="210" spans="2:3" x14ac:dyDescent="0.25">
      <c r="B210" s="12">
        <v>14638</v>
      </c>
      <c r="C210" s="12">
        <v>211139.82</v>
      </c>
    </row>
    <row r="211" spans="2:3" x14ac:dyDescent="0.25">
      <c r="B211" s="12">
        <v>50147</v>
      </c>
      <c r="C211" s="12">
        <v>342263.68</v>
      </c>
    </row>
    <row r="212" spans="2:3" x14ac:dyDescent="0.25">
      <c r="B212" s="12">
        <v>55315</v>
      </c>
      <c r="C212" s="12">
        <v>566632.49</v>
      </c>
    </row>
    <row r="213" spans="2:3" x14ac:dyDescent="0.25">
      <c r="B213" s="12">
        <v>34893</v>
      </c>
      <c r="C213" s="12">
        <v>329211.88</v>
      </c>
    </row>
    <row r="214" spans="2:3" x14ac:dyDescent="0.25">
      <c r="B214" s="12">
        <v>26423</v>
      </c>
      <c r="C214" s="12">
        <v>295632.03000000003</v>
      </c>
    </row>
    <row r="215" spans="2:3" x14ac:dyDescent="0.25">
      <c r="B215" s="12">
        <v>54758</v>
      </c>
      <c r="C215" s="12">
        <v>563497.19999999995</v>
      </c>
    </row>
    <row r="216" spans="2:3" x14ac:dyDescent="0.25">
      <c r="B216" s="12">
        <v>35930</v>
      </c>
      <c r="C216" s="12">
        <v>255916.99</v>
      </c>
    </row>
    <row r="217" spans="2:3" x14ac:dyDescent="0.25">
      <c r="B217" s="12">
        <v>41978</v>
      </c>
      <c r="C217" s="12">
        <v>383448.95</v>
      </c>
    </row>
    <row r="218" spans="2:3" x14ac:dyDescent="0.25">
      <c r="B218" s="12">
        <v>47384</v>
      </c>
      <c r="C218" s="12">
        <v>442636.23</v>
      </c>
    </row>
    <row r="219" spans="2:3" x14ac:dyDescent="0.25">
      <c r="B219" s="12">
        <v>24346</v>
      </c>
      <c r="C219" s="12">
        <v>251942.2</v>
      </c>
    </row>
    <row r="220" spans="2:3" x14ac:dyDescent="0.25">
      <c r="B220" s="12">
        <v>58306</v>
      </c>
      <c r="C220" s="12">
        <v>552167.65999999992</v>
      </c>
    </row>
    <row r="221" spans="2:3" x14ac:dyDescent="0.25">
      <c r="B221" s="12">
        <v>51611</v>
      </c>
      <c r="C221" s="12">
        <v>446030.81</v>
      </c>
    </row>
    <row r="222" spans="2:3" x14ac:dyDescent="0.25">
      <c r="B222" s="12">
        <v>55090</v>
      </c>
      <c r="C222" s="12">
        <v>475411.95</v>
      </c>
    </row>
    <row r="223" spans="2:3" x14ac:dyDescent="0.25">
      <c r="B223" s="12">
        <v>35496</v>
      </c>
      <c r="C223" s="12">
        <v>394040.36</v>
      </c>
    </row>
    <row r="224" spans="2:3" x14ac:dyDescent="0.25">
      <c r="B224" s="12">
        <v>37295</v>
      </c>
      <c r="C224" s="12">
        <v>328838.78000000003</v>
      </c>
    </row>
    <row r="225" spans="2:3" x14ac:dyDescent="0.25">
      <c r="B225" s="12">
        <v>36088</v>
      </c>
      <c r="C225" s="12">
        <v>410636.64</v>
      </c>
    </row>
    <row r="226" spans="2:3" x14ac:dyDescent="0.25">
      <c r="B226" s="12">
        <v>32219</v>
      </c>
      <c r="C226" s="12">
        <v>396091.32</v>
      </c>
    </row>
    <row r="227" spans="2:3" x14ac:dyDescent="0.25">
      <c r="B227" s="12">
        <v>51304</v>
      </c>
      <c r="C227" s="12">
        <v>455855.96</v>
      </c>
    </row>
    <row r="228" spans="2:3" x14ac:dyDescent="0.25">
      <c r="B228" s="12">
        <v>59172</v>
      </c>
      <c r="C228" s="12">
        <v>527663.4</v>
      </c>
    </row>
    <row r="229" spans="2:3" x14ac:dyDescent="0.25">
      <c r="B229" s="12">
        <v>59347</v>
      </c>
      <c r="C229" s="12">
        <v>563151.56000000006</v>
      </c>
    </row>
    <row r="230" spans="2:3" x14ac:dyDescent="0.25">
      <c r="B230" s="12">
        <v>22839</v>
      </c>
      <c r="C230" s="12">
        <v>179292.25</v>
      </c>
    </row>
    <row r="231" spans="2:3" x14ac:dyDescent="0.25">
      <c r="B231" s="12">
        <v>28604</v>
      </c>
      <c r="C231" s="12">
        <v>273538.98</v>
      </c>
    </row>
    <row r="232" spans="2:3" x14ac:dyDescent="0.25">
      <c r="B232" s="12">
        <v>36696</v>
      </c>
      <c r="C232" s="12">
        <v>374376.08</v>
      </c>
    </row>
    <row r="233" spans="2:3" x14ac:dyDescent="0.25">
      <c r="B233" s="12">
        <v>20846</v>
      </c>
      <c r="C233" s="12">
        <v>214231.74</v>
      </c>
    </row>
    <row r="234" spans="2:3" x14ac:dyDescent="0.25">
      <c r="B234" s="12">
        <v>57290</v>
      </c>
      <c r="C234" s="12">
        <v>471198.06</v>
      </c>
    </row>
    <row r="235" spans="2:3" x14ac:dyDescent="0.25">
      <c r="B235" s="12">
        <v>57685</v>
      </c>
      <c r="C235" s="12">
        <v>479698.29</v>
      </c>
    </row>
    <row r="236" spans="2:3" x14ac:dyDescent="0.25">
      <c r="B236" s="12">
        <v>61638</v>
      </c>
      <c r="C236" s="12">
        <v>610937.46</v>
      </c>
    </row>
    <row r="237" spans="2:3" x14ac:dyDescent="0.25">
      <c r="B237" s="12">
        <v>36665</v>
      </c>
      <c r="C237" s="12">
        <v>371541.6</v>
      </c>
    </row>
    <row r="238" spans="2:3" x14ac:dyDescent="0.25">
      <c r="B238" s="12">
        <v>39034</v>
      </c>
      <c r="C238" s="12">
        <v>448102.2</v>
      </c>
    </row>
    <row r="239" spans="2:3" x14ac:dyDescent="0.25">
      <c r="B239" s="12">
        <v>33012</v>
      </c>
      <c r="C239" s="12">
        <v>257371.46</v>
      </c>
    </row>
    <row r="240" spans="2:3" x14ac:dyDescent="0.25">
      <c r="B240" s="12">
        <v>42241</v>
      </c>
      <c r="C240" s="12">
        <v>354496.68</v>
      </c>
    </row>
    <row r="241" spans="2:3" x14ac:dyDescent="0.25">
      <c r="B241" s="12">
        <v>18828</v>
      </c>
      <c r="C241" s="12">
        <v>185419.88</v>
      </c>
    </row>
    <row r="242" spans="2:3" x14ac:dyDescent="0.25">
      <c r="B242" s="12">
        <v>57043</v>
      </c>
      <c r="C242" s="12">
        <v>414609.7</v>
      </c>
    </row>
    <row r="243" spans="2:3" x14ac:dyDescent="0.25">
      <c r="B243" s="12">
        <v>27955</v>
      </c>
      <c r="C243" s="12">
        <v>250370.02</v>
      </c>
    </row>
    <row r="244" spans="2:3" x14ac:dyDescent="0.25">
      <c r="B244" s="12">
        <v>37960</v>
      </c>
      <c r="C244" s="12">
        <v>330582.88</v>
      </c>
    </row>
    <row r="245" spans="2:3" x14ac:dyDescent="0.25">
      <c r="B245" s="12">
        <v>16094</v>
      </c>
      <c r="C245" s="12">
        <v>231315.9</v>
      </c>
    </row>
    <row r="246" spans="2:3" x14ac:dyDescent="0.25">
      <c r="B246" s="12">
        <v>55382</v>
      </c>
      <c r="C246" s="12">
        <v>376605.08</v>
      </c>
    </row>
    <row r="247" spans="2:3" x14ac:dyDescent="0.25">
      <c r="B247" s="12">
        <v>26027</v>
      </c>
      <c r="C247" s="12">
        <v>209743</v>
      </c>
    </row>
    <row r="248" spans="2:3" x14ac:dyDescent="0.25">
      <c r="B248" s="12">
        <v>23704</v>
      </c>
      <c r="C248" s="12">
        <v>227470.67</v>
      </c>
    </row>
    <row r="249" spans="2:3" x14ac:dyDescent="0.25">
      <c r="B249" s="12">
        <v>30948</v>
      </c>
      <c r="C249" s="12">
        <v>249499.7</v>
      </c>
    </row>
    <row r="250" spans="2:3" x14ac:dyDescent="0.25">
      <c r="B250" s="12">
        <v>31915</v>
      </c>
      <c r="C250" s="12">
        <v>277074.2</v>
      </c>
    </row>
    <row r="251" spans="2:3" x14ac:dyDescent="0.25">
      <c r="B251" s="12">
        <v>50603</v>
      </c>
      <c r="C251" s="12">
        <v>537274.34000000008</v>
      </c>
    </row>
    <row r="252" spans="2:3" x14ac:dyDescent="0.25">
      <c r="B252" s="12">
        <v>62272</v>
      </c>
      <c r="C252" s="12">
        <v>446778.27</v>
      </c>
    </row>
    <row r="253" spans="2:3" x14ac:dyDescent="0.25">
      <c r="B253" s="12">
        <v>61278</v>
      </c>
      <c r="C253" s="12">
        <v>520607.76</v>
      </c>
    </row>
    <row r="254" spans="2:3" x14ac:dyDescent="0.25">
      <c r="B254" s="12">
        <v>32615</v>
      </c>
      <c r="C254" s="12">
        <v>362866.28</v>
      </c>
    </row>
    <row r="255" spans="2:3" x14ac:dyDescent="0.25">
      <c r="B255" s="12">
        <v>40633</v>
      </c>
      <c r="C255" s="12">
        <v>353024.6</v>
      </c>
    </row>
    <row r="256" spans="2:3" x14ac:dyDescent="0.25">
      <c r="B256" s="12">
        <v>46400</v>
      </c>
      <c r="C256" s="12">
        <v>390202.55</v>
      </c>
    </row>
    <row r="257" spans="2:3" x14ac:dyDescent="0.25">
      <c r="B257" s="12">
        <v>28391</v>
      </c>
      <c r="C257" s="12">
        <v>234763.2</v>
      </c>
    </row>
    <row r="258" spans="2:3" x14ac:dyDescent="0.25">
      <c r="B258" s="12">
        <v>19896</v>
      </c>
      <c r="C258" s="12">
        <v>224020.89</v>
      </c>
    </row>
    <row r="259" spans="2:3" x14ac:dyDescent="0.25">
      <c r="B259" s="12">
        <v>34387</v>
      </c>
      <c r="C259" s="12">
        <v>250136.92</v>
      </c>
    </row>
    <row r="260" spans="2:3" x14ac:dyDescent="0.25">
      <c r="B260" s="12">
        <v>52147</v>
      </c>
      <c r="C260" s="12">
        <v>326556.52</v>
      </c>
    </row>
    <row r="261" spans="2:3" x14ac:dyDescent="0.25">
      <c r="B261" s="12">
        <v>24460</v>
      </c>
      <c r="C261" s="12">
        <v>262198.82999999996</v>
      </c>
    </row>
    <row r="262" spans="2:3" x14ac:dyDescent="0.25">
      <c r="B262" s="12">
        <v>28428</v>
      </c>
      <c r="C262" s="12">
        <v>335531.52000000002</v>
      </c>
    </row>
    <row r="263" spans="2:3" x14ac:dyDescent="0.25">
      <c r="B263" s="12">
        <v>17572</v>
      </c>
      <c r="C263" s="12">
        <v>215282.84</v>
      </c>
    </row>
    <row r="264" spans="2:3" x14ac:dyDescent="0.25">
      <c r="B264" s="12">
        <v>16572</v>
      </c>
      <c r="C264" s="12">
        <v>184886.62</v>
      </c>
    </row>
    <row r="265" spans="2:3" x14ac:dyDescent="0.25">
      <c r="B265" s="12">
        <v>57114</v>
      </c>
      <c r="C265" s="12">
        <v>516644.54</v>
      </c>
    </row>
    <row r="266" spans="2:3" x14ac:dyDescent="0.25">
      <c r="B266" s="12">
        <v>64197</v>
      </c>
      <c r="C266" s="12">
        <v>438389.84</v>
      </c>
    </row>
    <row r="267" spans="2:3" x14ac:dyDescent="0.25">
      <c r="B267" s="12">
        <v>37290</v>
      </c>
      <c r="C267" s="12">
        <v>453118.08</v>
      </c>
    </row>
    <row r="268" spans="2:3" x14ac:dyDescent="0.25">
      <c r="B268" s="12">
        <v>55007</v>
      </c>
      <c r="C268" s="12">
        <v>496589.8</v>
      </c>
    </row>
    <row r="269" spans="2:3" x14ac:dyDescent="0.25">
      <c r="B269" s="12">
        <v>30743</v>
      </c>
      <c r="C269" s="12">
        <v>304676.03000000003</v>
      </c>
    </row>
    <row r="270" spans="2:3" x14ac:dyDescent="0.25">
      <c r="B270" s="12">
        <v>19686</v>
      </c>
      <c r="C270" s="12">
        <v>226264.95999999999</v>
      </c>
    </row>
    <row r="271" spans="2:3" x14ac:dyDescent="0.25">
      <c r="B271" s="12">
        <v>32541</v>
      </c>
      <c r="C271" s="12">
        <v>316886.86</v>
      </c>
    </row>
    <row r="272" spans="2:3" x14ac:dyDescent="0.25">
      <c r="B272" s="12">
        <v>59412</v>
      </c>
      <c r="C272" s="12">
        <v>498383.28</v>
      </c>
    </row>
    <row r="273" spans="2:3" x14ac:dyDescent="0.25">
      <c r="B273" s="12">
        <v>64672</v>
      </c>
      <c r="C273" s="12">
        <v>525957.68000000005</v>
      </c>
    </row>
    <row r="274" spans="2:3" x14ac:dyDescent="0.25">
      <c r="B274" s="12">
        <v>58123</v>
      </c>
      <c r="C274" s="12">
        <v>535563.15999999992</v>
      </c>
    </row>
    <row r="275" spans="2:3" x14ac:dyDescent="0.25">
      <c r="B275" s="12">
        <v>60408</v>
      </c>
      <c r="C275" s="12">
        <v>469209.35</v>
      </c>
    </row>
    <row r="276" spans="2:3" x14ac:dyDescent="0.25">
      <c r="B276" s="12">
        <v>58315</v>
      </c>
      <c r="C276" s="12">
        <v>558091.63</v>
      </c>
    </row>
    <row r="277" spans="2:3" x14ac:dyDescent="0.25">
      <c r="B277" s="12">
        <v>22618</v>
      </c>
      <c r="C277" s="12">
        <v>198271.28</v>
      </c>
    </row>
    <row r="278" spans="2:3" x14ac:dyDescent="0.25">
      <c r="B278" s="12">
        <v>64391</v>
      </c>
      <c r="C278" s="12">
        <v>564011.5</v>
      </c>
    </row>
    <row r="279" spans="2:3" x14ac:dyDescent="0.25">
      <c r="B279" s="12">
        <v>32389</v>
      </c>
      <c r="C279" s="12">
        <v>366593.02</v>
      </c>
    </row>
    <row r="280" spans="2:3" x14ac:dyDescent="0.25">
      <c r="B280" s="12">
        <v>16092</v>
      </c>
      <c r="C280" s="12">
        <v>206583.6</v>
      </c>
    </row>
    <row r="281" spans="2:3" x14ac:dyDescent="0.25">
      <c r="B281" s="12">
        <v>35056</v>
      </c>
      <c r="C281" s="12">
        <v>321927.75</v>
      </c>
    </row>
    <row r="282" spans="2:3" x14ac:dyDescent="0.25">
      <c r="B282" s="12">
        <v>26131</v>
      </c>
      <c r="C282" s="12">
        <v>295853.06</v>
      </c>
    </row>
    <row r="283" spans="2:3" x14ac:dyDescent="0.25">
      <c r="B283" s="12">
        <v>42052</v>
      </c>
      <c r="C283" s="12">
        <v>331938.7</v>
      </c>
    </row>
    <row r="284" spans="2:3" x14ac:dyDescent="0.25">
      <c r="B284" s="12">
        <v>20615</v>
      </c>
      <c r="C284" s="12">
        <v>162903.70000000001</v>
      </c>
    </row>
    <row r="285" spans="2:3" x14ac:dyDescent="0.25">
      <c r="B285" s="12">
        <v>45617</v>
      </c>
      <c r="C285" s="12">
        <v>429039.06</v>
      </c>
    </row>
    <row r="286" spans="2:3" x14ac:dyDescent="0.25">
      <c r="B286" s="12">
        <v>42647</v>
      </c>
      <c r="C286" s="12">
        <v>433222.13</v>
      </c>
    </row>
    <row r="287" spans="2:3" x14ac:dyDescent="0.25">
      <c r="B287" s="12">
        <v>40130</v>
      </c>
      <c r="C287" s="12">
        <v>348556.73</v>
      </c>
    </row>
    <row r="288" spans="2:3" x14ac:dyDescent="0.25">
      <c r="B288" s="12">
        <v>51655</v>
      </c>
      <c r="C288" s="12">
        <v>541726.03</v>
      </c>
    </row>
    <row r="289" spans="2:3" x14ac:dyDescent="0.25">
      <c r="B289" s="12">
        <v>59708</v>
      </c>
      <c r="C289" s="12">
        <v>589653.06000000006</v>
      </c>
    </row>
    <row r="290" spans="2:3" x14ac:dyDescent="0.25">
      <c r="B290" s="12">
        <v>34062</v>
      </c>
      <c r="C290" s="12">
        <v>290696.15000000002</v>
      </c>
    </row>
    <row r="291" spans="2:3" x14ac:dyDescent="0.25">
      <c r="B291" s="12">
        <v>56358</v>
      </c>
      <c r="C291" s="12">
        <v>544677.67999999993</v>
      </c>
    </row>
    <row r="292" spans="2:3" x14ac:dyDescent="0.25">
      <c r="B292" s="12">
        <v>33297</v>
      </c>
      <c r="C292" s="12">
        <v>208557.82</v>
      </c>
    </row>
    <row r="293" spans="2:3" x14ac:dyDescent="0.25">
      <c r="B293" s="12">
        <v>48960</v>
      </c>
      <c r="C293" s="12">
        <v>550195.6</v>
      </c>
    </row>
    <row r="294" spans="2:3" x14ac:dyDescent="0.25">
      <c r="B294" s="12">
        <v>38228</v>
      </c>
      <c r="C294" s="12">
        <v>323314.09000000003</v>
      </c>
    </row>
    <row r="295" spans="2:3" x14ac:dyDescent="0.25">
      <c r="B295" s="12">
        <v>56901</v>
      </c>
      <c r="C295" s="12">
        <v>569915.91999999993</v>
      </c>
    </row>
    <row r="296" spans="2:3" x14ac:dyDescent="0.25">
      <c r="B296" s="12">
        <v>52977</v>
      </c>
      <c r="C296" s="12">
        <v>427978.72</v>
      </c>
    </row>
    <row r="297" spans="2:3" x14ac:dyDescent="0.25">
      <c r="B297" s="12">
        <v>44820</v>
      </c>
      <c r="C297" s="12">
        <v>432318.15</v>
      </c>
    </row>
    <row r="298" spans="2:3" x14ac:dyDescent="0.25">
      <c r="B298" s="12">
        <v>45069</v>
      </c>
      <c r="C298" s="12">
        <v>399143.12</v>
      </c>
    </row>
    <row r="299" spans="2:3" x14ac:dyDescent="0.25">
      <c r="B299" s="12">
        <v>15929</v>
      </c>
      <c r="C299" s="12">
        <v>174496.68</v>
      </c>
    </row>
    <row r="300" spans="2:3" x14ac:dyDescent="0.25">
      <c r="B300" s="12">
        <v>64778</v>
      </c>
      <c r="C300" s="12">
        <v>557793.44999999995</v>
      </c>
    </row>
    <row r="301" spans="2:3" x14ac:dyDescent="0.25">
      <c r="B301" s="12">
        <v>15293</v>
      </c>
      <c r="C301" s="12">
        <v>164633.12</v>
      </c>
    </row>
    <row r="302" spans="2:3" x14ac:dyDescent="0.25">
      <c r="B302" s="12">
        <v>45085</v>
      </c>
      <c r="C302" s="12">
        <v>398971.89</v>
      </c>
    </row>
    <row r="303" spans="2:3" x14ac:dyDescent="0.25">
      <c r="B303" s="12">
        <v>51167</v>
      </c>
      <c r="C303" s="12">
        <v>482226.51</v>
      </c>
    </row>
    <row r="304" spans="2:3" x14ac:dyDescent="0.25">
      <c r="B304" s="12">
        <v>40798</v>
      </c>
      <c r="C304" s="12">
        <v>294581.71999999997</v>
      </c>
    </row>
    <row r="305" spans="2:3" x14ac:dyDescent="0.25">
      <c r="B305" s="12">
        <v>29678</v>
      </c>
      <c r="C305" s="12">
        <v>275828.88</v>
      </c>
    </row>
    <row r="306" spans="2:3" x14ac:dyDescent="0.25">
      <c r="B306" s="12">
        <v>60911</v>
      </c>
      <c r="C306" s="12">
        <v>599901.07999999996</v>
      </c>
    </row>
    <row r="307" spans="2:3" x14ac:dyDescent="0.25">
      <c r="B307" s="12">
        <v>53913</v>
      </c>
      <c r="C307" s="12">
        <v>523899.4</v>
      </c>
    </row>
    <row r="308" spans="2:3" x14ac:dyDescent="0.25">
      <c r="B308" s="12">
        <v>19341</v>
      </c>
      <c r="C308" s="12">
        <v>197652.1</v>
      </c>
    </row>
    <row r="309" spans="2:3" x14ac:dyDescent="0.25">
      <c r="B309" s="12">
        <v>39049</v>
      </c>
      <c r="C309" s="12">
        <v>361783.37</v>
      </c>
    </row>
    <row r="310" spans="2:3" x14ac:dyDescent="0.25">
      <c r="B310" s="12">
        <v>40449</v>
      </c>
      <c r="C310" s="12">
        <v>311338.71999999997</v>
      </c>
    </row>
    <row r="311" spans="2:3" x14ac:dyDescent="0.25">
      <c r="B311" s="12">
        <v>35167</v>
      </c>
      <c r="C311" s="12">
        <v>266908.57</v>
      </c>
    </row>
    <row r="312" spans="2:3" x14ac:dyDescent="0.25">
      <c r="B312" s="12">
        <v>50688</v>
      </c>
      <c r="C312" s="12">
        <v>392269.2</v>
      </c>
    </row>
    <row r="313" spans="2:3" x14ac:dyDescent="0.25">
      <c r="B313" s="12">
        <v>55119</v>
      </c>
      <c r="C313" s="12">
        <v>474932.8</v>
      </c>
    </row>
    <row r="314" spans="2:3" x14ac:dyDescent="0.25">
      <c r="B314" s="12">
        <v>52274</v>
      </c>
      <c r="C314" s="12">
        <v>473357.36</v>
      </c>
    </row>
    <row r="315" spans="2:3" x14ac:dyDescent="0.25">
      <c r="B315" s="12">
        <v>30591</v>
      </c>
      <c r="C315" s="12">
        <v>302061.54000000004</v>
      </c>
    </row>
    <row r="316" spans="2:3" x14ac:dyDescent="0.25">
      <c r="B316" s="12">
        <v>62093</v>
      </c>
      <c r="C316" s="12">
        <v>643314.85</v>
      </c>
    </row>
    <row r="317" spans="2:3" x14ac:dyDescent="0.25">
      <c r="B317" s="12">
        <v>58034</v>
      </c>
      <c r="C317" s="12">
        <v>474617.92</v>
      </c>
    </row>
    <row r="318" spans="2:3" x14ac:dyDescent="0.25">
      <c r="B318" s="12">
        <v>55273</v>
      </c>
      <c r="C318" s="12">
        <v>543188.68999999994</v>
      </c>
    </row>
    <row r="319" spans="2:3" x14ac:dyDescent="0.25">
      <c r="B319" s="12">
        <v>51695</v>
      </c>
      <c r="C319" s="12">
        <v>342400.04</v>
      </c>
    </row>
    <row r="320" spans="2:3" x14ac:dyDescent="0.25">
      <c r="B320" s="12">
        <v>16239</v>
      </c>
      <c r="C320" s="12">
        <v>195675</v>
      </c>
    </row>
    <row r="321" spans="2:3" x14ac:dyDescent="0.25">
      <c r="B321" s="12">
        <v>28561</v>
      </c>
      <c r="C321" s="12">
        <v>296270.42000000004</v>
      </c>
    </row>
    <row r="322" spans="2:3" x14ac:dyDescent="0.25">
      <c r="B322" s="12">
        <v>33572</v>
      </c>
      <c r="C322" s="12">
        <v>353367.6</v>
      </c>
    </row>
    <row r="323" spans="2:3" x14ac:dyDescent="0.25">
      <c r="B323" s="12">
        <v>50449</v>
      </c>
      <c r="C323" s="12">
        <v>506869.39</v>
      </c>
    </row>
    <row r="324" spans="2:3" x14ac:dyDescent="0.25">
      <c r="B324" s="12">
        <v>14661</v>
      </c>
      <c r="C324" s="12">
        <v>179288.07</v>
      </c>
    </row>
    <row r="325" spans="2:3" x14ac:dyDescent="0.25">
      <c r="B325" s="12">
        <v>15762</v>
      </c>
      <c r="C325" s="12">
        <v>146342.85</v>
      </c>
    </row>
    <row r="326" spans="2:3" x14ac:dyDescent="0.25">
      <c r="B326" s="12">
        <v>24561</v>
      </c>
      <c r="C326" s="12">
        <v>198087.32</v>
      </c>
    </row>
    <row r="327" spans="2:3" x14ac:dyDescent="0.25">
      <c r="B327" s="12">
        <v>21736</v>
      </c>
      <c r="C327" s="12">
        <v>209868.92</v>
      </c>
    </row>
    <row r="328" spans="2:3" x14ac:dyDescent="0.25">
      <c r="B328" s="12">
        <v>28339</v>
      </c>
      <c r="C328" s="12">
        <v>248099.1</v>
      </c>
    </row>
    <row r="329" spans="2:3" x14ac:dyDescent="0.25">
      <c r="B329" s="12">
        <v>46638</v>
      </c>
      <c r="C329" s="12">
        <v>429337.95</v>
      </c>
    </row>
    <row r="330" spans="2:3" x14ac:dyDescent="0.25">
      <c r="B330" s="12">
        <v>46591</v>
      </c>
      <c r="C330" s="12">
        <v>392177.84</v>
      </c>
    </row>
    <row r="331" spans="2:3" x14ac:dyDescent="0.25">
      <c r="B331" s="12">
        <v>42504</v>
      </c>
      <c r="C331" s="12">
        <v>362251.2</v>
      </c>
    </row>
    <row r="332" spans="2:3" x14ac:dyDescent="0.25">
      <c r="B332" s="12">
        <v>39279</v>
      </c>
      <c r="C332" s="12">
        <v>275487.52</v>
      </c>
    </row>
    <row r="333" spans="2:3" x14ac:dyDescent="0.25">
      <c r="B333" s="12">
        <v>34219</v>
      </c>
      <c r="C333" s="12">
        <v>351532.25</v>
      </c>
    </row>
    <row r="334" spans="2:3" x14ac:dyDescent="0.25">
      <c r="B334" s="12">
        <v>61542</v>
      </c>
      <c r="C334" s="12">
        <v>580839.64</v>
      </c>
    </row>
    <row r="335" spans="2:3" x14ac:dyDescent="0.25">
      <c r="B335" s="12">
        <v>54710</v>
      </c>
      <c r="C335" s="12">
        <v>411652.4</v>
      </c>
    </row>
    <row r="336" spans="2:3" x14ac:dyDescent="0.25">
      <c r="B336" s="12">
        <v>38874</v>
      </c>
      <c r="C336" s="12">
        <v>332541.73</v>
      </c>
    </row>
    <row r="337" spans="2:3" x14ac:dyDescent="0.25">
      <c r="B337" s="12">
        <v>22375</v>
      </c>
      <c r="C337" s="12">
        <v>207880.09</v>
      </c>
    </row>
    <row r="338" spans="2:3" x14ac:dyDescent="0.25">
      <c r="B338" s="12">
        <v>37227</v>
      </c>
      <c r="C338" s="12">
        <v>348024.94</v>
      </c>
    </row>
    <row r="339" spans="2:3" x14ac:dyDescent="0.25">
      <c r="B339" s="12">
        <v>53084</v>
      </c>
      <c r="C339" s="12">
        <v>473548.29</v>
      </c>
    </row>
    <row r="340" spans="2:3" x14ac:dyDescent="0.25">
      <c r="B340" s="12">
        <v>33290</v>
      </c>
      <c r="C340" s="12">
        <v>254496.79</v>
      </c>
    </row>
    <row r="341" spans="2:3" x14ac:dyDescent="0.25">
      <c r="B341" s="12">
        <v>35466</v>
      </c>
      <c r="C341" s="12">
        <v>238381.5</v>
      </c>
    </row>
    <row r="342" spans="2:3" x14ac:dyDescent="0.25">
      <c r="B342" s="12">
        <v>21803</v>
      </c>
      <c r="C342" s="12">
        <v>224126.23</v>
      </c>
    </row>
    <row r="343" spans="2:3" x14ac:dyDescent="0.25">
      <c r="B343" s="12">
        <v>41008</v>
      </c>
      <c r="C343" s="12">
        <v>439238.89</v>
      </c>
    </row>
    <row r="344" spans="2:3" x14ac:dyDescent="0.25">
      <c r="B344" s="12">
        <v>45114</v>
      </c>
      <c r="C344" s="12">
        <v>361943.64</v>
      </c>
    </row>
    <row r="345" spans="2:3" x14ac:dyDescent="0.25">
      <c r="B345" s="12">
        <v>30293</v>
      </c>
      <c r="C345" s="12">
        <v>300749.04000000004</v>
      </c>
    </row>
    <row r="346" spans="2:3" x14ac:dyDescent="0.25">
      <c r="B346" s="12">
        <v>53578</v>
      </c>
      <c r="C346" s="12">
        <v>457844.54</v>
      </c>
    </row>
    <row r="347" spans="2:3" x14ac:dyDescent="0.25">
      <c r="B347" s="12">
        <v>24584</v>
      </c>
      <c r="C347" s="12">
        <v>209314.6</v>
      </c>
    </row>
    <row r="348" spans="2:3" x14ac:dyDescent="0.25">
      <c r="B348" s="12">
        <v>46856</v>
      </c>
      <c r="C348" s="12">
        <v>427504.12</v>
      </c>
    </row>
    <row r="349" spans="2:3" x14ac:dyDescent="0.25">
      <c r="B349" s="12">
        <v>16464</v>
      </c>
      <c r="C349" s="12">
        <v>200319.72</v>
      </c>
    </row>
    <row r="350" spans="2:3" x14ac:dyDescent="0.25">
      <c r="B350" s="12">
        <v>53764</v>
      </c>
      <c r="C350" s="12">
        <v>533416.22</v>
      </c>
    </row>
    <row r="351" spans="2:3" x14ac:dyDescent="0.25">
      <c r="B351" s="12">
        <v>56180</v>
      </c>
      <c r="C351" s="12">
        <v>459354.28</v>
      </c>
    </row>
    <row r="352" spans="2:3" x14ac:dyDescent="0.25">
      <c r="B352" s="12">
        <v>15170</v>
      </c>
      <c r="C352" s="12">
        <v>151248.24</v>
      </c>
    </row>
    <row r="353" spans="2:3" x14ac:dyDescent="0.25">
      <c r="B353" s="12">
        <v>19278</v>
      </c>
      <c r="C353" s="12">
        <v>210506.64</v>
      </c>
    </row>
    <row r="354" spans="2:3" x14ac:dyDescent="0.25">
      <c r="B354" s="12">
        <v>14683</v>
      </c>
      <c r="C354" s="12">
        <v>183696.54</v>
      </c>
    </row>
    <row r="355" spans="2:3" x14ac:dyDescent="0.25">
      <c r="B355" s="12">
        <v>57748</v>
      </c>
      <c r="C355" s="12">
        <v>497581.75</v>
      </c>
    </row>
    <row r="356" spans="2:3" x14ac:dyDescent="0.25">
      <c r="B356" s="12">
        <v>28331</v>
      </c>
      <c r="C356" s="12">
        <v>241017.2</v>
      </c>
    </row>
    <row r="357" spans="2:3" x14ac:dyDescent="0.25">
      <c r="B357" s="12">
        <v>30320</v>
      </c>
      <c r="C357" s="12">
        <v>207642.68</v>
      </c>
    </row>
    <row r="358" spans="2:3" x14ac:dyDescent="0.25">
      <c r="B358" s="12">
        <v>62624</v>
      </c>
      <c r="C358" s="12">
        <v>495693.52</v>
      </c>
    </row>
    <row r="359" spans="2:3" x14ac:dyDescent="0.25">
      <c r="B359" s="12">
        <v>56135</v>
      </c>
      <c r="C359" s="12">
        <v>512940.17</v>
      </c>
    </row>
    <row r="360" spans="2:3" x14ac:dyDescent="0.25">
      <c r="B360" s="12">
        <v>23078</v>
      </c>
      <c r="C360" s="12">
        <v>216311.4</v>
      </c>
    </row>
    <row r="361" spans="2:3" x14ac:dyDescent="0.25">
      <c r="B361" s="12">
        <v>17075</v>
      </c>
      <c r="C361" s="12">
        <v>112492.66</v>
      </c>
    </row>
    <row r="362" spans="2:3" x14ac:dyDescent="0.25">
      <c r="B362" s="12">
        <v>31537</v>
      </c>
      <c r="C362" s="12">
        <v>329412.56</v>
      </c>
    </row>
    <row r="363" spans="2:3" x14ac:dyDescent="0.25">
      <c r="B363" s="12">
        <v>40619</v>
      </c>
      <c r="C363" s="12">
        <v>361645.04</v>
      </c>
    </row>
    <row r="364" spans="2:3" x14ac:dyDescent="0.25">
      <c r="B364" s="12">
        <v>60871</v>
      </c>
      <c r="C364" s="12">
        <v>507199.44</v>
      </c>
    </row>
    <row r="365" spans="2:3" x14ac:dyDescent="0.25">
      <c r="B365" s="12">
        <v>32730</v>
      </c>
      <c r="C365" s="12">
        <v>210730.26</v>
      </c>
    </row>
    <row r="366" spans="2:3" x14ac:dyDescent="0.25">
      <c r="B366" s="12">
        <v>49985</v>
      </c>
      <c r="C366" s="12">
        <v>401608.77</v>
      </c>
    </row>
  </sheetData>
  <conditionalFormatting sqref="F21:F28">
    <cfRule type="expression" dxfId="9" priority="1">
      <formula>_xlfn.ISFORMULA(F21)</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25B5D-CF6F-42C3-BB54-BE7EAA5A94E6}">
  <sheetPr>
    <tabColor rgb="FFFF0000"/>
  </sheetPr>
  <dimension ref="B2:I366"/>
  <sheetViews>
    <sheetView showGridLines="0" zoomScaleNormal="100" workbookViewId="0"/>
  </sheetViews>
  <sheetFormatPr defaultRowHeight="15" x14ac:dyDescent="0.25"/>
  <cols>
    <col min="1" max="1" width="1.42578125" customWidth="1"/>
    <col min="2" max="2" width="12.85546875" customWidth="1"/>
    <col min="3" max="3" width="10.7109375" customWidth="1"/>
    <col min="4" max="4" width="1.42578125" customWidth="1"/>
    <col min="5" max="5" width="53.7109375" customWidth="1"/>
    <col min="6" max="6" width="12.42578125" customWidth="1"/>
    <col min="7" max="7" width="27.85546875" customWidth="1"/>
    <col min="9" max="9" width="10.7109375" bestFit="1" customWidth="1"/>
  </cols>
  <sheetData>
    <row r="2" spans="2:9" ht="15.75" thickBot="1" x14ac:dyDescent="0.3">
      <c r="I2" s="1" t="s">
        <v>1</v>
      </c>
    </row>
    <row r="3" spans="2:9" ht="30.75" thickBot="1" x14ac:dyDescent="0.3">
      <c r="B3" s="8" t="s">
        <v>58</v>
      </c>
      <c r="C3" s="8" t="s">
        <v>59</v>
      </c>
      <c r="E3" s="27" t="s">
        <v>64</v>
      </c>
      <c r="F3" s="28"/>
      <c r="G3" s="29"/>
      <c r="I3" t="str">
        <f>"Is there a relationship between "&amp;B3&amp;" and "&amp;C3&amp;"?"</f>
        <v>Is there a relationship between Weekly $ Ad Expense (x) and Weekly $ Sales (y)?</v>
      </c>
    </row>
    <row r="4" spans="2:9" x14ac:dyDescent="0.25">
      <c r="B4" s="12">
        <v>63631</v>
      </c>
      <c r="C4" s="12">
        <v>651835.36</v>
      </c>
    </row>
    <row r="5" spans="2:9" x14ac:dyDescent="0.25">
      <c r="B5" s="12">
        <v>50683</v>
      </c>
      <c r="C5" s="12">
        <v>527727.41999999993</v>
      </c>
    </row>
    <row r="6" spans="2:9" x14ac:dyDescent="0.25">
      <c r="B6" s="23">
        <v>57289</v>
      </c>
      <c r="C6" s="23">
        <v>732685.3</v>
      </c>
    </row>
    <row r="7" spans="2:9" x14ac:dyDescent="0.25">
      <c r="B7" s="12">
        <v>50997</v>
      </c>
      <c r="C7" s="12">
        <v>523402.3</v>
      </c>
    </row>
    <row r="8" spans="2:9" x14ac:dyDescent="0.25">
      <c r="B8" s="12">
        <v>17589</v>
      </c>
      <c r="C8" s="12">
        <v>176770.61</v>
      </c>
    </row>
    <row r="9" spans="2:9" x14ac:dyDescent="0.25">
      <c r="B9" s="12">
        <v>33095</v>
      </c>
      <c r="C9" s="12">
        <v>376801.97</v>
      </c>
    </row>
    <row r="10" spans="2:9" x14ac:dyDescent="0.25">
      <c r="B10" s="12">
        <v>58489</v>
      </c>
      <c r="C10" s="12">
        <v>520622.29</v>
      </c>
    </row>
    <row r="11" spans="2:9" x14ac:dyDescent="0.25">
      <c r="B11" s="12">
        <v>60443</v>
      </c>
      <c r="C11" s="12">
        <v>620874.28</v>
      </c>
    </row>
    <row r="12" spans="2:9" x14ac:dyDescent="0.25">
      <c r="B12" s="12">
        <v>59744</v>
      </c>
      <c r="C12" s="12">
        <v>592445.46</v>
      </c>
    </row>
    <row r="13" spans="2:9" x14ac:dyDescent="0.25">
      <c r="B13" s="12">
        <v>16377</v>
      </c>
      <c r="C13" s="12">
        <v>182966.96</v>
      </c>
    </row>
    <row r="14" spans="2:9" x14ac:dyDescent="0.25">
      <c r="B14" s="12">
        <v>17248</v>
      </c>
      <c r="C14" s="12">
        <v>182643.6</v>
      </c>
    </row>
    <row r="15" spans="2:9" x14ac:dyDescent="0.25">
      <c r="B15" s="12">
        <v>39187</v>
      </c>
      <c r="C15" s="12">
        <v>379648.56</v>
      </c>
    </row>
    <row r="16" spans="2:9" x14ac:dyDescent="0.25">
      <c r="B16" s="12">
        <v>36089</v>
      </c>
      <c r="C16" s="12">
        <v>240288.94</v>
      </c>
    </row>
    <row r="17" spans="2:7" x14ac:dyDescent="0.25">
      <c r="B17" s="12">
        <v>42015</v>
      </c>
      <c r="C17" s="12">
        <v>409541.15</v>
      </c>
    </row>
    <row r="18" spans="2:7" x14ac:dyDescent="0.25">
      <c r="B18" s="12">
        <v>50490</v>
      </c>
      <c r="C18" s="12">
        <v>412913.78</v>
      </c>
    </row>
    <row r="19" spans="2:7" ht="15.75" thickBot="1" x14ac:dyDescent="0.3">
      <c r="B19" s="12">
        <v>38219</v>
      </c>
      <c r="C19" s="12">
        <v>341512.6</v>
      </c>
    </row>
    <row r="20" spans="2:7" ht="15.75" thickBot="1" x14ac:dyDescent="0.3">
      <c r="B20" s="12">
        <v>59896</v>
      </c>
      <c r="C20" s="12">
        <v>581482</v>
      </c>
      <c r="E20" s="24" t="s">
        <v>98</v>
      </c>
      <c r="F20" s="25"/>
      <c r="G20" s="26"/>
    </row>
    <row r="21" spans="2:7" x14ac:dyDescent="0.25">
      <c r="B21" s="12">
        <v>46125</v>
      </c>
      <c r="C21" s="12">
        <v>432289.92</v>
      </c>
      <c r="E21" s="13" t="s">
        <v>99</v>
      </c>
      <c r="F21" s="14"/>
      <c r="G21" s="15" t="s">
        <v>29</v>
      </c>
    </row>
    <row r="22" spans="2:7" x14ac:dyDescent="0.25">
      <c r="B22" s="12">
        <v>33258</v>
      </c>
      <c r="C22" s="12">
        <v>272128.38</v>
      </c>
      <c r="E22" s="16" t="s">
        <v>100</v>
      </c>
      <c r="F22" s="20">
        <f>SLOPE(C4:C183,B4:B183)</f>
        <v>8.2481339912159619</v>
      </c>
      <c r="G22" s="17" t="str" cm="1">
        <f t="array" aca="1" ref="G22:G29" ca="1">_xlfn.IFNA(_xlfn.FORMULATEXT(F22:F29),"")</f>
        <v>=SLOPE(C4:C183,B4:B183)</v>
      </c>
    </row>
    <row r="23" spans="2:7" x14ac:dyDescent="0.25">
      <c r="B23" s="12">
        <v>16145</v>
      </c>
      <c r="C23" s="12">
        <v>166173.41999999998</v>
      </c>
      <c r="E23" s="16" t="s">
        <v>101</v>
      </c>
      <c r="F23" s="20">
        <f>INTERCEPT(C4:C183,B4:B183)</f>
        <v>36883.024436839332</v>
      </c>
      <c r="G23" s="17" t="str">
        <f ca="1"/>
        <v>=INTERCEPT(C4:C183,B4:B183)</v>
      </c>
    </row>
    <row r="24" spans="2:7" x14ac:dyDescent="0.25">
      <c r="B24" s="12">
        <v>57017</v>
      </c>
      <c r="C24" s="12">
        <v>476698.5</v>
      </c>
      <c r="E24" s="16" t="s">
        <v>66</v>
      </c>
      <c r="F24" s="20">
        <f>MIN(B4:B183)</f>
        <v>14638</v>
      </c>
      <c r="G24" s="17" t="str">
        <f ca="1"/>
        <v>=MIN(B4:B183)</v>
      </c>
    </row>
    <row r="25" spans="2:7" x14ac:dyDescent="0.25">
      <c r="B25" s="12">
        <v>30901</v>
      </c>
      <c r="C25" s="12">
        <v>392657.09</v>
      </c>
      <c r="E25" s="16" t="s">
        <v>65</v>
      </c>
      <c r="F25" s="20">
        <f>MAX(B4:B183)</f>
        <v>64778</v>
      </c>
      <c r="G25" s="17" t="str">
        <f ca="1"/>
        <v>=MAX(B4:B183)</v>
      </c>
    </row>
    <row r="26" spans="2:7" x14ac:dyDescent="0.25">
      <c r="B26" s="12">
        <v>54244</v>
      </c>
      <c r="C26" s="12">
        <v>431820.06</v>
      </c>
      <c r="E26" s="16" t="s">
        <v>105</v>
      </c>
      <c r="F26" s="20">
        <v>54000</v>
      </c>
      <c r="G26" s="17" t="str">
        <f ca="1"/>
        <v/>
      </c>
    </row>
    <row r="27" spans="2:7" x14ac:dyDescent="0.25">
      <c r="B27" s="12">
        <v>14638</v>
      </c>
      <c r="C27" s="12">
        <v>211139.82</v>
      </c>
      <c r="E27" s="16" t="s">
        <v>104</v>
      </c>
      <c r="F27" s="20">
        <f>F26*F22+F23</f>
        <v>482282.2599625013</v>
      </c>
      <c r="G27" s="17" t="str">
        <f ca="1"/>
        <v>=F26*F22+F23</v>
      </c>
    </row>
    <row r="28" spans="2:7" x14ac:dyDescent="0.25">
      <c r="B28" s="12">
        <v>50147</v>
      </c>
      <c r="C28" s="12">
        <v>342263.68</v>
      </c>
      <c r="E28" s="16" t="s">
        <v>102</v>
      </c>
      <c r="F28" s="41">
        <f>PEARSON(C4:C183,B4:B183)</f>
        <v>0.91689703692618763</v>
      </c>
      <c r="G28" s="17" t="str">
        <f ca="1"/>
        <v>=PEARSON(C4:C183,B4:B183)</v>
      </c>
    </row>
    <row r="29" spans="2:7" ht="18" thickBot="1" x14ac:dyDescent="0.3">
      <c r="B29" s="12">
        <v>55315</v>
      </c>
      <c r="C29" s="12">
        <v>566632.49</v>
      </c>
      <c r="E29" s="18" t="s">
        <v>103</v>
      </c>
      <c r="F29" s="33">
        <f>RSQ(C4:C183,B4:B183)</f>
        <v>0.84070017632402227</v>
      </c>
      <c r="G29" s="19" t="str">
        <f ca="1"/>
        <v>=RSQ(C4:C183,B4:B183)</v>
      </c>
    </row>
    <row r="30" spans="2:7" ht="19.5" thickBot="1" x14ac:dyDescent="0.35">
      <c r="B30" s="12">
        <v>34893</v>
      </c>
      <c r="C30" s="12">
        <v>329211.88</v>
      </c>
      <c r="E30" s="60" t="str">
        <f>"Equation predicts:   f(x) = y = mx + b   = f("&amp;FIXED(F26,0)&amp;") = y = "&amp;IF(F22&lt;0,"-","")&amp;"$"&amp;FIXED(ABS(F22),2)&amp;"*"&amp;FIXED(F26,0)&amp;" + "&amp;FIXED(F23,2)&amp;"   = $"&amp;FIXED(F26*F22+F23,2)</f>
        <v>Equation predicts:   f(x) = y = mx + b   = f(54,000) = y = $8.25*54,000 + 36,883.02   = $482,282.26</v>
      </c>
      <c r="F30" s="35"/>
      <c r="G30" s="36"/>
    </row>
    <row r="31" spans="2:7" hidden="1" x14ac:dyDescent="0.25">
      <c r="B31" s="12">
        <v>26423</v>
      </c>
      <c r="C31" s="12">
        <v>295632.03000000003</v>
      </c>
    </row>
    <row r="32" spans="2:7" hidden="1" x14ac:dyDescent="0.25">
      <c r="B32" s="12">
        <v>54758</v>
      </c>
      <c r="C32" s="12">
        <v>563497.19999999995</v>
      </c>
    </row>
    <row r="33" spans="2:3" hidden="1" x14ac:dyDescent="0.25">
      <c r="B33" s="12">
        <v>35930</v>
      </c>
      <c r="C33" s="12">
        <v>255916.99</v>
      </c>
    </row>
    <row r="34" spans="2:3" hidden="1" x14ac:dyDescent="0.25">
      <c r="B34" s="12">
        <v>41978</v>
      </c>
      <c r="C34" s="12">
        <v>383448.95</v>
      </c>
    </row>
    <row r="35" spans="2:3" hidden="1" x14ac:dyDescent="0.25">
      <c r="B35" s="12">
        <v>47384</v>
      </c>
      <c r="C35" s="12">
        <v>442636.23</v>
      </c>
    </row>
    <row r="36" spans="2:3" hidden="1" x14ac:dyDescent="0.25">
      <c r="B36" s="12">
        <v>24346</v>
      </c>
      <c r="C36" s="12">
        <v>251942.2</v>
      </c>
    </row>
    <row r="37" spans="2:3" hidden="1" x14ac:dyDescent="0.25">
      <c r="B37" s="12">
        <v>58306</v>
      </c>
      <c r="C37" s="12">
        <v>552167.65999999992</v>
      </c>
    </row>
    <row r="38" spans="2:3" hidden="1" x14ac:dyDescent="0.25">
      <c r="B38" s="12">
        <v>51611</v>
      </c>
      <c r="C38" s="12">
        <v>446030.81</v>
      </c>
    </row>
    <row r="39" spans="2:3" hidden="1" x14ac:dyDescent="0.25">
      <c r="B39" s="12">
        <v>55090</v>
      </c>
      <c r="C39" s="12">
        <v>475411.95</v>
      </c>
    </row>
    <row r="40" spans="2:3" hidden="1" x14ac:dyDescent="0.25">
      <c r="B40" s="12">
        <v>35496</v>
      </c>
      <c r="C40" s="12">
        <v>394040.36</v>
      </c>
    </row>
    <row r="41" spans="2:3" hidden="1" x14ac:dyDescent="0.25">
      <c r="B41" s="12">
        <v>37295</v>
      </c>
      <c r="C41" s="12">
        <v>328838.78000000003</v>
      </c>
    </row>
    <row r="42" spans="2:3" hidden="1" x14ac:dyDescent="0.25">
      <c r="B42" s="12">
        <v>36088</v>
      </c>
      <c r="C42" s="12">
        <v>410636.64</v>
      </c>
    </row>
    <row r="43" spans="2:3" hidden="1" x14ac:dyDescent="0.25">
      <c r="B43" s="12">
        <v>32219</v>
      </c>
      <c r="C43" s="12">
        <v>396091.32</v>
      </c>
    </row>
    <row r="44" spans="2:3" hidden="1" x14ac:dyDescent="0.25">
      <c r="B44" s="12">
        <v>51304</v>
      </c>
      <c r="C44" s="12">
        <v>455855.96</v>
      </c>
    </row>
    <row r="45" spans="2:3" hidden="1" x14ac:dyDescent="0.25">
      <c r="B45" s="12">
        <v>59172</v>
      </c>
      <c r="C45" s="12">
        <v>527663.4</v>
      </c>
    </row>
    <row r="46" spans="2:3" hidden="1" x14ac:dyDescent="0.25">
      <c r="B46" s="12">
        <v>59347</v>
      </c>
      <c r="C46" s="12">
        <v>563151.56000000006</v>
      </c>
    </row>
    <row r="47" spans="2:3" hidden="1" x14ac:dyDescent="0.25">
      <c r="B47" s="12">
        <v>22839</v>
      </c>
      <c r="C47" s="12">
        <v>179292.25</v>
      </c>
    </row>
    <row r="48" spans="2:3" hidden="1" x14ac:dyDescent="0.25">
      <c r="B48" s="12">
        <v>28604</v>
      </c>
      <c r="C48" s="12">
        <v>273538.98</v>
      </c>
    </row>
    <row r="49" spans="2:3" hidden="1" x14ac:dyDescent="0.25">
      <c r="B49" s="12">
        <v>36696</v>
      </c>
      <c r="C49" s="12">
        <v>374376.08</v>
      </c>
    </row>
    <row r="50" spans="2:3" hidden="1" x14ac:dyDescent="0.25">
      <c r="B50" s="12">
        <v>20846</v>
      </c>
      <c r="C50" s="12">
        <v>214231.74</v>
      </c>
    </row>
    <row r="51" spans="2:3" hidden="1" x14ac:dyDescent="0.25">
      <c r="B51" s="12">
        <v>57290</v>
      </c>
      <c r="C51" s="12">
        <v>471198.06</v>
      </c>
    </row>
    <row r="52" spans="2:3" hidden="1" x14ac:dyDescent="0.25">
      <c r="B52" s="12">
        <v>57685</v>
      </c>
      <c r="C52" s="12">
        <v>479698.29</v>
      </c>
    </row>
    <row r="53" spans="2:3" hidden="1" x14ac:dyDescent="0.25">
      <c r="B53" s="12">
        <v>61638</v>
      </c>
      <c r="C53" s="12">
        <v>610937.46</v>
      </c>
    </row>
    <row r="54" spans="2:3" hidden="1" x14ac:dyDescent="0.25">
      <c r="B54" s="12">
        <v>36665</v>
      </c>
      <c r="C54" s="12">
        <v>371541.6</v>
      </c>
    </row>
    <row r="55" spans="2:3" hidden="1" x14ac:dyDescent="0.25">
      <c r="B55" s="12">
        <v>39034</v>
      </c>
      <c r="C55" s="12">
        <v>448102.2</v>
      </c>
    </row>
    <row r="56" spans="2:3" hidden="1" x14ac:dyDescent="0.25">
      <c r="B56" s="12">
        <v>33012</v>
      </c>
      <c r="C56" s="12">
        <v>257371.46</v>
      </c>
    </row>
    <row r="57" spans="2:3" hidden="1" x14ac:dyDescent="0.25">
      <c r="B57" s="12">
        <v>42241</v>
      </c>
      <c r="C57" s="12">
        <v>354496.68</v>
      </c>
    </row>
    <row r="58" spans="2:3" hidden="1" x14ac:dyDescent="0.25">
      <c r="B58" s="12">
        <v>18828</v>
      </c>
      <c r="C58" s="12">
        <v>185419.88</v>
      </c>
    </row>
    <row r="59" spans="2:3" hidden="1" x14ac:dyDescent="0.25">
      <c r="B59" s="12">
        <v>57043</v>
      </c>
      <c r="C59" s="12">
        <v>414609.7</v>
      </c>
    </row>
    <row r="60" spans="2:3" hidden="1" x14ac:dyDescent="0.25">
      <c r="B60" s="12">
        <v>27955</v>
      </c>
      <c r="C60" s="12">
        <v>250370.02</v>
      </c>
    </row>
    <row r="61" spans="2:3" hidden="1" x14ac:dyDescent="0.25">
      <c r="B61" s="12">
        <v>37960</v>
      </c>
      <c r="C61" s="12">
        <v>330582.88</v>
      </c>
    </row>
    <row r="62" spans="2:3" hidden="1" x14ac:dyDescent="0.25">
      <c r="B62" s="12">
        <v>16094</v>
      </c>
      <c r="C62" s="12">
        <v>231315.9</v>
      </c>
    </row>
    <row r="63" spans="2:3" hidden="1" x14ac:dyDescent="0.25">
      <c r="B63" s="12">
        <v>55382</v>
      </c>
      <c r="C63" s="12">
        <v>376605.08</v>
      </c>
    </row>
    <row r="64" spans="2:3" hidden="1" x14ac:dyDescent="0.25">
      <c r="B64" s="12">
        <v>26027</v>
      </c>
      <c r="C64" s="12">
        <v>209743</v>
      </c>
    </row>
    <row r="65" spans="2:3" hidden="1" x14ac:dyDescent="0.25">
      <c r="B65" s="12">
        <v>23704</v>
      </c>
      <c r="C65" s="12">
        <v>227470.67</v>
      </c>
    </row>
    <row r="66" spans="2:3" hidden="1" x14ac:dyDescent="0.25">
      <c r="B66" s="12">
        <v>30948</v>
      </c>
      <c r="C66" s="12">
        <v>249499.7</v>
      </c>
    </row>
    <row r="67" spans="2:3" hidden="1" x14ac:dyDescent="0.25">
      <c r="B67" s="12">
        <v>31915</v>
      </c>
      <c r="C67" s="12">
        <v>277074.2</v>
      </c>
    </row>
    <row r="68" spans="2:3" hidden="1" x14ac:dyDescent="0.25">
      <c r="B68" s="12">
        <v>50603</v>
      </c>
      <c r="C68" s="12">
        <v>537274.34000000008</v>
      </c>
    </row>
    <row r="69" spans="2:3" hidden="1" x14ac:dyDescent="0.25">
      <c r="B69" s="12">
        <v>62272</v>
      </c>
      <c r="C69" s="12">
        <v>446778.27</v>
      </c>
    </row>
    <row r="70" spans="2:3" hidden="1" x14ac:dyDescent="0.25">
      <c r="B70" s="12">
        <v>61278</v>
      </c>
      <c r="C70" s="12">
        <v>520607.76</v>
      </c>
    </row>
    <row r="71" spans="2:3" hidden="1" x14ac:dyDescent="0.25">
      <c r="B71" s="12">
        <v>32615</v>
      </c>
      <c r="C71" s="12">
        <v>362866.28</v>
      </c>
    </row>
    <row r="72" spans="2:3" hidden="1" x14ac:dyDescent="0.25">
      <c r="B72" s="12">
        <v>40633</v>
      </c>
      <c r="C72" s="12">
        <v>353024.6</v>
      </c>
    </row>
    <row r="73" spans="2:3" hidden="1" x14ac:dyDescent="0.25">
      <c r="B73" s="12">
        <v>46400</v>
      </c>
      <c r="C73" s="12">
        <v>390202.55</v>
      </c>
    </row>
    <row r="74" spans="2:3" hidden="1" x14ac:dyDescent="0.25">
      <c r="B74" s="12">
        <v>28391</v>
      </c>
      <c r="C74" s="12">
        <v>234763.2</v>
      </c>
    </row>
    <row r="75" spans="2:3" hidden="1" x14ac:dyDescent="0.25">
      <c r="B75" s="12">
        <v>19896</v>
      </c>
      <c r="C75" s="12">
        <v>224020.89</v>
      </c>
    </row>
    <row r="76" spans="2:3" hidden="1" x14ac:dyDescent="0.25">
      <c r="B76" s="12">
        <v>34387</v>
      </c>
      <c r="C76" s="12">
        <v>250136.92</v>
      </c>
    </row>
    <row r="77" spans="2:3" hidden="1" x14ac:dyDescent="0.25">
      <c r="B77" s="12">
        <v>52147</v>
      </c>
      <c r="C77" s="12">
        <v>326556.52</v>
      </c>
    </row>
    <row r="78" spans="2:3" hidden="1" x14ac:dyDescent="0.25">
      <c r="B78" s="12">
        <v>24460</v>
      </c>
      <c r="C78" s="12">
        <v>262198.82999999996</v>
      </c>
    </row>
    <row r="79" spans="2:3" hidden="1" x14ac:dyDescent="0.25">
      <c r="B79" s="12">
        <v>28428</v>
      </c>
      <c r="C79" s="12">
        <v>335531.52000000002</v>
      </c>
    </row>
    <row r="80" spans="2:3" hidden="1" x14ac:dyDescent="0.25">
      <c r="B80" s="12">
        <v>17572</v>
      </c>
      <c r="C80" s="12">
        <v>215282.84</v>
      </c>
    </row>
    <row r="81" spans="2:3" hidden="1" x14ac:dyDescent="0.25">
      <c r="B81" s="12">
        <v>16572</v>
      </c>
      <c r="C81" s="12">
        <v>184886.62</v>
      </c>
    </row>
    <row r="82" spans="2:3" hidden="1" x14ac:dyDescent="0.25">
      <c r="B82" s="12">
        <v>57114</v>
      </c>
      <c r="C82" s="12">
        <v>516644.54</v>
      </c>
    </row>
    <row r="83" spans="2:3" hidden="1" x14ac:dyDescent="0.25">
      <c r="B83" s="12">
        <v>64197</v>
      </c>
      <c r="C83" s="12">
        <v>438389.84</v>
      </c>
    </row>
    <row r="84" spans="2:3" hidden="1" x14ac:dyDescent="0.25">
      <c r="B84" s="12">
        <v>37290</v>
      </c>
      <c r="C84" s="12">
        <v>453118.08</v>
      </c>
    </row>
    <row r="85" spans="2:3" hidden="1" x14ac:dyDescent="0.25">
      <c r="B85" s="12">
        <v>55007</v>
      </c>
      <c r="C85" s="12">
        <v>496589.8</v>
      </c>
    </row>
    <row r="86" spans="2:3" hidden="1" x14ac:dyDescent="0.25">
      <c r="B86" s="12">
        <v>30743</v>
      </c>
      <c r="C86" s="12">
        <v>304676.03000000003</v>
      </c>
    </row>
    <row r="87" spans="2:3" hidden="1" x14ac:dyDescent="0.25">
      <c r="B87" s="12">
        <v>19686</v>
      </c>
      <c r="C87" s="12">
        <v>226264.95999999999</v>
      </c>
    </row>
    <row r="88" spans="2:3" hidden="1" x14ac:dyDescent="0.25">
      <c r="B88" s="12">
        <v>32541</v>
      </c>
      <c r="C88" s="12">
        <v>316886.86</v>
      </c>
    </row>
    <row r="89" spans="2:3" hidden="1" x14ac:dyDescent="0.25">
      <c r="B89" s="12">
        <v>59412</v>
      </c>
      <c r="C89" s="12">
        <v>498383.28</v>
      </c>
    </row>
    <row r="90" spans="2:3" hidden="1" x14ac:dyDescent="0.25">
      <c r="B90" s="12">
        <v>64672</v>
      </c>
      <c r="C90" s="12">
        <v>525957.68000000005</v>
      </c>
    </row>
    <row r="91" spans="2:3" hidden="1" x14ac:dyDescent="0.25">
      <c r="B91" s="12">
        <v>58123</v>
      </c>
      <c r="C91" s="12">
        <v>535563.15999999992</v>
      </c>
    </row>
    <row r="92" spans="2:3" hidden="1" x14ac:dyDescent="0.25">
      <c r="B92" s="12">
        <v>60408</v>
      </c>
      <c r="C92" s="12">
        <v>469209.35</v>
      </c>
    </row>
    <row r="93" spans="2:3" hidden="1" x14ac:dyDescent="0.25">
      <c r="B93" s="12">
        <v>58315</v>
      </c>
      <c r="C93" s="12">
        <v>558091.63</v>
      </c>
    </row>
    <row r="94" spans="2:3" hidden="1" x14ac:dyDescent="0.25">
      <c r="B94" s="12">
        <v>22618</v>
      </c>
      <c r="C94" s="12">
        <v>198271.28</v>
      </c>
    </row>
    <row r="95" spans="2:3" hidden="1" x14ac:dyDescent="0.25">
      <c r="B95" s="12">
        <v>64391</v>
      </c>
      <c r="C95" s="12">
        <v>564011.5</v>
      </c>
    </row>
    <row r="96" spans="2:3" hidden="1" x14ac:dyDescent="0.25">
      <c r="B96" s="12">
        <v>32389</v>
      </c>
      <c r="C96" s="12">
        <v>366593.02</v>
      </c>
    </row>
    <row r="97" spans="2:3" hidden="1" x14ac:dyDescent="0.25">
      <c r="B97" s="12">
        <v>16092</v>
      </c>
      <c r="C97" s="12">
        <v>206583.6</v>
      </c>
    </row>
    <row r="98" spans="2:3" hidden="1" x14ac:dyDescent="0.25">
      <c r="B98" s="12">
        <v>35056</v>
      </c>
      <c r="C98" s="12">
        <v>321927.75</v>
      </c>
    </row>
    <row r="99" spans="2:3" hidden="1" x14ac:dyDescent="0.25">
      <c r="B99" s="12">
        <v>26131</v>
      </c>
      <c r="C99" s="12">
        <v>295853.06</v>
      </c>
    </row>
    <row r="100" spans="2:3" hidden="1" x14ac:dyDescent="0.25">
      <c r="B100" s="12">
        <v>42052</v>
      </c>
      <c r="C100" s="12">
        <v>331938.7</v>
      </c>
    </row>
    <row r="101" spans="2:3" hidden="1" x14ac:dyDescent="0.25">
      <c r="B101" s="12">
        <v>20615</v>
      </c>
      <c r="C101" s="12">
        <v>162903.70000000001</v>
      </c>
    </row>
    <row r="102" spans="2:3" hidden="1" x14ac:dyDescent="0.25">
      <c r="B102" s="12">
        <v>45617</v>
      </c>
      <c r="C102" s="12">
        <v>429039.06</v>
      </c>
    </row>
    <row r="103" spans="2:3" hidden="1" x14ac:dyDescent="0.25">
      <c r="B103" s="12">
        <v>42647</v>
      </c>
      <c r="C103" s="12">
        <v>433222.13</v>
      </c>
    </row>
    <row r="104" spans="2:3" hidden="1" x14ac:dyDescent="0.25">
      <c r="B104" s="12">
        <v>40130</v>
      </c>
      <c r="C104" s="12">
        <v>348556.73</v>
      </c>
    </row>
    <row r="105" spans="2:3" hidden="1" x14ac:dyDescent="0.25">
      <c r="B105" s="12">
        <v>51655</v>
      </c>
      <c r="C105" s="12">
        <v>541726.03</v>
      </c>
    </row>
    <row r="106" spans="2:3" hidden="1" x14ac:dyDescent="0.25">
      <c r="B106" s="12">
        <v>59708</v>
      </c>
      <c r="C106" s="12">
        <v>589653.06000000006</v>
      </c>
    </row>
    <row r="107" spans="2:3" hidden="1" x14ac:dyDescent="0.25">
      <c r="B107" s="12">
        <v>34062</v>
      </c>
      <c r="C107" s="12">
        <v>290696.15000000002</v>
      </c>
    </row>
    <row r="108" spans="2:3" hidden="1" x14ac:dyDescent="0.25">
      <c r="B108" s="12">
        <v>56358</v>
      </c>
      <c r="C108" s="12">
        <v>544677.67999999993</v>
      </c>
    </row>
    <row r="109" spans="2:3" hidden="1" x14ac:dyDescent="0.25">
      <c r="B109" s="12">
        <v>33297</v>
      </c>
      <c r="C109" s="12">
        <v>208557.82</v>
      </c>
    </row>
    <row r="110" spans="2:3" hidden="1" x14ac:dyDescent="0.25">
      <c r="B110" s="12">
        <v>48960</v>
      </c>
      <c r="C110" s="12">
        <v>550195.6</v>
      </c>
    </row>
    <row r="111" spans="2:3" hidden="1" x14ac:dyDescent="0.25">
      <c r="B111" s="12">
        <v>38228</v>
      </c>
      <c r="C111" s="12">
        <v>323314.09000000003</v>
      </c>
    </row>
    <row r="112" spans="2:3" hidden="1" x14ac:dyDescent="0.25">
      <c r="B112" s="12">
        <v>56901</v>
      </c>
      <c r="C112" s="12">
        <v>569915.91999999993</v>
      </c>
    </row>
    <row r="113" spans="2:3" hidden="1" x14ac:dyDescent="0.25">
      <c r="B113" s="12">
        <v>52977</v>
      </c>
      <c r="C113" s="12">
        <v>427978.72</v>
      </c>
    </row>
    <row r="114" spans="2:3" hidden="1" x14ac:dyDescent="0.25">
      <c r="B114" s="12">
        <v>44820</v>
      </c>
      <c r="C114" s="12">
        <v>432318.15</v>
      </c>
    </row>
    <row r="115" spans="2:3" hidden="1" x14ac:dyDescent="0.25">
      <c r="B115" s="12">
        <v>45069</v>
      </c>
      <c r="C115" s="12">
        <v>399143.12</v>
      </c>
    </row>
    <row r="116" spans="2:3" hidden="1" x14ac:dyDescent="0.25">
      <c r="B116" s="12">
        <v>15929</v>
      </c>
      <c r="C116" s="12">
        <v>174496.68</v>
      </c>
    </row>
    <row r="117" spans="2:3" hidden="1" x14ac:dyDescent="0.25">
      <c r="B117" s="12">
        <v>64778</v>
      </c>
      <c r="C117" s="12">
        <v>557793.44999999995</v>
      </c>
    </row>
    <row r="118" spans="2:3" hidden="1" x14ac:dyDescent="0.25">
      <c r="B118" s="12">
        <v>15293</v>
      </c>
      <c r="C118" s="12">
        <v>164633.12</v>
      </c>
    </row>
    <row r="119" spans="2:3" hidden="1" x14ac:dyDescent="0.25">
      <c r="B119" s="12">
        <v>45085</v>
      </c>
      <c r="C119" s="12">
        <v>398971.89</v>
      </c>
    </row>
    <row r="120" spans="2:3" hidden="1" x14ac:dyDescent="0.25">
      <c r="B120" s="12">
        <v>51167</v>
      </c>
      <c r="C120" s="12">
        <v>482226.51</v>
      </c>
    </row>
    <row r="121" spans="2:3" hidden="1" x14ac:dyDescent="0.25">
      <c r="B121" s="12">
        <v>40798</v>
      </c>
      <c r="C121" s="12">
        <v>294581.71999999997</v>
      </c>
    </row>
    <row r="122" spans="2:3" hidden="1" x14ac:dyDescent="0.25">
      <c r="B122" s="12">
        <v>29678</v>
      </c>
      <c r="C122" s="12">
        <v>275828.88</v>
      </c>
    </row>
    <row r="123" spans="2:3" hidden="1" x14ac:dyDescent="0.25">
      <c r="B123" s="12">
        <v>60911</v>
      </c>
      <c r="C123" s="12">
        <v>599901.07999999996</v>
      </c>
    </row>
    <row r="124" spans="2:3" hidden="1" x14ac:dyDescent="0.25">
      <c r="B124" s="12">
        <v>53913</v>
      </c>
      <c r="C124" s="12">
        <v>523899.4</v>
      </c>
    </row>
    <row r="125" spans="2:3" hidden="1" x14ac:dyDescent="0.25">
      <c r="B125" s="12">
        <v>19341</v>
      </c>
      <c r="C125" s="12">
        <v>197652.1</v>
      </c>
    </row>
    <row r="126" spans="2:3" hidden="1" x14ac:dyDescent="0.25">
      <c r="B126" s="12">
        <v>39049</v>
      </c>
      <c r="C126" s="12">
        <v>361783.37</v>
      </c>
    </row>
    <row r="127" spans="2:3" hidden="1" x14ac:dyDescent="0.25">
      <c r="B127" s="12">
        <v>40449</v>
      </c>
      <c r="C127" s="12">
        <v>311338.71999999997</v>
      </c>
    </row>
    <row r="128" spans="2:3" hidden="1" x14ac:dyDescent="0.25">
      <c r="B128" s="12">
        <v>35167</v>
      </c>
      <c r="C128" s="12">
        <v>266908.57</v>
      </c>
    </row>
    <row r="129" spans="2:3" hidden="1" x14ac:dyDescent="0.25">
      <c r="B129" s="12">
        <v>50688</v>
      </c>
      <c r="C129" s="12">
        <v>392269.2</v>
      </c>
    </row>
    <row r="130" spans="2:3" hidden="1" x14ac:dyDescent="0.25">
      <c r="B130" s="12">
        <v>55119</v>
      </c>
      <c r="C130" s="12">
        <v>474932.8</v>
      </c>
    </row>
    <row r="131" spans="2:3" hidden="1" x14ac:dyDescent="0.25">
      <c r="B131" s="12">
        <v>52274</v>
      </c>
      <c r="C131" s="12">
        <v>473357.36</v>
      </c>
    </row>
    <row r="132" spans="2:3" hidden="1" x14ac:dyDescent="0.25">
      <c r="B132" s="12">
        <v>30591</v>
      </c>
      <c r="C132" s="12">
        <v>302061.54000000004</v>
      </c>
    </row>
    <row r="133" spans="2:3" hidden="1" x14ac:dyDescent="0.25">
      <c r="B133" s="12">
        <v>62093</v>
      </c>
      <c r="C133" s="12">
        <v>643314.85</v>
      </c>
    </row>
    <row r="134" spans="2:3" hidden="1" x14ac:dyDescent="0.25">
      <c r="B134" s="12">
        <v>58034</v>
      </c>
      <c r="C134" s="12">
        <v>474617.92</v>
      </c>
    </row>
    <row r="135" spans="2:3" hidden="1" x14ac:dyDescent="0.25">
      <c r="B135" s="12">
        <v>55273</v>
      </c>
      <c r="C135" s="12">
        <v>543188.68999999994</v>
      </c>
    </row>
    <row r="136" spans="2:3" hidden="1" x14ac:dyDescent="0.25">
      <c r="B136" s="12">
        <v>51695</v>
      </c>
      <c r="C136" s="12">
        <v>342400.04</v>
      </c>
    </row>
    <row r="137" spans="2:3" hidden="1" x14ac:dyDescent="0.25">
      <c r="B137" s="12">
        <v>16239</v>
      </c>
      <c r="C137" s="12">
        <v>195675</v>
      </c>
    </row>
    <row r="138" spans="2:3" hidden="1" x14ac:dyDescent="0.25">
      <c r="B138" s="12">
        <v>28561</v>
      </c>
      <c r="C138" s="12">
        <v>296270.42000000004</v>
      </c>
    </row>
    <row r="139" spans="2:3" hidden="1" x14ac:dyDescent="0.25">
      <c r="B139" s="12">
        <v>33572</v>
      </c>
      <c r="C139" s="12">
        <v>353367.6</v>
      </c>
    </row>
    <row r="140" spans="2:3" hidden="1" x14ac:dyDescent="0.25">
      <c r="B140" s="12">
        <v>50449</v>
      </c>
      <c r="C140" s="12">
        <v>506869.39</v>
      </c>
    </row>
    <row r="141" spans="2:3" hidden="1" x14ac:dyDescent="0.25">
      <c r="B141" s="12">
        <v>14661</v>
      </c>
      <c r="C141" s="12">
        <v>179288.07</v>
      </c>
    </row>
    <row r="142" spans="2:3" hidden="1" x14ac:dyDescent="0.25">
      <c r="B142" s="12">
        <v>15762</v>
      </c>
      <c r="C142" s="12">
        <v>146342.85</v>
      </c>
    </row>
    <row r="143" spans="2:3" hidden="1" x14ac:dyDescent="0.25">
      <c r="B143" s="12">
        <v>24561</v>
      </c>
      <c r="C143" s="12">
        <v>198087.32</v>
      </c>
    </row>
    <row r="144" spans="2:3" hidden="1" x14ac:dyDescent="0.25">
      <c r="B144" s="12">
        <v>21736</v>
      </c>
      <c r="C144" s="12">
        <v>209868.92</v>
      </c>
    </row>
    <row r="145" spans="2:3" hidden="1" x14ac:dyDescent="0.25">
      <c r="B145" s="12">
        <v>28339</v>
      </c>
      <c r="C145" s="12">
        <v>248099.1</v>
      </c>
    </row>
    <row r="146" spans="2:3" hidden="1" x14ac:dyDescent="0.25">
      <c r="B146" s="12">
        <v>46638</v>
      </c>
      <c r="C146" s="12">
        <v>429337.95</v>
      </c>
    </row>
    <row r="147" spans="2:3" hidden="1" x14ac:dyDescent="0.25">
      <c r="B147" s="12">
        <v>46591</v>
      </c>
      <c r="C147" s="12">
        <v>392177.84</v>
      </c>
    </row>
    <row r="148" spans="2:3" hidden="1" x14ac:dyDescent="0.25">
      <c r="B148" s="12">
        <v>42504</v>
      </c>
      <c r="C148" s="12">
        <v>362251.2</v>
      </c>
    </row>
    <row r="149" spans="2:3" hidden="1" x14ac:dyDescent="0.25">
      <c r="B149" s="12">
        <v>39279</v>
      </c>
      <c r="C149" s="12">
        <v>275487.52</v>
      </c>
    </row>
    <row r="150" spans="2:3" hidden="1" x14ac:dyDescent="0.25">
      <c r="B150" s="12">
        <v>34219</v>
      </c>
      <c r="C150" s="12">
        <v>351532.25</v>
      </c>
    </row>
    <row r="151" spans="2:3" hidden="1" x14ac:dyDescent="0.25">
      <c r="B151" s="12">
        <v>61542</v>
      </c>
      <c r="C151" s="12">
        <v>580839.64</v>
      </c>
    </row>
    <row r="152" spans="2:3" hidden="1" x14ac:dyDescent="0.25">
      <c r="B152" s="12">
        <v>54710</v>
      </c>
      <c r="C152" s="12">
        <v>411652.4</v>
      </c>
    </row>
    <row r="153" spans="2:3" hidden="1" x14ac:dyDescent="0.25">
      <c r="B153" s="12">
        <v>38874</v>
      </c>
      <c r="C153" s="12">
        <v>332541.73</v>
      </c>
    </row>
    <row r="154" spans="2:3" hidden="1" x14ac:dyDescent="0.25">
      <c r="B154" s="12">
        <v>22375</v>
      </c>
      <c r="C154" s="12">
        <v>207880.09</v>
      </c>
    </row>
    <row r="155" spans="2:3" hidden="1" x14ac:dyDescent="0.25">
      <c r="B155" s="12">
        <v>37227</v>
      </c>
      <c r="C155" s="12">
        <v>348024.94</v>
      </c>
    </row>
    <row r="156" spans="2:3" hidden="1" x14ac:dyDescent="0.25">
      <c r="B156" s="12">
        <v>53084</v>
      </c>
      <c r="C156" s="12">
        <v>473548.29</v>
      </c>
    </row>
    <row r="157" spans="2:3" hidden="1" x14ac:dyDescent="0.25">
      <c r="B157" s="12">
        <v>33290</v>
      </c>
      <c r="C157" s="12">
        <v>254496.79</v>
      </c>
    </row>
    <row r="158" spans="2:3" hidden="1" x14ac:dyDescent="0.25">
      <c r="B158" s="12">
        <v>35466</v>
      </c>
      <c r="C158" s="12">
        <v>238381.5</v>
      </c>
    </row>
    <row r="159" spans="2:3" hidden="1" x14ac:dyDescent="0.25">
      <c r="B159" s="12">
        <v>21803</v>
      </c>
      <c r="C159" s="12">
        <v>224126.23</v>
      </c>
    </row>
    <row r="160" spans="2:3" hidden="1" x14ac:dyDescent="0.25">
      <c r="B160" s="12">
        <v>41008</v>
      </c>
      <c r="C160" s="12">
        <v>439238.89</v>
      </c>
    </row>
    <row r="161" spans="2:3" hidden="1" x14ac:dyDescent="0.25">
      <c r="B161" s="12">
        <v>45114</v>
      </c>
      <c r="C161" s="12">
        <v>361943.64</v>
      </c>
    </row>
    <row r="162" spans="2:3" hidden="1" x14ac:dyDescent="0.25">
      <c r="B162" s="12">
        <v>30293</v>
      </c>
      <c r="C162" s="12">
        <v>300749.04000000004</v>
      </c>
    </row>
    <row r="163" spans="2:3" hidden="1" x14ac:dyDescent="0.25">
      <c r="B163" s="12">
        <v>53578</v>
      </c>
      <c r="C163" s="12">
        <v>457844.54</v>
      </c>
    </row>
    <row r="164" spans="2:3" hidden="1" x14ac:dyDescent="0.25">
      <c r="B164" s="12">
        <v>24584</v>
      </c>
      <c r="C164" s="12">
        <v>209314.6</v>
      </c>
    </row>
    <row r="165" spans="2:3" hidden="1" x14ac:dyDescent="0.25">
      <c r="B165" s="12">
        <v>46856</v>
      </c>
      <c r="C165" s="12">
        <v>427504.12</v>
      </c>
    </row>
    <row r="166" spans="2:3" hidden="1" x14ac:dyDescent="0.25">
      <c r="B166" s="12">
        <v>16464</v>
      </c>
      <c r="C166" s="12">
        <v>200319.72</v>
      </c>
    </row>
    <row r="167" spans="2:3" hidden="1" x14ac:dyDescent="0.25">
      <c r="B167" s="12">
        <v>53764</v>
      </c>
      <c r="C167" s="12">
        <v>533416.22</v>
      </c>
    </row>
    <row r="168" spans="2:3" hidden="1" x14ac:dyDescent="0.25">
      <c r="B168" s="12">
        <v>56180</v>
      </c>
      <c r="C168" s="12">
        <v>459354.28</v>
      </c>
    </row>
    <row r="169" spans="2:3" hidden="1" x14ac:dyDescent="0.25">
      <c r="B169" s="12">
        <v>15170</v>
      </c>
      <c r="C169" s="12">
        <v>151248.24</v>
      </c>
    </row>
    <row r="170" spans="2:3" hidden="1" x14ac:dyDescent="0.25">
      <c r="B170" s="12">
        <v>19278</v>
      </c>
      <c r="C170" s="12">
        <v>210506.64</v>
      </c>
    </row>
    <row r="171" spans="2:3" hidden="1" x14ac:dyDescent="0.25">
      <c r="B171" s="12">
        <v>14683</v>
      </c>
      <c r="C171" s="12">
        <v>183696.54</v>
      </c>
    </row>
    <row r="172" spans="2:3" hidden="1" x14ac:dyDescent="0.25">
      <c r="B172" s="12">
        <v>57748</v>
      </c>
      <c r="C172" s="12">
        <v>497581.75</v>
      </c>
    </row>
    <row r="173" spans="2:3" hidden="1" x14ac:dyDescent="0.25">
      <c r="B173" s="12">
        <v>28331</v>
      </c>
      <c r="C173" s="12">
        <v>241017.2</v>
      </c>
    </row>
    <row r="174" spans="2:3" hidden="1" x14ac:dyDescent="0.25">
      <c r="B174" s="12">
        <v>30320</v>
      </c>
      <c r="C174" s="12">
        <v>207642.68</v>
      </c>
    </row>
    <row r="175" spans="2:3" hidden="1" x14ac:dyDescent="0.25">
      <c r="B175" s="12">
        <v>62624</v>
      </c>
      <c r="C175" s="12">
        <v>495693.52</v>
      </c>
    </row>
    <row r="176" spans="2:3" hidden="1" x14ac:dyDescent="0.25">
      <c r="B176" s="12">
        <v>56135</v>
      </c>
      <c r="C176" s="12">
        <v>512940.17</v>
      </c>
    </row>
    <row r="177" spans="2:3" hidden="1" x14ac:dyDescent="0.25">
      <c r="B177" s="12">
        <v>23078</v>
      </c>
      <c r="C177" s="12">
        <v>216311.4</v>
      </c>
    </row>
    <row r="178" spans="2:3" hidden="1" x14ac:dyDescent="0.25">
      <c r="B178" s="12">
        <v>17075</v>
      </c>
      <c r="C178" s="12">
        <v>112492.66</v>
      </c>
    </row>
    <row r="179" spans="2:3" hidden="1" x14ac:dyDescent="0.25">
      <c r="B179" s="12">
        <v>31537</v>
      </c>
      <c r="C179" s="12">
        <v>329412.56</v>
      </c>
    </row>
    <row r="180" spans="2:3" hidden="1" x14ac:dyDescent="0.25">
      <c r="B180" s="12">
        <v>40619</v>
      </c>
      <c r="C180" s="12">
        <v>361645.04</v>
      </c>
    </row>
    <row r="181" spans="2:3" hidden="1" x14ac:dyDescent="0.25">
      <c r="B181" s="12">
        <v>60871</v>
      </c>
      <c r="C181" s="12">
        <v>507199.44</v>
      </c>
    </row>
    <row r="182" spans="2:3" hidden="1" x14ac:dyDescent="0.25">
      <c r="B182" s="12">
        <v>32730</v>
      </c>
      <c r="C182" s="12">
        <v>210730.26</v>
      </c>
    </row>
    <row r="183" spans="2:3" x14ac:dyDescent="0.25">
      <c r="B183" s="12">
        <v>49985</v>
      </c>
      <c r="C183" s="12">
        <v>401608.77</v>
      </c>
    </row>
    <row r="186" spans="2:3" ht="30" x14ac:dyDescent="0.25">
      <c r="B186" s="8" t="s">
        <v>58</v>
      </c>
      <c r="C186" s="8" t="s">
        <v>59</v>
      </c>
    </row>
    <row r="187" spans="2:3" x14ac:dyDescent="0.25">
      <c r="B187" s="12">
        <v>63631</v>
      </c>
      <c r="C187" s="12">
        <v>651835.36</v>
      </c>
    </row>
    <row r="188" spans="2:3" x14ac:dyDescent="0.25">
      <c r="B188" s="12">
        <v>50683</v>
      </c>
      <c r="C188" s="12">
        <v>527727.41999999993</v>
      </c>
    </row>
    <row r="189" spans="2:3" x14ac:dyDescent="0.25">
      <c r="B189" s="23">
        <v>57289</v>
      </c>
      <c r="C189" s="23">
        <v>732685.3</v>
      </c>
    </row>
    <row r="190" spans="2:3" x14ac:dyDescent="0.25">
      <c r="B190" s="12">
        <v>50997</v>
      </c>
      <c r="C190" s="12">
        <v>523402.3</v>
      </c>
    </row>
    <row r="191" spans="2:3" x14ac:dyDescent="0.25">
      <c r="B191" s="12">
        <v>17589</v>
      </c>
      <c r="C191" s="12">
        <v>176770.61</v>
      </c>
    </row>
    <row r="192" spans="2:3" x14ac:dyDescent="0.25">
      <c r="B192" s="12">
        <v>33095</v>
      </c>
      <c r="C192" s="12">
        <v>376801.97</v>
      </c>
    </row>
    <row r="193" spans="2:3" x14ac:dyDescent="0.25">
      <c r="B193" s="12">
        <v>58489</v>
      </c>
      <c r="C193" s="12">
        <v>520622.29</v>
      </c>
    </row>
    <row r="194" spans="2:3" x14ac:dyDescent="0.25">
      <c r="B194" s="12">
        <v>60443</v>
      </c>
      <c r="C194" s="12">
        <v>620874.28</v>
      </c>
    </row>
    <row r="195" spans="2:3" x14ac:dyDescent="0.25">
      <c r="B195" s="12">
        <v>59744</v>
      </c>
      <c r="C195" s="12">
        <v>592445.46</v>
      </c>
    </row>
    <row r="196" spans="2:3" x14ac:dyDescent="0.25">
      <c r="B196" s="12">
        <v>16377</v>
      </c>
      <c r="C196" s="12">
        <v>182966.96</v>
      </c>
    </row>
    <row r="197" spans="2:3" x14ac:dyDescent="0.25">
      <c r="B197" s="12">
        <v>17248</v>
      </c>
      <c r="C197" s="12">
        <v>182643.6</v>
      </c>
    </row>
    <row r="198" spans="2:3" x14ac:dyDescent="0.25">
      <c r="B198" s="12">
        <v>39187</v>
      </c>
      <c r="C198" s="12">
        <v>379648.56</v>
      </c>
    </row>
    <row r="199" spans="2:3" x14ac:dyDescent="0.25">
      <c r="B199" s="12">
        <v>36089</v>
      </c>
      <c r="C199" s="12">
        <v>240288.94</v>
      </c>
    </row>
    <row r="200" spans="2:3" x14ac:dyDescent="0.25">
      <c r="B200" s="12">
        <v>42015</v>
      </c>
      <c r="C200" s="12">
        <v>409541.15</v>
      </c>
    </row>
    <row r="201" spans="2:3" x14ac:dyDescent="0.25">
      <c r="B201" s="12">
        <v>50490</v>
      </c>
      <c r="C201" s="12">
        <v>412913.78</v>
      </c>
    </row>
    <row r="202" spans="2:3" x14ac:dyDescent="0.25">
      <c r="B202" s="12">
        <v>38219</v>
      </c>
      <c r="C202" s="12">
        <v>341512.6</v>
      </c>
    </row>
    <row r="203" spans="2:3" x14ac:dyDescent="0.25">
      <c r="B203" s="12">
        <v>59896</v>
      </c>
      <c r="C203" s="12">
        <v>581482</v>
      </c>
    </row>
    <row r="204" spans="2:3" x14ac:dyDescent="0.25">
      <c r="B204" s="12">
        <v>46125</v>
      </c>
      <c r="C204" s="12">
        <v>432289.92</v>
      </c>
    </row>
    <row r="205" spans="2:3" x14ac:dyDescent="0.25">
      <c r="B205" s="12">
        <v>33258</v>
      </c>
      <c r="C205" s="12">
        <v>272128.38</v>
      </c>
    </row>
    <row r="206" spans="2:3" x14ac:dyDescent="0.25">
      <c r="B206" s="12">
        <v>16145</v>
      </c>
      <c r="C206" s="12">
        <v>166173.41999999998</v>
      </c>
    </row>
    <row r="207" spans="2:3" x14ac:dyDescent="0.25">
      <c r="B207" s="12">
        <v>57017</v>
      </c>
      <c r="C207" s="12">
        <v>476698.5</v>
      </c>
    </row>
    <row r="208" spans="2:3" x14ac:dyDescent="0.25">
      <c r="B208" s="12">
        <v>30901</v>
      </c>
      <c r="C208" s="12">
        <v>392657.09</v>
      </c>
    </row>
    <row r="209" spans="2:3" x14ac:dyDescent="0.25">
      <c r="B209" s="12">
        <v>54244</v>
      </c>
      <c r="C209" s="12">
        <v>431820.06</v>
      </c>
    </row>
    <row r="210" spans="2:3" x14ac:dyDescent="0.25">
      <c r="B210" s="12">
        <v>14638</v>
      </c>
      <c r="C210" s="12">
        <v>211139.82</v>
      </c>
    </row>
    <row r="211" spans="2:3" x14ac:dyDescent="0.25">
      <c r="B211" s="12">
        <v>50147</v>
      </c>
      <c r="C211" s="12">
        <v>342263.68</v>
      </c>
    </row>
    <row r="212" spans="2:3" x14ac:dyDescent="0.25">
      <c r="B212" s="12">
        <v>55315</v>
      </c>
      <c r="C212" s="12">
        <v>566632.49</v>
      </c>
    </row>
    <row r="213" spans="2:3" x14ac:dyDescent="0.25">
      <c r="B213" s="12">
        <v>34893</v>
      </c>
      <c r="C213" s="12">
        <v>329211.88</v>
      </c>
    </row>
    <row r="214" spans="2:3" x14ac:dyDescent="0.25">
      <c r="B214" s="12">
        <v>26423</v>
      </c>
      <c r="C214" s="12">
        <v>295632.03000000003</v>
      </c>
    </row>
    <row r="215" spans="2:3" x14ac:dyDescent="0.25">
      <c r="B215" s="12">
        <v>54758</v>
      </c>
      <c r="C215" s="12">
        <v>563497.19999999995</v>
      </c>
    </row>
    <row r="216" spans="2:3" x14ac:dyDescent="0.25">
      <c r="B216" s="12">
        <v>35930</v>
      </c>
      <c r="C216" s="12">
        <v>255916.99</v>
      </c>
    </row>
    <row r="217" spans="2:3" x14ac:dyDescent="0.25">
      <c r="B217" s="12">
        <v>41978</v>
      </c>
      <c r="C217" s="12">
        <v>383448.95</v>
      </c>
    </row>
    <row r="218" spans="2:3" x14ac:dyDescent="0.25">
      <c r="B218" s="12">
        <v>47384</v>
      </c>
      <c r="C218" s="12">
        <v>442636.23</v>
      </c>
    </row>
    <row r="219" spans="2:3" x14ac:dyDescent="0.25">
      <c r="B219" s="12">
        <v>24346</v>
      </c>
      <c r="C219" s="12">
        <v>251942.2</v>
      </c>
    </row>
    <row r="220" spans="2:3" x14ac:dyDescent="0.25">
      <c r="B220" s="12">
        <v>58306</v>
      </c>
      <c r="C220" s="12">
        <v>552167.65999999992</v>
      </c>
    </row>
    <row r="221" spans="2:3" x14ac:dyDescent="0.25">
      <c r="B221" s="12">
        <v>51611</v>
      </c>
      <c r="C221" s="12">
        <v>446030.81</v>
      </c>
    </row>
    <row r="222" spans="2:3" x14ac:dyDescent="0.25">
      <c r="B222" s="12">
        <v>55090</v>
      </c>
      <c r="C222" s="12">
        <v>475411.95</v>
      </c>
    </row>
    <row r="223" spans="2:3" x14ac:dyDescent="0.25">
      <c r="B223" s="12">
        <v>35496</v>
      </c>
      <c r="C223" s="12">
        <v>394040.36</v>
      </c>
    </row>
    <row r="224" spans="2:3" x14ac:dyDescent="0.25">
      <c r="B224" s="12">
        <v>37295</v>
      </c>
      <c r="C224" s="12">
        <v>328838.78000000003</v>
      </c>
    </row>
    <row r="225" spans="2:3" x14ac:dyDescent="0.25">
      <c r="B225" s="12">
        <v>36088</v>
      </c>
      <c r="C225" s="12">
        <v>410636.64</v>
      </c>
    </row>
    <row r="226" spans="2:3" x14ac:dyDescent="0.25">
      <c r="B226" s="12">
        <v>32219</v>
      </c>
      <c r="C226" s="12">
        <v>396091.32</v>
      </c>
    </row>
    <row r="227" spans="2:3" x14ac:dyDescent="0.25">
      <c r="B227" s="12">
        <v>51304</v>
      </c>
      <c r="C227" s="12">
        <v>455855.96</v>
      </c>
    </row>
    <row r="228" spans="2:3" x14ac:dyDescent="0.25">
      <c r="B228" s="12">
        <v>59172</v>
      </c>
      <c r="C228" s="12">
        <v>527663.4</v>
      </c>
    </row>
    <row r="229" spans="2:3" x14ac:dyDescent="0.25">
      <c r="B229" s="12">
        <v>59347</v>
      </c>
      <c r="C229" s="12">
        <v>563151.56000000006</v>
      </c>
    </row>
    <row r="230" spans="2:3" x14ac:dyDescent="0.25">
      <c r="B230" s="12">
        <v>22839</v>
      </c>
      <c r="C230" s="12">
        <v>179292.25</v>
      </c>
    </row>
    <row r="231" spans="2:3" x14ac:dyDescent="0.25">
      <c r="B231" s="12">
        <v>28604</v>
      </c>
      <c r="C231" s="12">
        <v>273538.98</v>
      </c>
    </row>
    <row r="232" spans="2:3" x14ac:dyDescent="0.25">
      <c r="B232" s="12">
        <v>36696</v>
      </c>
      <c r="C232" s="12">
        <v>374376.08</v>
      </c>
    </row>
    <row r="233" spans="2:3" x14ac:dyDescent="0.25">
      <c r="B233" s="12">
        <v>20846</v>
      </c>
      <c r="C233" s="12">
        <v>214231.74</v>
      </c>
    </row>
    <row r="234" spans="2:3" x14ac:dyDescent="0.25">
      <c r="B234" s="12">
        <v>57290</v>
      </c>
      <c r="C234" s="12">
        <v>471198.06</v>
      </c>
    </row>
    <row r="235" spans="2:3" x14ac:dyDescent="0.25">
      <c r="B235" s="12">
        <v>57685</v>
      </c>
      <c r="C235" s="12">
        <v>479698.29</v>
      </c>
    </row>
    <row r="236" spans="2:3" x14ac:dyDescent="0.25">
      <c r="B236" s="12">
        <v>61638</v>
      </c>
      <c r="C236" s="12">
        <v>610937.46</v>
      </c>
    </row>
    <row r="237" spans="2:3" x14ac:dyDescent="0.25">
      <c r="B237" s="12">
        <v>36665</v>
      </c>
      <c r="C237" s="12">
        <v>371541.6</v>
      </c>
    </row>
    <row r="238" spans="2:3" x14ac:dyDescent="0.25">
      <c r="B238" s="12">
        <v>39034</v>
      </c>
      <c r="C238" s="12">
        <v>448102.2</v>
      </c>
    </row>
    <row r="239" spans="2:3" x14ac:dyDescent="0.25">
      <c r="B239" s="12">
        <v>33012</v>
      </c>
      <c r="C239" s="12">
        <v>257371.46</v>
      </c>
    </row>
    <row r="240" spans="2:3" x14ac:dyDescent="0.25">
      <c r="B240" s="12">
        <v>42241</v>
      </c>
      <c r="C240" s="12">
        <v>354496.68</v>
      </c>
    </row>
    <row r="241" spans="2:3" x14ac:dyDescent="0.25">
      <c r="B241" s="12">
        <v>18828</v>
      </c>
      <c r="C241" s="12">
        <v>185419.88</v>
      </c>
    </row>
    <row r="242" spans="2:3" x14ac:dyDescent="0.25">
      <c r="B242" s="12">
        <v>57043</v>
      </c>
      <c r="C242" s="12">
        <v>414609.7</v>
      </c>
    </row>
    <row r="243" spans="2:3" x14ac:dyDescent="0.25">
      <c r="B243" s="12">
        <v>27955</v>
      </c>
      <c r="C243" s="12">
        <v>250370.02</v>
      </c>
    </row>
    <row r="244" spans="2:3" x14ac:dyDescent="0.25">
      <c r="B244" s="12">
        <v>37960</v>
      </c>
      <c r="C244" s="12">
        <v>330582.88</v>
      </c>
    </row>
    <row r="245" spans="2:3" x14ac:dyDescent="0.25">
      <c r="B245" s="12">
        <v>16094</v>
      </c>
      <c r="C245" s="12">
        <v>231315.9</v>
      </c>
    </row>
    <row r="246" spans="2:3" x14ac:dyDescent="0.25">
      <c r="B246" s="12">
        <v>55382</v>
      </c>
      <c r="C246" s="12">
        <v>376605.08</v>
      </c>
    </row>
    <row r="247" spans="2:3" x14ac:dyDescent="0.25">
      <c r="B247" s="12">
        <v>26027</v>
      </c>
      <c r="C247" s="12">
        <v>209743</v>
      </c>
    </row>
    <row r="248" spans="2:3" x14ac:dyDescent="0.25">
      <c r="B248" s="12">
        <v>23704</v>
      </c>
      <c r="C248" s="12">
        <v>227470.67</v>
      </c>
    </row>
    <row r="249" spans="2:3" x14ac:dyDescent="0.25">
      <c r="B249" s="12">
        <v>30948</v>
      </c>
      <c r="C249" s="12">
        <v>249499.7</v>
      </c>
    </row>
    <row r="250" spans="2:3" x14ac:dyDescent="0.25">
      <c r="B250" s="12">
        <v>31915</v>
      </c>
      <c r="C250" s="12">
        <v>277074.2</v>
      </c>
    </row>
    <row r="251" spans="2:3" x14ac:dyDescent="0.25">
      <c r="B251" s="12">
        <v>50603</v>
      </c>
      <c r="C251" s="12">
        <v>537274.34000000008</v>
      </c>
    </row>
    <row r="252" spans="2:3" x14ac:dyDescent="0.25">
      <c r="B252" s="12">
        <v>62272</v>
      </c>
      <c r="C252" s="12">
        <v>446778.27</v>
      </c>
    </row>
    <row r="253" spans="2:3" x14ac:dyDescent="0.25">
      <c r="B253" s="12">
        <v>61278</v>
      </c>
      <c r="C253" s="12">
        <v>520607.76</v>
      </c>
    </row>
    <row r="254" spans="2:3" x14ac:dyDescent="0.25">
      <c r="B254" s="12">
        <v>32615</v>
      </c>
      <c r="C254" s="12">
        <v>362866.28</v>
      </c>
    </row>
    <row r="255" spans="2:3" x14ac:dyDescent="0.25">
      <c r="B255" s="12">
        <v>40633</v>
      </c>
      <c r="C255" s="12">
        <v>353024.6</v>
      </c>
    </row>
    <row r="256" spans="2:3" x14ac:dyDescent="0.25">
      <c r="B256" s="12">
        <v>46400</v>
      </c>
      <c r="C256" s="12">
        <v>390202.55</v>
      </c>
    </row>
    <row r="257" spans="2:3" x14ac:dyDescent="0.25">
      <c r="B257" s="12">
        <v>28391</v>
      </c>
      <c r="C257" s="12">
        <v>234763.2</v>
      </c>
    </row>
    <row r="258" spans="2:3" x14ac:dyDescent="0.25">
      <c r="B258" s="12">
        <v>19896</v>
      </c>
      <c r="C258" s="12">
        <v>224020.89</v>
      </c>
    </row>
    <row r="259" spans="2:3" x14ac:dyDescent="0.25">
      <c r="B259" s="12">
        <v>34387</v>
      </c>
      <c r="C259" s="12">
        <v>250136.92</v>
      </c>
    </row>
    <row r="260" spans="2:3" x14ac:dyDescent="0.25">
      <c r="B260" s="12">
        <v>52147</v>
      </c>
      <c r="C260" s="12">
        <v>326556.52</v>
      </c>
    </row>
    <row r="261" spans="2:3" x14ac:dyDescent="0.25">
      <c r="B261" s="12">
        <v>24460</v>
      </c>
      <c r="C261" s="12">
        <v>262198.82999999996</v>
      </c>
    </row>
    <row r="262" spans="2:3" x14ac:dyDescent="0.25">
      <c r="B262" s="12">
        <v>28428</v>
      </c>
      <c r="C262" s="12">
        <v>335531.52000000002</v>
      </c>
    </row>
    <row r="263" spans="2:3" x14ac:dyDescent="0.25">
      <c r="B263" s="12">
        <v>17572</v>
      </c>
      <c r="C263" s="12">
        <v>215282.84</v>
      </c>
    </row>
    <row r="264" spans="2:3" x14ac:dyDescent="0.25">
      <c r="B264" s="12">
        <v>16572</v>
      </c>
      <c r="C264" s="12">
        <v>184886.62</v>
      </c>
    </row>
    <row r="265" spans="2:3" x14ac:dyDescent="0.25">
      <c r="B265" s="12">
        <v>57114</v>
      </c>
      <c r="C265" s="12">
        <v>516644.54</v>
      </c>
    </row>
    <row r="266" spans="2:3" x14ac:dyDescent="0.25">
      <c r="B266" s="12">
        <v>64197</v>
      </c>
      <c r="C266" s="12">
        <v>438389.84</v>
      </c>
    </row>
    <row r="267" spans="2:3" x14ac:dyDescent="0.25">
      <c r="B267" s="12">
        <v>37290</v>
      </c>
      <c r="C267" s="12">
        <v>453118.08</v>
      </c>
    </row>
    <row r="268" spans="2:3" x14ac:dyDescent="0.25">
      <c r="B268" s="12">
        <v>55007</v>
      </c>
      <c r="C268" s="12">
        <v>496589.8</v>
      </c>
    </row>
    <row r="269" spans="2:3" x14ac:dyDescent="0.25">
      <c r="B269" s="12">
        <v>30743</v>
      </c>
      <c r="C269" s="12">
        <v>304676.03000000003</v>
      </c>
    </row>
    <row r="270" spans="2:3" x14ac:dyDescent="0.25">
      <c r="B270" s="12">
        <v>19686</v>
      </c>
      <c r="C270" s="12">
        <v>226264.95999999999</v>
      </c>
    </row>
    <row r="271" spans="2:3" x14ac:dyDescent="0.25">
      <c r="B271" s="12">
        <v>32541</v>
      </c>
      <c r="C271" s="12">
        <v>316886.86</v>
      </c>
    </row>
    <row r="272" spans="2:3" x14ac:dyDescent="0.25">
      <c r="B272" s="12">
        <v>59412</v>
      </c>
      <c r="C272" s="12">
        <v>498383.28</v>
      </c>
    </row>
    <row r="273" spans="2:3" x14ac:dyDescent="0.25">
      <c r="B273" s="12">
        <v>64672</v>
      </c>
      <c r="C273" s="12">
        <v>525957.68000000005</v>
      </c>
    </row>
    <row r="274" spans="2:3" x14ac:dyDescent="0.25">
      <c r="B274" s="12">
        <v>58123</v>
      </c>
      <c r="C274" s="12">
        <v>535563.15999999992</v>
      </c>
    </row>
    <row r="275" spans="2:3" x14ac:dyDescent="0.25">
      <c r="B275" s="12">
        <v>60408</v>
      </c>
      <c r="C275" s="12">
        <v>469209.35</v>
      </c>
    </row>
    <row r="276" spans="2:3" x14ac:dyDescent="0.25">
      <c r="B276" s="12">
        <v>58315</v>
      </c>
      <c r="C276" s="12">
        <v>558091.63</v>
      </c>
    </row>
    <row r="277" spans="2:3" x14ac:dyDescent="0.25">
      <c r="B277" s="12">
        <v>22618</v>
      </c>
      <c r="C277" s="12">
        <v>198271.28</v>
      </c>
    </row>
    <row r="278" spans="2:3" x14ac:dyDescent="0.25">
      <c r="B278" s="12">
        <v>64391</v>
      </c>
      <c r="C278" s="12">
        <v>564011.5</v>
      </c>
    </row>
    <row r="279" spans="2:3" x14ac:dyDescent="0.25">
      <c r="B279" s="12">
        <v>32389</v>
      </c>
      <c r="C279" s="12">
        <v>366593.02</v>
      </c>
    </row>
    <row r="280" spans="2:3" x14ac:dyDescent="0.25">
      <c r="B280" s="12">
        <v>16092</v>
      </c>
      <c r="C280" s="12">
        <v>206583.6</v>
      </c>
    </row>
    <row r="281" spans="2:3" x14ac:dyDescent="0.25">
      <c r="B281" s="12">
        <v>35056</v>
      </c>
      <c r="C281" s="12">
        <v>321927.75</v>
      </c>
    </row>
    <row r="282" spans="2:3" x14ac:dyDescent="0.25">
      <c r="B282" s="12">
        <v>26131</v>
      </c>
      <c r="C282" s="12">
        <v>295853.06</v>
      </c>
    </row>
    <row r="283" spans="2:3" x14ac:dyDescent="0.25">
      <c r="B283" s="12">
        <v>42052</v>
      </c>
      <c r="C283" s="12">
        <v>331938.7</v>
      </c>
    </row>
    <row r="284" spans="2:3" x14ac:dyDescent="0.25">
      <c r="B284" s="12">
        <v>20615</v>
      </c>
      <c r="C284" s="12">
        <v>162903.70000000001</v>
      </c>
    </row>
    <row r="285" spans="2:3" x14ac:dyDescent="0.25">
      <c r="B285" s="12">
        <v>45617</v>
      </c>
      <c r="C285" s="12">
        <v>429039.06</v>
      </c>
    </row>
    <row r="286" spans="2:3" x14ac:dyDescent="0.25">
      <c r="B286" s="12">
        <v>42647</v>
      </c>
      <c r="C286" s="12">
        <v>433222.13</v>
      </c>
    </row>
    <row r="287" spans="2:3" x14ac:dyDescent="0.25">
      <c r="B287" s="12">
        <v>40130</v>
      </c>
      <c r="C287" s="12">
        <v>348556.73</v>
      </c>
    </row>
    <row r="288" spans="2:3" x14ac:dyDescent="0.25">
      <c r="B288" s="12">
        <v>51655</v>
      </c>
      <c r="C288" s="12">
        <v>541726.03</v>
      </c>
    </row>
    <row r="289" spans="2:3" x14ac:dyDescent="0.25">
      <c r="B289" s="12">
        <v>59708</v>
      </c>
      <c r="C289" s="12">
        <v>589653.06000000006</v>
      </c>
    </row>
    <row r="290" spans="2:3" x14ac:dyDescent="0.25">
      <c r="B290" s="12">
        <v>34062</v>
      </c>
      <c r="C290" s="12">
        <v>290696.15000000002</v>
      </c>
    </row>
    <row r="291" spans="2:3" x14ac:dyDescent="0.25">
      <c r="B291" s="12">
        <v>56358</v>
      </c>
      <c r="C291" s="12">
        <v>544677.67999999993</v>
      </c>
    </row>
    <row r="292" spans="2:3" x14ac:dyDescent="0.25">
      <c r="B292" s="12">
        <v>33297</v>
      </c>
      <c r="C292" s="12">
        <v>208557.82</v>
      </c>
    </row>
    <row r="293" spans="2:3" x14ac:dyDescent="0.25">
      <c r="B293" s="12">
        <v>48960</v>
      </c>
      <c r="C293" s="12">
        <v>550195.6</v>
      </c>
    </row>
    <row r="294" spans="2:3" x14ac:dyDescent="0.25">
      <c r="B294" s="12">
        <v>38228</v>
      </c>
      <c r="C294" s="12">
        <v>323314.09000000003</v>
      </c>
    </row>
    <row r="295" spans="2:3" x14ac:dyDescent="0.25">
      <c r="B295" s="12">
        <v>56901</v>
      </c>
      <c r="C295" s="12">
        <v>569915.91999999993</v>
      </c>
    </row>
    <row r="296" spans="2:3" x14ac:dyDescent="0.25">
      <c r="B296" s="12">
        <v>52977</v>
      </c>
      <c r="C296" s="12">
        <v>427978.72</v>
      </c>
    </row>
    <row r="297" spans="2:3" x14ac:dyDescent="0.25">
      <c r="B297" s="12">
        <v>44820</v>
      </c>
      <c r="C297" s="12">
        <v>432318.15</v>
      </c>
    </row>
    <row r="298" spans="2:3" x14ac:dyDescent="0.25">
      <c r="B298" s="12">
        <v>45069</v>
      </c>
      <c r="C298" s="12">
        <v>399143.12</v>
      </c>
    </row>
    <row r="299" spans="2:3" x14ac:dyDescent="0.25">
      <c r="B299" s="12">
        <v>15929</v>
      </c>
      <c r="C299" s="12">
        <v>174496.68</v>
      </c>
    </row>
    <row r="300" spans="2:3" x14ac:dyDescent="0.25">
      <c r="B300" s="12">
        <v>64778</v>
      </c>
      <c r="C300" s="12">
        <v>557793.44999999995</v>
      </c>
    </row>
    <row r="301" spans="2:3" x14ac:dyDescent="0.25">
      <c r="B301" s="12">
        <v>15293</v>
      </c>
      <c r="C301" s="12">
        <v>164633.12</v>
      </c>
    </row>
    <row r="302" spans="2:3" x14ac:dyDescent="0.25">
      <c r="B302" s="12">
        <v>45085</v>
      </c>
      <c r="C302" s="12">
        <v>398971.89</v>
      </c>
    </row>
    <row r="303" spans="2:3" x14ac:dyDescent="0.25">
      <c r="B303" s="12">
        <v>51167</v>
      </c>
      <c r="C303" s="12">
        <v>482226.51</v>
      </c>
    </row>
    <row r="304" spans="2:3" x14ac:dyDescent="0.25">
      <c r="B304" s="12">
        <v>40798</v>
      </c>
      <c r="C304" s="12">
        <v>294581.71999999997</v>
      </c>
    </row>
    <row r="305" spans="2:3" x14ac:dyDescent="0.25">
      <c r="B305" s="12">
        <v>29678</v>
      </c>
      <c r="C305" s="12">
        <v>275828.88</v>
      </c>
    </row>
    <row r="306" spans="2:3" x14ac:dyDescent="0.25">
      <c r="B306" s="12">
        <v>60911</v>
      </c>
      <c r="C306" s="12">
        <v>599901.07999999996</v>
      </c>
    </row>
    <row r="307" spans="2:3" x14ac:dyDescent="0.25">
      <c r="B307" s="12">
        <v>53913</v>
      </c>
      <c r="C307" s="12">
        <v>523899.4</v>
      </c>
    </row>
    <row r="308" spans="2:3" x14ac:dyDescent="0.25">
      <c r="B308" s="12">
        <v>19341</v>
      </c>
      <c r="C308" s="12">
        <v>197652.1</v>
      </c>
    </row>
    <row r="309" spans="2:3" x14ac:dyDescent="0.25">
      <c r="B309" s="12">
        <v>39049</v>
      </c>
      <c r="C309" s="12">
        <v>361783.37</v>
      </c>
    </row>
    <row r="310" spans="2:3" x14ac:dyDescent="0.25">
      <c r="B310" s="12">
        <v>40449</v>
      </c>
      <c r="C310" s="12">
        <v>311338.71999999997</v>
      </c>
    </row>
    <row r="311" spans="2:3" x14ac:dyDescent="0.25">
      <c r="B311" s="12">
        <v>35167</v>
      </c>
      <c r="C311" s="12">
        <v>266908.57</v>
      </c>
    </row>
    <row r="312" spans="2:3" x14ac:dyDescent="0.25">
      <c r="B312" s="12">
        <v>50688</v>
      </c>
      <c r="C312" s="12">
        <v>392269.2</v>
      </c>
    </row>
    <row r="313" spans="2:3" x14ac:dyDescent="0.25">
      <c r="B313" s="12">
        <v>55119</v>
      </c>
      <c r="C313" s="12">
        <v>474932.8</v>
      </c>
    </row>
    <row r="314" spans="2:3" x14ac:dyDescent="0.25">
      <c r="B314" s="12">
        <v>52274</v>
      </c>
      <c r="C314" s="12">
        <v>473357.36</v>
      </c>
    </row>
    <row r="315" spans="2:3" x14ac:dyDescent="0.25">
      <c r="B315" s="12">
        <v>30591</v>
      </c>
      <c r="C315" s="12">
        <v>302061.54000000004</v>
      </c>
    </row>
    <row r="316" spans="2:3" x14ac:dyDescent="0.25">
      <c r="B316" s="12">
        <v>62093</v>
      </c>
      <c r="C316" s="12">
        <v>643314.85</v>
      </c>
    </row>
    <row r="317" spans="2:3" x14ac:dyDescent="0.25">
      <c r="B317" s="12">
        <v>58034</v>
      </c>
      <c r="C317" s="12">
        <v>474617.92</v>
      </c>
    </row>
    <row r="318" spans="2:3" x14ac:dyDescent="0.25">
      <c r="B318" s="12">
        <v>55273</v>
      </c>
      <c r="C318" s="12">
        <v>543188.68999999994</v>
      </c>
    </row>
    <row r="319" spans="2:3" x14ac:dyDescent="0.25">
      <c r="B319" s="12">
        <v>51695</v>
      </c>
      <c r="C319" s="12">
        <v>342400.04</v>
      </c>
    </row>
    <row r="320" spans="2:3" x14ac:dyDescent="0.25">
      <c r="B320" s="12">
        <v>16239</v>
      </c>
      <c r="C320" s="12">
        <v>195675</v>
      </c>
    </row>
    <row r="321" spans="2:3" x14ac:dyDescent="0.25">
      <c r="B321" s="12">
        <v>28561</v>
      </c>
      <c r="C321" s="12">
        <v>296270.42000000004</v>
      </c>
    </row>
    <row r="322" spans="2:3" x14ac:dyDescent="0.25">
      <c r="B322" s="12">
        <v>33572</v>
      </c>
      <c r="C322" s="12">
        <v>353367.6</v>
      </c>
    </row>
    <row r="323" spans="2:3" x14ac:dyDescent="0.25">
      <c r="B323" s="12">
        <v>50449</v>
      </c>
      <c r="C323" s="12">
        <v>506869.39</v>
      </c>
    </row>
    <row r="324" spans="2:3" x14ac:dyDescent="0.25">
      <c r="B324" s="12">
        <v>14661</v>
      </c>
      <c r="C324" s="12">
        <v>179288.07</v>
      </c>
    </row>
    <row r="325" spans="2:3" x14ac:dyDescent="0.25">
      <c r="B325" s="12">
        <v>15762</v>
      </c>
      <c r="C325" s="12">
        <v>146342.85</v>
      </c>
    </row>
    <row r="326" spans="2:3" x14ac:dyDescent="0.25">
      <c r="B326" s="12">
        <v>24561</v>
      </c>
      <c r="C326" s="12">
        <v>198087.32</v>
      </c>
    </row>
    <row r="327" spans="2:3" x14ac:dyDescent="0.25">
      <c r="B327" s="12">
        <v>21736</v>
      </c>
      <c r="C327" s="12">
        <v>209868.92</v>
      </c>
    </row>
    <row r="328" spans="2:3" x14ac:dyDescent="0.25">
      <c r="B328" s="12">
        <v>28339</v>
      </c>
      <c r="C328" s="12">
        <v>248099.1</v>
      </c>
    </row>
    <row r="329" spans="2:3" x14ac:dyDescent="0.25">
      <c r="B329" s="12">
        <v>46638</v>
      </c>
      <c r="C329" s="12">
        <v>429337.95</v>
      </c>
    </row>
    <row r="330" spans="2:3" x14ac:dyDescent="0.25">
      <c r="B330" s="12">
        <v>46591</v>
      </c>
      <c r="C330" s="12">
        <v>392177.84</v>
      </c>
    </row>
    <row r="331" spans="2:3" x14ac:dyDescent="0.25">
      <c r="B331" s="12">
        <v>42504</v>
      </c>
      <c r="C331" s="12">
        <v>362251.2</v>
      </c>
    </row>
    <row r="332" spans="2:3" x14ac:dyDescent="0.25">
      <c r="B332" s="12">
        <v>39279</v>
      </c>
      <c r="C332" s="12">
        <v>275487.52</v>
      </c>
    </row>
    <row r="333" spans="2:3" x14ac:dyDescent="0.25">
      <c r="B333" s="12">
        <v>34219</v>
      </c>
      <c r="C333" s="12">
        <v>351532.25</v>
      </c>
    </row>
    <row r="334" spans="2:3" x14ac:dyDescent="0.25">
      <c r="B334" s="12">
        <v>61542</v>
      </c>
      <c r="C334" s="12">
        <v>580839.64</v>
      </c>
    </row>
    <row r="335" spans="2:3" x14ac:dyDescent="0.25">
      <c r="B335" s="12">
        <v>54710</v>
      </c>
      <c r="C335" s="12">
        <v>411652.4</v>
      </c>
    </row>
    <row r="336" spans="2:3" x14ac:dyDescent="0.25">
      <c r="B336" s="12">
        <v>38874</v>
      </c>
      <c r="C336" s="12">
        <v>332541.73</v>
      </c>
    </row>
    <row r="337" spans="2:3" x14ac:dyDescent="0.25">
      <c r="B337" s="12">
        <v>22375</v>
      </c>
      <c r="C337" s="12">
        <v>207880.09</v>
      </c>
    </row>
    <row r="338" spans="2:3" x14ac:dyDescent="0.25">
      <c r="B338" s="12">
        <v>37227</v>
      </c>
      <c r="C338" s="12">
        <v>348024.94</v>
      </c>
    </row>
    <row r="339" spans="2:3" x14ac:dyDescent="0.25">
      <c r="B339" s="12">
        <v>53084</v>
      </c>
      <c r="C339" s="12">
        <v>473548.29</v>
      </c>
    </row>
    <row r="340" spans="2:3" x14ac:dyDescent="0.25">
      <c r="B340" s="12">
        <v>33290</v>
      </c>
      <c r="C340" s="12">
        <v>254496.79</v>
      </c>
    </row>
    <row r="341" spans="2:3" x14ac:dyDescent="0.25">
      <c r="B341" s="12">
        <v>35466</v>
      </c>
      <c r="C341" s="12">
        <v>238381.5</v>
      </c>
    </row>
    <row r="342" spans="2:3" x14ac:dyDescent="0.25">
      <c r="B342" s="12">
        <v>21803</v>
      </c>
      <c r="C342" s="12">
        <v>224126.23</v>
      </c>
    </row>
    <row r="343" spans="2:3" x14ac:dyDescent="0.25">
      <c r="B343" s="12">
        <v>41008</v>
      </c>
      <c r="C343" s="12">
        <v>439238.89</v>
      </c>
    </row>
    <row r="344" spans="2:3" x14ac:dyDescent="0.25">
      <c r="B344" s="12">
        <v>45114</v>
      </c>
      <c r="C344" s="12">
        <v>361943.64</v>
      </c>
    </row>
    <row r="345" spans="2:3" x14ac:dyDescent="0.25">
      <c r="B345" s="12">
        <v>30293</v>
      </c>
      <c r="C345" s="12">
        <v>300749.04000000004</v>
      </c>
    </row>
    <row r="346" spans="2:3" x14ac:dyDescent="0.25">
      <c r="B346" s="12">
        <v>53578</v>
      </c>
      <c r="C346" s="12">
        <v>457844.54</v>
      </c>
    </row>
    <row r="347" spans="2:3" x14ac:dyDescent="0.25">
      <c r="B347" s="12">
        <v>24584</v>
      </c>
      <c r="C347" s="12">
        <v>209314.6</v>
      </c>
    </row>
    <row r="348" spans="2:3" x14ac:dyDescent="0.25">
      <c r="B348" s="12">
        <v>46856</v>
      </c>
      <c r="C348" s="12">
        <v>427504.12</v>
      </c>
    </row>
    <row r="349" spans="2:3" x14ac:dyDescent="0.25">
      <c r="B349" s="12">
        <v>16464</v>
      </c>
      <c r="C349" s="12">
        <v>200319.72</v>
      </c>
    </row>
    <row r="350" spans="2:3" x14ac:dyDescent="0.25">
      <c r="B350" s="12">
        <v>53764</v>
      </c>
      <c r="C350" s="12">
        <v>533416.22</v>
      </c>
    </row>
    <row r="351" spans="2:3" x14ac:dyDescent="0.25">
      <c r="B351" s="12">
        <v>56180</v>
      </c>
      <c r="C351" s="12">
        <v>459354.28</v>
      </c>
    </row>
    <row r="352" spans="2:3" x14ac:dyDescent="0.25">
      <c r="B352" s="12">
        <v>15170</v>
      </c>
      <c r="C352" s="12">
        <v>151248.24</v>
      </c>
    </row>
    <row r="353" spans="2:3" x14ac:dyDescent="0.25">
      <c r="B353" s="12">
        <v>19278</v>
      </c>
      <c r="C353" s="12">
        <v>210506.64</v>
      </c>
    </row>
    <row r="354" spans="2:3" x14ac:dyDescent="0.25">
      <c r="B354" s="12">
        <v>14683</v>
      </c>
      <c r="C354" s="12">
        <v>183696.54</v>
      </c>
    </row>
    <row r="355" spans="2:3" x14ac:dyDescent="0.25">
      <c r="B355" s="12">
        <v>57748</v>
      </c>
      <c r="C355" s="12">
        <v>497581.75</v>
      </c>
    </row>
    <row r="356" spans="2:3" x14ac:dyDescent="0.25">
      <c r="B356" s="12">
        <v>28331</v>
      </c>
      <c r="C356" s="12">
        <v>241017.2</v>
      </c>
    </row>
    <row r="357" spans="2:3" x14ac:dyDescent="0.25">
      <c r="B357" s="12">
        <v>30320</v>
      </c>
      <c r="C357" s="12">
        <v>207642.68</v>
      </c>
    </row>
    <row r="358" spans="2:3" x14ac:dyDescent="0.25">
      <c r="B358" s="12">
        <v>62624</v>
      </c>
      <c r="C358" s="12">
        <v>495693.52</v>
      </c>
    </row>
    <row r="359" spans="2:3" x14ac:dyDescent="0.25">
      <c r="B359" s="12">
        <v>56135</v>
      </c>
      <c r="C359" s="12">
        <v>512940.17</v>
      </c>
    </row>
    <row r="360" spans="2:3" x14ac:dyDescent="0.25">
      <c r="B360" s="12">
        <v>23078</v>
      </c>
      <c r="C360" s="12">
        <v>216311.4</v>
      </c>
    </row>
    <row r="361" spans="2:3" x14ac:dyDescent="0.25">
      <c r="B361" s="12">
        <v>17075</v>
      </c>
      <c r="C361" s="12">
        <v>112492.66</v>
      </c>
    </row>
    <row r="362" spans="2:3" x14ac:dyDescent="0.25">
      <c r="B362" s="12">
        <v>31537</v>
      </c>
      <c r="C362" s="12">
        <v>329412.56</v>
      </c>
    </row>
    <row r="363" spans="2:3" x14ac:dyDescent="0.25">
      <c r="B363" s="12">
        <v>40619</v>
      </c>
      <c r="C363" s="12">
        <v>361645.04</v>
      </c>
    </row>
    <row r="364" spans="2:3" x14ac:dyDescent="0.25">
      <c r="B364" s="12">
        <v>60871</v>
      </c>
      <c r="C364" s="12">
        <v>507199.44</v>
      </c>
    </row>
    <row r="365" spans="2:3" x14ac:dyDescent="0.25">
      <c r="B365" s="12">
        <v>32730</v>
      </c>
      <c r="C365" s="12">
        <v>210730.26</v>
      </c>
    </row>
    <row r="366" spans="2:3" x14ac:dyDescent="0.25">
      <c r="B366" s="12">
        <v>49985</v>
      </c>
      <c r="C366" s="12">
        <v>401608.77</v>
      </c>
    </row>
  </sheetData>
  <conditionalFormatting sqref="F21:F28">
    <cfRule type="expression" dxfId="8" priority="3">
      <formula>_xlfn.ISFORMULA(F21)</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2A43B-8CDB-4C79-B072-9C3276505425}">
  <sheetPr>
    <tabColor rgb="FFFFFF00"/>
  </sheetPr>
  <dimension ref="B1:I184"/>
  <sheetViews>
    <sheetView showGridLines="0" zoomScale="102" zoomScaleNormal="102" workbookViewId="0"/>
  </sheetViews>
  <sheetFormatPr defaultRowHeight="15" x14ac:dyDescent="0.25"/>
  <cols>
    <col min="1" max="1" width="1.5703125" customWidth="1"/>
    <col min="2" max="2" width="15" customWidth="1"/>
    <col min="3" max="3" width="11.42578125" customWidth="1"/>
    <col min="4" max="4" width="11.28515625" customWidth="1"/>
    <col min="5" max="5" width="1.5703125" customWidth="1"/>
    <col min="6" max="6" width="38.42578125" customWidth="1"/>
    <col min="7" max="7" width="7.5703125" customWidth="1"/>
    <col min="8" max="8" width="12.28515625" customWidth="1"/>
    <col min="9" max="9" width="34.7109375" customWidth="1"/>
    <col min="10" max="10" width="1.5703125" customWidth="1"/>
  </cols>
  <sheetData>
    <row r="1" spans="2:9" ht="6" customHeight="1" x14ac:dyDescent="0.25"/>
    <row r="2" spans="2:9" ht="30.75" x14ac:dyDescent="0.3">
      <c r="B2" s="37" t="s">
        <v>71</v>
      </c>
      <c r="C2" s="37" t="s">
        <v>73</v>
      </c>
      <c r="D2" s="37" t="s">
        <v>74</v>
      </c>
      <c r="F2" s="45" t="s">
        <v>97</v>
      </c>
      <c r="G2" s="44"/>
      <c r="H2" s="44"/>
      <c r="I2" s="30"/>
    </row>
    <row r="3" spans="2:9" ht="18" x14ac:dyDescent="0.35">
      <c r="B3" s="21" t="s">
        <v>72</v>
      </c>
      <c r="C3" s="21" t="s">
        <v>69</v>
      </c>
      <c r="D3" s="21" t="s">
        <v>70</v>
      </c>
      <c r="F3" s="21" t="s">
        <v>92</v>
      </c>
      <c r="G3" s="21" t="s">
        <v>93</v>
      </c>
      <c r="H3" s="49" t="s">
        <v>94</v>
      </c>
      <c r="I3" s="51"/>
    </row>
    <row r="4" spans="2:9" x14ac:dyDescent="0.25">
      <c r="B4" s="7" t="str">
        <f>"(X"&amp;ROWS(B$4:B4)&amp;" , Y"&amp;ROWS(B$4:B4)&amp;")"</f>
        <v>(X1 , Y1)</v>
      </c>
      <c r="C4" s="38">
        <v>63631</v>
      </c>
      <c r="D4" s="38">
        <v>651835.36</v>
      </c>
      <c r="F4" s="7" t="s">
        <v>75</v>
      </c>
      <c r="G4" s="7" t="s">
        <v>67</v>
      </c>
      <c r="I4" s="54" t="str">
        <f t="shared" ref="I4:I14" ca="1" si="0">_xlfn.IFNA(_xlfn.FORMULATEXT(H4),"")</f>
        <v/>
      </c>
    </row>
    <row r="5" spans="2:9" x14ac:dyDescent="0.25">
      <c r="B5" s="7" t="str">
        <f>"(X"&amp;ROWS(B$4:B5)&amp;" , Y"&amp;ROWS(B$4:B5)&amp;")"</f>
        <v>(X2 , Y2)</v>
      </c>
      <c r="C5" s="38">
        <v>50683</v>
      </c>
      <c r="D5" s="38">
        <v>527727.41999999993</v>
      </c>
      <c r="F5" s="7" t="s">
        <v>76</v>
      </c>
      <c r="G5" s="7" t="s">
        <v>68</v>
      </c>
      <c r="I5" s="59" t="str">
        <f t="shared" ca="1" si="0"/>
        <v/>
      </c>
    </row>
    <row r="6" spans="2:9" x14ac:dyDescent="0.25">
      <c r="B6" s="7" t="str">
        <f>"(X"&amp;ROWS(B$4:B6)&amp;" , Y"&amp;ROWS(B$4:B6)&amp;")"</f>
        <v>(X3 , Y3)</v>
      </c>
      <c r="C6" s="38">
        <v>57289</v>
      </c>
      <c r="D6" s="38">
        <v>732685.3</v>
      </c>
      <c r="F6" s="7" t="s">
        <v>88</v>
      </c>
      <c r="G6" s="7" t="s">
        <v>89</v>
      </c>
      <c r="H6" s="31">
        <f>COUNT(C4:C183)</f>
        <v>180</v>
      </c>
      <c r="I6" s="7" t="str">
        <f t="shared" ca="1" si="0"/>
        <v>=COUNT(C4:C183)</v>
      </c>
    </row>
    <row r="7" spans="2:9" x14ac:dyDescent="0.25">
      <c r="B7" s="7" t="str">
        <f>"(X"&amp;ROWS(B$4:B7)&amp;" , Y"&amp;ROWS(B$4:B7)&amp;")"</f>
        <v>(X4 , Y4)</v>
      </c>
      <c r="C7" s="38">
        <v>50997</v>
      </c>
      <c r="D7" s="38">
        <v>523402.3</v>
      </c>
      <c r="F7" s="7" t="s">
        <v>77</v>
      </c>
      <c r="G7" s="7" t="s">
        <v>62</v>
      </c>
      <c r="H7" s="42">
        <f>AVERAGE(C4:C183)</f>
        <v>40406.022222222222</v>
      </c>
      <c r="I7" s="38" t="str">
        <f t="shared" ca="1" si="0"/>
        <v>=AVERAGE(C4:C183)</v>
      </c>
    </row>
    <row r="8" spans="2:9" x14ac:dyDescent="0.25">
      <c r="B8" s="7" t="str">
        <f>"(X"&amp;ROWS(B$4:B8)&amp;" , Y"&amp;ROWS(B$4:B8)&amp;")"</f>
        <v>(X5 , Y5)</v>
      </c>
      <c r="C8" s="38">
        <v>17589</v>
      </c>
      <c r="D8" s="38">
        <v>176770.61</v>
      </c>
      <c r="F8" s="7" t="s">
        <v>78</v>
      </c>
      <c r="G8" s="7" t="s">
        <v>63</v>
      </c>
      <c r="H8" s="42">
        <f>AVERAGE(D4:D183)</f>
        <v>370157.30977777793</v>
      </c>
      <c r="I8" s="38" t="str">
        <f t="shared" ca="1" si="0"/>
        <v>=AVERAGE(D4:D183)</v>
      </c>
    </row>
    <row r="9" spans="2:9" x14ac:dyDescent="0.25">
      <c r="B9" s="7" t="str">
        <f>"(X"&amp;ROWS(B$4:B9)&amp;" , Y"&amp;ROWS(B$4:B9)&amp;")"</f>
        <v>(X6 , Y6)</v>
      </c>
      <c r="C9" s="38">
        <v>33095</v>
      </c>
      <c r="D9" s="38">
        <v>376801.97</v>
      </c>
      <c r="F9" s="7" t="s">
        <v>79</v>
      </c>
      <c r="G9" s="7" t="s">
        <v>81</v>
      </c>
      <c r="H9" s="42">
        <f>_xlfn.STDEV.S(C4:C183)</f>
        <v>14828.520307995779</v>
      </c>
      <c r="I9" s="7" t="str">
        <f t="shared" ca="1" si="0"/>
        <v>=STDEV.S(C4:C183)</v>
      </c>
    </row>
    <row r="10" spans="2:9" x14ac:dyDescent="0.25">
      <c r="B10" s="7" t="str">
        <f>"(X"&amp;ROWS(B$4:B10)&amp;" , Y"&amp;ROWS(B$4:B10)&amp;")"</f>
        <v>(X7 , Y7)</v>
      </c>
      <c r="C10" s="38">
        <v>58489</v>
      </c>
      <c r="D10" s="38">
        <v>520622.29</v>
      </c>
      <c r="F10" s="7" t="s">
        <v>80</v>
      </c>
      <c r="G10" s="7" t="s">
        <v>82</v>
      </c>
      <c r="H10" s="42">
        <f>_xlfn.STDEV.S(D4:D183)</f>
        <v>133392.97376490693</v>
      </c>
      <c r="I10" s="7" t="str">
        <f t="shared" ca="1" si="0"/>
        <v>=STDEV.S(D4:D183)</v>
      </c>
    </row>
    <row r="11" spans="2:9" x14ac:dyDescent="0.25">
      <c r="B11" s="7" t="str">
        <f>"(X"&amp;ROWS(B$4:B11)&amp;" , Y"&amp;ROWS(B$4:B11)&amp;")"</f>
        <v>(X8 , Y8)</v>
      </c>
      <c r="C11" s="38">
        <v>60443</v>
      </c>
      <c r="D11" s="38">
        <v>620874.28</v>
      </c>
      <c r="F11" s="7" t="s">
        <v>83</v>
      </c>
      <c r="G11" s="7" t="s">
        <v>85</v>
      </c>
      <c r="H11" s="42">
        <f>SLOPE(D4:D183,C4:C183)</f>
        <v>8.2481339912159619</v>
      </c>
      <c r="I11" s="7" t="str">
        <f t="shared" ca="1" si="0"/>
        <v>=SLOPE(D4:D183,C4:C183)</v>
      </c>
    </row>
    <row r="12" spans="2:9" x14ac:dyDescent="0.25">
      <c r="B12" s="7" t="str">
        <f>"(X"&amp;ROWS(B$4:B12)&amp;" , Y"&amp;ROWS(B$4:B12)&amp;")"</f>
        <v>(X9 , Y9)</v>
      </c>
      <c r="C12" s="38">
        <v>59744</v>
      </c>
      <c r="D12" s="38">
        <v>592445.46</v>
      </c>
      <c r="F12" s="7" t="s">
        <v>84</v>
      </c>
      <c r="G12" s="7" t="s">
        <v>86</v>
      </c>
      <c r="H12" s="42">
        <f>INTERCEPT(D4:D183,C4:C183)</f>
        <v>36883.024436839332</v>
      </c>
      <c r="I12" s="7" t="str">
        <f t="shared" ca="1" si="0"/>
        <v>=INTERCEPT(D4:D183,C4:C183)</v>
      </c>
    </row>
    <row r="13" spans="2:9" x14ac:dyDescent="0.25">
      <c r="B13" s="7" t="str">
        <f>"(X"&amp;ROWS(B$4:B13)&amp;" , Y"&amp;ROWS(B$4:B13)&amp;")"</f>
        <v>(X10 , Y10)</v>
      </c>
      <c r="C13" s="38">
        <v>16377</v>
      </c>
      <c r="D13" s="38">
        <v>182966.96</v>
      </c>
      <c r="F13" s="7" t="s">
        <v>90</v>
      </c>
      <c r="G13" s="7" t="s">
        <v>91</v>
      </c>
      <c r="H13" s="43">
        <f>PEARSON(D4:D183,C4:C183)</f>
        <v>0.91689703692618763</v>
      </c>
      <c r="I13" s="7" t="str">
        <f t="shared" ca="1" si="0"/>
        <v>=PEARSON(D4:D183,C4:C183)</v>
      </c>
    </row>
    <row r="14" spans="2:9" x14ac:dyDescent="0.25">
      <c r="B14" s="7" t="str">
        <f>"(X"&amp;ROWS(B$4:B14)&amp;" , Y"&amp;ROWS(B$4:B14)&amp;")"</f>
        <v>(X11 , Y11)</v>
      </c>
      <c r="C14" s="38">
        <v>17248</v>
      </c>
      <c r="D14" s="38">
        <v>182643.6</v>
      </c>
      <c r="F14" s="7" t="s">
        <v>107</v>
      </c>
      <c r="G14" s="7" t="s">
        <v>87</v>
      </c>
      <c r="H14" s="43">
        <f>RSQ(D4:D183,C4:C183)</f>
        <v>0.84070017632402227</v>
      </c>
      <c r="I14" s="7" t="str">
        <f t="shared" ca="1" si="0"/>
        <v>=RSQ(D4:D183,C4:C183)</v>
      </c>
    </row>
    <row r="15" spans="2:9" x14ac:dyDescent="0.25">
      <c r="B15" s="7" t="str">
        <f>"(X"&amp;ROWS(B$4:B15)&amp;" , Y"&amp;ROWS(B$4:B15)&amp;")"</f>
        <v>(X12 , Y12)</v>
      </c>
      <c r="C15" s="38">
        <v>39187</v>
      </c>
      <c r="D15" s="38">
        <v>379648.56</v>
      </c>
      <c r="F15" s="46" t="s">
        <v>95</v>
      </c>
      <c r="G15" s="47"/>
      <c r="H15" s="47"/>
      <c r="I15" s="22"/>
    </row>
    <row r="16" spans="2:9" x14ac:dyDescent="0.25">
      <c r="B16" s="7" t="str">
        <f>"(X"&amp;ROWS(B$4:B16)&amp;" , Y"&amp;ROWS(B$4:B16)&amp;")"</f>
        <v>(X13 , Y13)</v>
      </c>
      <c r="C16" s="38">
        <v>36089</v>
      </c>
      <c r="D16" s="38">
        <v>240288.94</v>
      </c>
      <c r="F16" s="52"/>
      <c r="G16" s="53"/>
      <c r="H16" s="53"/>
      <c r="I16" s="54"/>
    </row>
    <row r="17" spans="2:9" x14ac:dyDescent="0.25">
      <c r="B17" s="7" t="str">
        <f>"(X"&amp;ROWS(B$4:B17)&amp;" , Y"&amp;ROWS(B$4:B17)&amp;")"</f>
        <v>(X14 , Y14)</v>
      </c>
      <c r="C17" s="38">
        <v>42015</v>
      </c>
      <c r="D17" s="38">
        <v>409541.15</v>
      </c>
      <c r="F17" s="55"/>
      <c r="G17" s="39"/>
      <c r="H17" s="39"/>
      <c r="I17" s="56"/>
    </row>
    <row r="18" spans="2:9" x14ac:dyDescent="0.25">
      <c r="B18" s="7" t="str">
        <f>"(X"&amp;ROWS(B$4:B18)&amp;" , Y"&amp;ROWS(B$4:B18)&amp;")"</f>
        <v>(X15 , Y15)</v>
      </c>
      <c r="C18" s="38">
        <v>50490</v>
      </c>
      <c r="D18" s="38">
        <v>412913.78</v>
      </c>
      <c r="F18" s="55"/>
      <c r="G18" s="39"/>
      <c r="H18" s="39"/>
      <c r="I18" s="56"/>
    </row>
    <row r="19" spans="2:9" x14ac:dyDescent="0.25">
      <c r="B19" s="7" t="str">
        <f>"(X"&amp;ROWS(B$4:B19)&amp;" , Y"&amp;ROWS(B$4:B19)&amp;")"</f>
        <v>(X16 , Y16)</v>
      </c>
      <c r="C19" s="38">
        <v>38219</v>
      </c>
      <c r="D19" s="38">
        <v>341512.6</v>
      </c>
      <c r="F19" s="55"/>
      <c r="G19" s="39"/>
      <c r="H19" s="39"/>
      <c r="I19" s="56"/>
    </row>
    <row r="20" spans="2:9" x14ac:dyDescent="0.25">
      <c r="B20" s="7" t="str">
        <f>"(X"&amp;ROWS(B$4:B20)&amp;" , Y"&amp;ROWS(B$4:B20)&amp;")"</f>
        <v>(X17 , Y17)</v>
      </c>
      <c r="C20" s="38">
        <v>59896</v>
      </c>
      <c r="D20" s="38">
        <v>581482</v>
      </c>
      <c r="F20" s="55"/>
      <c r="G20" s="39"/>
      <c r="H20" s="39"/>
      <c r="I20" s="56"/>
    </row>
    <row r="21" spans="2:9" x14ac:dyDescent="0.25">
      <c r="B21" s="7" t="str">
        <f>"(X"&amp;ROWS(B$4:B21)&amp;" , Y"&amp;ROWS(B$4:B21)&amp;")"</f>
        <v>(X18 , Y18)</v>
      </c>
      <c r="C21" s="38">
        <v>46125</v>
      </c>
      <c r="D21" s="38">
        <v>432289.92</v>
      </c>
      <c r="F21" s="55"/>
      <c r="G21" s="39"/>
      <c r="H21" s="39"/>
      <c r="I21" s="56"/>
    </row>
    <row r="22" spans="2:9" x14ac:dyDescent="0.25">
      <c r="B22" s="7" t="str">
        <f>"(X"&amp;ROWS(B$4:B22)&amp;" , Y"&amp;ROWS(B$4:B22)&amp;")"</f>
        <v>(X19 , Y19)</v>
      </c>
      <c r="C22" s="38">
        <v>33258</v>
      </c>
      <c r="D22" s="38">
        <v>272128.38</v>
      </c>
      <c r="F22" s="55"/>
      <c r="G22" s="39"/>
      <c r="H22" s="39"/>
      <c r="I22" s="56"/>
    </row>
    <row r="23" spans="2:9" x14ac:dyDescent="0.25">
      <c r="B23" s="7" t="str">
        <f>"(X"&amp;ROWS(B$4:B23)&amp;" , Y"&amp;ROWS(B$4:B23)&amp;")"</f>
        <v>(X20 , Y20)</v>
      </c>
      <c r="C23" s="38">
        <v>16145</v>
      </c>
      <c r="D23" s="38">
        <v>166173.41999999998</v>
      </c>
      <c r="F23" s="55"/>
      <c r="G23" s="39"/>
      <c r="H23" s="39"/>
      <c r="I23" s="56"/>
    </row>
    <row r="24" spans="2:9" x14ac:dyDescent="0.25">
      <c r="B24" s="7" t="str">
        <f>"(X"&amp;ROWS(B$4:B24)&amp;" , Y"&amp;ROWS(B$4:B24)&amp;")"</f>
        <v>(X21 , Y21)</v>
      </c>
      <c r="C24" s="38">
        <v>57017</v>
      </c>
      <c r="D24" s="38">
        <v>476698.5</v>
      </c>
      <c r="F24" s="55"/>
      <c r="G24" s="39"/>
      <c r="H24" s="39"/>
      <c r="I24" s="56"/>
    </row>
    <row r="25" spans="2:9" x14ac:dyDescent="0.25">
      <c r="B25" s="7" t="str">
        <f>"(X"&amp;ROWS(B$4:B25)&amp;" , Y"&amp;ROWS(B$4:B25)&amp;")"</f>
        <v>(X22 , Y22)</v>
      </c>
      <c r="C25" s="38">
        <v>30901</v>
      </c>
      <c r="D25" s="38">
        <v>392657.09</v>
      </c>
      <c r="F25" s="55"/>
      <c r="G25" s="39"/>
      <c r="H25" s="39"/>
      <c r="I25" s="56"/>
    </row>
    <row r="26" spans="2:9" x14ac:dyDescent="0.25">
      <c r="B26" s="7" t="str">
        <f>"(X"&amp;ROWS(B$4:B26)&amp;" , Y"&amp;ROWS(B$4:B26)&amp;")"</f>
        <v>(X23 , Y23)</v>
      </c>
      <c r="C26" s="38">
        <v>54244</v>
      </c>
      <c r="D26" s="38">
        <v>431820.06</v>
      </c>
      <c r="F26" s="55"/>
      <c r="G26" s="39"/>
      <c r="H26" s="39"/>
      <c r="I26" s="56"/>
    </row>
    <row r="27" spans="2:9" x14ac:dyDescent="0.25">
      <c r="B27" s="7" t="str">
        <f>"(X"&amp;ROWS(B$4:B27)&amp;" , Y"&amp;ROWS(B$4:B27)&amp;")"</f>
        <v>(X24 , Y24)</v>
      </c>
      <c r="C27" s="38">
        <v>14638</v>
      </c>
      <c r="D27" s="38">
        <v>211139.82</v>
      </c>
      <c r="F27" s="55"/>
      <c r="G27" s="39"/>
      <c r="H27" s="39"/>
      <c r="I27" s="56"/>
    </row>
    <row r="28" spans="2:9" x14ac:dyDescent="0.25">
      <c r="B28" s="7" t="str">
        <f>"(X"&amp;ROWS(B$4:B28)&amp;" , Y"&amp;ROWS(B$4:B28)&amp;")"</f>
        <v>(X25 , Y25)</v>
      </c>
      <c r="C28" s="38">
        <v>50147</v>
      </c>
      <c r="D28" s="38">
        <v>342263.68</v>
      </c>
      <c r="F28" s="57"/>
      <c r="G28" s="58"/>
      <c r="H28" s="58"/>
      <c r="I28" s="59"/>
    </row>
    <row r="29" spans="2:9" x14ac:dyDescent="0.25">
      <c r="B29" s="7" t="str">
        <f>"(X"&amp;ROWS(B$4:B29)&amp;" , Y"&amp;ROWS(B$4:B29)&amp;")"</f>
        <v>(X26 , Y26)</v>
      </c>
      <c r="C29" s="38">
        <v>55315</v>
      </c>
      <c r="D29" s="38">
        <v>566632.49</v>
      </c>
      <c r="F29" s="21" t="s">
        <v>92</v>
      </c>
      <c r="G29" s="21" t="s">
        <v>93</v>
      </c>
      <c r="H29" s="49" t="s">
        <v>96</v>
      </c>
      <c r="I29" s="50"/>
    </row>
    <row r="30" spans="2:9" x14ac:dyDescent="0.25">
      <c r="B30" s="7" t="str">
        <f>"(X"&amp;ROWS(B$4:B30)&amp;" , Y"&amp;ROWS(B$4:B30)&amp;")"</f>
        <v>(X27 , Y27)</v>
      </c>
      <c r="C30" s="38">
        <v>34893</v>
      </c>
      <c r="D30" s="38">
        <v>329211.88</v>
      </c>
      <c r="F30" s="7" t="s">
        <v>88</v>
      </c>
      <c r="G30" s="7" t="s">
        <v>89</v>
      </c>
      <c r="H30" s="31">
        <f>ROWS(C4:C183)</f>
        <v>180</v>
      </c>
      <c r="I30" s="7" t="str">
        <f t="shared" ref="I30:I38" ca="1" si="1">_xlfn.IFNA(_xlfn.FORMULATEXT(H30),"")</f>
        <v>=ROWS(C4:C183)</v>
      </c>
    </row>
    <row r="31" spans="2:9" x14ac:dyDescent="0.25">
      <c r="B31" s="7" t="str">
        <f>"(X"&amp;ROWS(B$4:B31)&amp;" , Y"&amp;ROWS(B$4:B31)&amp;")"</f>
        <v>(X28 , Y28)</v>
      </c>
      <c r="C31" s="38">
        <v>26423</v>
      </c>
      <c r="D31" s="38">
        <v>295632.03000000003</v>
      </c>
      <c r="F31" s="7" t="s">
        <v>77</v>
      </c>
      <c r="G31" s="7" t="s">
        <v>62</v>
      </c>
      <c r="H31" s="42">
        <f>SUM(C4:C183)/H30</f>
        <v>40406.022222222222</v>
      </c>
      <c r="I31" s="7" t="str">
        <f t="shared" ca="1" si="1"/>
        <v>=SUM(C4:C183)/H30</v>
      </c>
    </row>
    <row r="32" spans="2:9" x14ac:dyDescent="0.25">
      <c r="B32" s="7" t="str">
        <f>"(X"&amp;ROWS(B$4:B32)&amp;" , Y"&amp;ROWS(B$4:B32)&amp;")"</f>
        <v>(X29 , Y29)</v>
      </c>
      <c r="C32" s="38">
        <v>54758</v>
      </c>
      <c r="D32" s="38">
        <v>563497.19999999995</v>
      </c>
      <c r="F32" s="7" t="s">
        <v>78</v>
      </c>
      <c r="G32" s="7" t="s">
        <v>63</v>
      </c>
      <c r="H32" s="42">
        <f>SUM(D4:D183)/H30</f>
        <v>370157.30977777793</v>
      </c>
      <c r="I32" s="7" t="str">
        <f t="shared" ca="1" si="1"/>
        <v>=SUM(D4:D183)/H30</v>
      </c>
    </row>
    <row r="33" spans="2:9" x14ac:dyDescent="0.25">
      <c r="B33" s="7" t="str">
        <f>"(X"&amp;ROWS(B$4:B33)&amp;" , Y"&amp;ROWS(B$4:B33)&amp;")"</f>
        <v>(X30 , Y30)</v>
      </c>
      <c r="C33" s="38">
        <v>35930</v>
      </c>
      <c r="D33" s="38">
        <v>255916.99</v>
      </c>
      <c r="F33" s="7" t="s">
        <v>79</v>
      </c>
      <c r="G33" s="7" t="s">
        <v>81</v>
      </c>
      <c r="H33" s="42" cm="1">
        <f t="array" ref="H33">SQRT(SUM((C4:C183-H31)^2/(H30-1)))</f>
        <v>14828.520307995772</v>
      </c>
      <c r="I33" s="7" t="str">
        <f t="shared" ca="1" si="1"/>
        <v>=SQRT(SUM((C4:C183-H31)^2/(H30-1)))</v>
      </c>
    </row>
    <row r="34" spans="2:9" x14ac:dyDescent="0.25">
      <c r="B34" s="7" t="str">
        <f>"(X"&amp;ROWS(B$4:B34)&amp;" , Y"&amp;ROWS(B$4:B34)&amp;")"</f>
        <v>(X31 , Y31)</v>
      </c>
      <c r="C34" s="38">
        <v>41978</v>
      </c>
      <c r="D34" s="38">
        <v>383448.95</v>
      </c>
      <c r="F34" s="7" t="s">
        <v>80</v>
      </c>
      <c r="G34" s="7" t="s">
        <v>82</v>
      </c>
      <c r="H34" s="42" cm="1">
        <f t="array" ref="H34">SQRT(SUM((D4:D183-H32)^2/(H30-1)))</f>
        <v>133392.97376490728</v>
      </c>
      <c r="I34" s="7" t="str">
        <f t="shared" ca="1" si="1"/>
        <v>=SQRT(SUM((D4:D183-H32)^2/(H30-1)))</v>
      </c>
    </row>
    <row r="35" spans="2:9" ht="30" x14ac:dyDescent="0.25">
      <c r="B35" s="7" t="str">
        <f>"(X"&amp;ROWS(B$4:B35)&amp;" , Y"&amp;ROWS(B$4:B35)&amp;")"</f>
        <v>(X32 , Y32)</v>
      </c>
      <c r="C35" s="38">
        <v>47384</v>
      </c>
      <c r="D35" s="38">
        <v>442636.23</v>
      </c>
      <c r="F35" s="7" t="s">
        <v>83</v>
      </c>
      <c r="G35" s="7" t="s">
        <v>85</v>
      </c>
      <c r="H35" s="42" cm="1">
        <f t="array" ref="H35">SUM((C4:C183-H31)*(D4:D183-H32))/SUM((C4:C183-H31)^2)</f>
        <v>8.2481339912159619</v>
      </c>
      <c r="I35" s="48" t="str">
        <f t="shared" ca="1" si="1"/>
        <v>=SUM((C4:C183-H31)*(D4:D183-H32))/SUM((C4:C183-H31)^2)</v>
      </c>
    </row>
    <row r="36" spans="2:9" x14ac:dyDescent="0.25">
      <c r="B36" s="7" t="str">
        <f>"(X"&amp;ROWS(B$4:B36)&amp;" , Y"&amp;ROWS(B$4:B36)&amp;")"</f>
        <v>(X33 , Y33)</v>
      </c>
      <c r="C36" s="38">
        <v>24346</v>
      </c>
      <c r="D36" s="38">
        <v>251942.2</v>
      </c>
      <c r="F36" s="7" t="s">
        <v>84</v>
      </c>
      <c r="G36" s="7" t="s">
        <v>86</v>
      </c>
      <c r="H36" s="42">
        <f>H32-H35*H31</f>
        <v>36883.024436839332</v>
      </c>
      <c r="I36" s="7" t="str">
        <f t="shared" ca="1" si="1"/>
        <v>=H32-H35*H31</v>
      </c>
    </row>
    <row r="37" spans="2:9" ht="30" x14ac:dyDescent="0.25">
      <c r="B37" s="7" t="str">
        <f>"(X"&amp;ROWS(B$4:B37)&amp;" , Y"&amp;ROWS(B$4:B37)&amp;")"</f>
        <v>(X34 , Y34)</v>
      </c>
      <c r="C37" s="38">
        <v>58306</v>
      </c>
      <c r="D37" s="38">
        <v>552167.65999999992</v>
      </c>
      <c r="F37" s="7" t="s">
        <v>90</v>
      </c>
      <c r="G37" s="7" t="s">
        <v>91</v>
      </c>
      <c r="H37" s="43" cm="1">
        <f t="array" ref="H37">(SUM((C4:C183-H31)*(D4:D183-H32))/(H30-1))/PRODUCT(H33:H34)</f>
        <v>0.91689703692618785</v>
      </c>
      <c r="I37" s="48" t="str">
        <f t="shared" ca="1" si="1"/>
        <v>=(SUM((C4:C183-H31)*(D4:D183-H32))/(H30-1))/PRODUCT(H33:H34)</v>
      </c>
    </row>
    <row r="38" spans="2:9" x14ac:dyDescent="0.25">
      <c r="B38" s="7" t="str">
        <f>"(X"&amp;ROWS(B$4:B38)&amp;" , Y"&amp;ROWS(B$4:B38)&amp;")"</f>
        <v>(X35 , Y35)</v>
      </c>
      <c r="C38" s="38">
        <v>51611</v>
      </c>
      <c r="D38" s="38">
        <v>446030.81</v>
      </c>
      <c r="F38" s="7" t="s">
        <v>107</v>
      </c>
      <c r="G38" s="7" t="s">
        <v>87</v>
      </c>
      <c r="H38" s="43">
        <f>H37^2</f>
        <v>0.84070017632402305</v>
      </c>
      <c r="I38" s="7" t="str">
        <f t="shared" ca="1" si="1"/>
        <v>=H37^2</v>
      </c>
    </row>
    <row r="39" spans="2:9" x14ac:dyDescent="0.25">
      <c r="B39" s="7" t="str">
        <f>"(X"&amp;ROWS(B$4:B39)&amp;" , Y"&amp;ROWS(B$4:B39)&amp;")"</f>
        <v>(X36 , Y36)</v>
      </c>
      <c r="C39" s="38">
        <v>55090</v>
      </c>
      <c r="D39" s="38">
        <v>475411.95</v>
      </c>
    </row>
    <row r="40" spans="2:9" x14ac:dyDescent="0.25">
      <c r="B40" s="7" t="str">
        <f>"(X"&amp;ROWS(B$4:B40)&amp;" , Y"&amp;ROWS(B$4:B40)&amp;")"</f>
        <v>(X37 , Y37)</v>
      </c>
      <c r="C40" s="38">
        <v>35496</v>
      </c>
      <c r="D40" s="38">
        <v>394040.36</v>
      </c>
    </row>
    <row r="41" spans="2:9" x14ac:dyDescent="0.25">
      <c r="B41" s="7" t="str">
        <f>"(X"&amp;ROWS(B$4:B41)&amp;" , Y"&amp;ROWS(B$4:B41)&amp;")"</f>
        <v>(X38 , Y38)</v>
      </c>
      <c r="C41" s="38">
        <v>37295</v>
      </c>
      <c r="D41" s="38">
        <v>328838.78000000003</v>
      </c>
    </row>
    <row r="42" spans="2:9" x14ac:dyDescent="0.25">
      <c r="B42" s="7" t="str">
        <f>"(X"&amp;ROWS(B$4:B42)&amp;" , Y"&amp;ROWS(B$4:B42)&amp;")"</f>
        <v>(X39 , Y39)</v>
      </c>
      <c r="C42" s="38">
        <v>36088</v>
      </c>
      <c r="D42" s="38">
        <v>410636.64</v>
      </c>
    </row>
    <row r="43" spans="2:9" x14ac:dyDescent="0.25">
      <c r="B43" s="7" t="str">
        <f>"(X"&amp;ROWS(B$4:B43)&amp;" , Y"&amp;ROWS(B$4:B43)&amp;")"</f>
        <v>(X40 , Y40)</v>
      </c>
      <c r="C43" s="38">
        <v>32219</v>
      </c>
      <c r="D43" s="38">
        <v>396091.32</v>
      </c>
    </row>
    <row r="44" spans="2:9" x14ac:dyDescent="0.25">
      <c r="B44" s="7" t="str">
        <f>"(X"&amp;ROWS(B$4:B44)&amp;" , Y"&amp;ROWS(B$4:B44)&amp;")"</f>
        <v>(X41 , Y41)</v>
      </c>
      <c r="C44" s="38">
        <v>51304</v>
      </c>
      <c r="D44" s="38">
        <v>455855.96</v>
      </c>
    </row>
    <row r="45" spans="2:9" x14ac:dyDescent="0.25">
      <c r="B45" s="7" t="str">
        <f>"(X"&amp;ROWS(B$4:B45)&amp;" , Y"&amp;ROWS(B$4:B45)&amp;")"</f>
        <v>(X42 , Y42)</v>
      </c>
      <c r="C45" s="38">
        <v>59172</v>
      </c>
      <c r="D45" s="38">
        <v>527663.4</v>
      </c>
    </row>
    <row r="46" spans="2:9" x14ac:dyDescent="0.25">
      <c r="B46" s="7" t="str">
        <f>"(X"&amp;ROWS(B$4:B46)&amp;" , Y"&amp;ROWS(B$4:B46)&amp;")"</f>
        <v>(X43 , Y43)</v>
      </c>
      <c r="C46" s="38">
        <v>59347</v>
      </c>
      <c r="D46" s="38">
        <v>563151.56000000006</v>
      </c>
    </row>
    <row r="47" spans="2:9" x14ac:dyDescent="0.25">
      <c r="B47" s="7" t="str">
        <f>"(X"&amp;ROWS(B$4:B47)&amp;" , Y"&amp;ROWS(B$4:B47)&amp;")"</f>
        <v>(X44 , Y44)</v>
      </c>
      <c r="C47" s="38">
        <v>22839</v>
      </c>
      <c r="D47" s="38">
        <v>179292.25</v>
      </c>
    </row>
    <row r="48" spans="2:9" x14ac:dyDescent="0.25">
      <c r="B48" s="7" t="str">
        <f>"(X"&amp;ROWS(B$4:B48)&amp;" , Y"&amp;ROWS(B$4:B48)&amp;")"</f>
        <v>(X45 , Y45)</v>
      </c>
      <c r="C48" s="38">
        <v>28604</v>
      </c>
      <c r="D48" s="38">
        <v>273538.98</v>
      </c>
    </row>
    <row r="49" spans="2:9" x14ac:dyDescent="0.25">
      <c r="B49" s="7" t="str">
        <f>"(X"&amp;ROWS(B$4:B49)&amp;" , Y"&amp;ROWS(B$4:B49)&amp;")"</f>
        <v>(X46 , Y46)</v>
      </c>
      <c r="C49" s="38">
        <v>36696</v>
      </c>
      <c r="D49" s="38">
        <v>374376.08</v>
      </c>
    </row>
    <row r="50" spans="2:9" x14ac:dyDescent="0.25">
      <c r="B50" s="7" t="str">
        <f>"(X"&amp;ROWS(B$4:B50)&amp;" , Y"&amp;ROWS(B$4:B50)&amp;")"</f>
        <v>(X47 , Y47)</v>
      </c>
      <c r="C50" s="38">
        <v>20846</v>
      </c>
      <c r="D50" s="38">
        <v>214231.74</v>
      </c>
      <c r="I50" t="str">
        <f ca="1">_xlfn.IFNA(_xlfn.FORMULATEXT(H50),"")</f>
        <v/>
      </c>
    </row>
    <row r="51" spans="2:9" x14ac:dyDescent="0.25">
      <c r="B51" s="7" t="str">
        <f>"(X"&amp;ROWS(B$4:B51)&amp;" , Y"&amp;ROWS(B$4:B51)&amp;")"</f>
        <v>(X48 , Y48)</v>
      </c>
      <c r="C51" s="38">
        <v>57290</v>
      </c>
      <c r="D51" s="38">
        <v>471198.06</v>
      </c>
    </row>
    <row r="52" spans="2:9" x14ac:dyDescent="0.25">
      <c r="B52" s="7" t="str">
        <f>"(X"&amp;ROWS(B$4:B52)&amp;" , Y"&amp;ROWS(B$4:B52)&amp;")"</f>
        <v>(X49 , Y49)</v>
      </c>
      <c r="C52" s="38">
        <v>57685</v>
      </c>
      <c r="D52" s="38">
        <v>479698.29</v>
      </c>
    </row>
    <row r="53" spans="2:9" x14ac:dyDescent="0.25">
      <c r="B53" s="7" t="str">
        <f>"(X"&amp;ROWS(B$4:B53)&amp;" , Y"&amp;ROWS(B$4:B53)&amp;")"</f>
        <v>(X50 , Y50)</v>
      </c>
      <c r="C53" s="38">
        <v>61638</v>
      </c>
      <c r="D53" s="38">
        <v>610937.46</v>
      </c>
    </row>
    <row r="54" spans="2:9" x14ac:dyDescent="0.25">
      <c r="B54" s="7" t="str">
        <f>"(X"&amp;ROWS(B$4:B54)&amp;" , Y"&amp;ROWS(B$4:B54)&amp;")"</f>
        <v>(X51 , Y51)</v>
      </c>
      <c r="C54" s="38">
        <v>36665</v>
      </c>
      <c r="D54" s="38">
        <v>371541.6</v>
      </c>
    </row>
    <row r="55" spans="2:9" x14ac:dyDescent="0.25">
      <c r="B55" s="7" t="str">
        <f>"(X"&amp;ROWS(B$4:B55)&amp;" , Y"&amp;ROWS(B$4:B55)&amp;")"</f>
        <v>(X52 , Y52)</v>
      </c>
      <c r="C55" s="38">
        <v>39034</v>
      </c>
      <c r="D55" s="38">
        <v>448102.2</v>
      </c>
    </row>
    <row r="56" spans="2:9" x14ac:dyDescent="0.25">
      <c r="B56" s="7" t="str">
        <f>"(X"&amp;ROWS(B$4:B56)&amp;" , Y"&amp;ROWS(B$4:B56)&amp;")"</f>
        <v>(X53 , Y53)</v>
      </c>
      <c r="C56" s="38">
        <v>33012</v>
      </c>
      <c r="D56" s="38">
        <v>257371.46</v>
      </c>
    </row>
    <row r="57" spans="2:9" x14ac:dyDescent="0.25">
      <c r="B57" s="7" t="str">
        <f>"(X"&amp;ROWS(B$4:B57)&amp;" , Y"&amp;ROWS(B$4:B57)&amp;")"</f>
        <v>(X54 , Y54)</v>
      </c>
      <c r="C57" s="38">
        <v>42241</v>
      </c>
      <c r="D57" s="38">
        <v>354496.68</v>
      </c>
    </row>
    <row r="58" spans="2:9" x14ac:dyDescent="0.25">
      <c r="B58" s="7" t="str">
        <f>"(X"&amp;ROWS(B$4:B58)&amp;" , Y"&amp;ROWS(B$4:B58)&amp;")"</f>
        <v>(X55 , Y55)</v>
      </c>
      <c r="C58" s="38">
        <v>18828</v>
      </c>
      <c r="D58" s="38">
        <v>185419.88</v>
      </c>
    </row>
    <row r="59" spans="2:9" x14ac:dyDescent="0.25">
      <c r="B59" s="7" t="str">
        <f>"(X"&amp;ROWS(B$4:B59)&amp;" , Y"&amp;ROWS(B$4:B59)&amp;")"</f>
        <v>(X56 , Y56)</v>
      </c>
      <c r="C59" s="38">
        <v>57043</v>
      </c>
      <c r="D59" s="38">
        <v>414609.7</v>
      </c>
    </row>
    <row r="60" spans="2:9" x14ac:dyDescent="0.25">
      <c r="B60" s="7" t="str">
        <f>"(X"&amp;ROWS(B$4:B60)&amp;" , Y"&amp;ROWS(B$4:B60)&amp;")"</f>
        <v>(X57 , Y57)</v>
      </c>
      <c r="C60" s="38">
        <v>27955</v>
      </c>
      <c r="D60" s="38">
        <v>250370.02</v>
      </c>
    </row>
    <row r="61" spans="2:9" x14ac:dyDescent="0.25">
      <c r="B61" s="7" t="str">
        <f>"(X"&amp;ROWS(B$4:B61)&amp;" , Y"&amp;ROWS(B$4:B61)&amp;")"</f>
        <v>(X58 , Y58)</v>
      </c>
      <c r="C61" s="38">
        <v>37960</v>
      </c>
      <c r="D61" s="38">
        <v>330582.88</v>
      </c>
    </row>
    <row r="62" spans="2:9" x14ac:dyDescent="0.25">
      <c r="B62" s="7" t="str">
        <f>"(X"&amp;ROWS(B$4:B62)&amp;" , Y"&amp;ROWS(B$4:B62)&amp;")"</f>
        <v>(X59 , Y59)</v>
      </c>
      <c r="C62" s="38">
        <v>16094</v>
      </c>
      <c r="D62" s="38">
        <v>231315.9</v>
      </c>
    </row>
    <row r="63" spans="2:9" x14ac:dyDescent="0.25">
      <c r="B63" s="7" t="str">
        <f>"(X"&amp;ROWS(B$4:B63)&amp;" , Y"&amp;ROWS(B$4:B63)&amp;")"</f>
        <v>(X60 , Y60)</v>
      </c>
      <c r="C63" s="38">
        <v>55382</v>
      </c>
      <c r="D63" s="38">
        <v>376605.08</v>
      </c>
    </row>
    <row r="64" spans="2:9" x14ac:dyDescent="0.25">
      <c r="B64" s="7" t="str">
        <f>"(X"&amp;ROWS(B$4:B64)&amp;" , Y"&amp;ROWS(B$4:B64)&amp;")"</f>
        <v>(X61 , Y61)</v>
      </c>
      <c r="C64" s="38">
        <v>26027</v>
      </c>
      <c r="D64" s="38">
        <v>209743</v>
      </c>
    </row>
    <row r="65" spans="2:4" x14ac:dyDescent="0.25">
      <c r="B65" s="7" t="str">
        <f>"(X"&amp;ROWS(B$4:B65)&amp;" , Y"&amp;ROWS(B$4:B65)&amp;")"</f>
        <v>(X62 , Y62)</v>
      </c>
      <c r="C65" s="38">
        <v>23704</v>
      </c>
      <c r="D65" s="38">
        <v>227470.67</v>
      </c>
    </row>
    <row r="66" spans="2:4" x14ac:dyDescent="0.25">
      <c r="B66" s="7" t="str">
        <f>"(X"&amp;ROWS(B$4:B66)&amp;" , Y"&amp;ROWS(B$4:B66)&amp;")"</f>
        <v>(X63 , Y63)</v>
      </c>
      <c r="C66" s="38">
        <v>30948</v>
      </c>
      <c r="D66" s="38">
        <v>249499.7</v>
      </c>
    </row>
    <row r="67" spans="2:4" x14ac:dyDescent="0.25">
      <c r="B67" s="7" t="str">
        <f>"(X"&amp;ROWS(B$4:B67)&amp;" , Y"&amp;ROWS(B$4:B67)&amp;")"</f>
        <v>(X64 , Y64)</v>
      </c>
      <c r="C67" s="38">
        <v>31915</v>
      </c>
      <c r="D67" s="38">
        <v>277074.2</v>
      </c>
    </row>
    <row r="68" spans="2:4" x14ac:dyDescent="0.25">
      <c r="B68" s="7" t="str">
        <f>"(X"&amp;ROWS(B$4:B68)&amp;" , Y"&amp;ROWS(B$4:B68)&amp;")"</f>
        <v>(X65 , Y65)</v>
      </c>
      <c r="C68" s="38">
        <v>50603</v>
      </c>
      <c r="D68" s="38">
        <v>537274.34000000008</v>
      </c>
    </row>
    <row r="69" spans="2:4" x14ac:dyDescent="0.25">
      <c r="B69" s="7" t="str">
        <f>"(X"&amp;ROWS(B$4:B69)&amp;" , Y"&amp;ROWS(B$4:B69)&amp;")"</f>
        <v>(X66 , Y66)</v>
      </c>
      <c r="C69" s="38">
        <v>62272</v>
      </c>
      <c r="D69" s="38">
        <v>446778.27</v>
      </c>
    </row>
    <row r="70" spans="2:4" x14ac:dyDescent="0.25">
      <c r="B70" s="7" t="str">
        <f>"(X"&amp;ROWS(B$4:B70)&amp;" , Y"&amp;ROWS(B$4:B70)&amp;")"</f>
        <v>(X67 , Y67)</v>
      </c>
      <c r="C70" s="38">
        <v>61278</v>
      </c>
      <c r="D70" s="38">
        <v>520607.76</v>
      </c>
    </row>
    <row r="71" spans="2:4" x14ac:dyDescent="0.25">
      <c r="B71" s="7" t="str">
        <f>"(X"&amp;ROWS(B$4:B71)&amp;" , Y"&amp;ROWS(B$4:B71)&amp;")"</f>
        <v>(X68 , Y68)</v>
      </c>
      <c r="C71" s="38">
        <v>32615</v>
      </c>
      <c r="D71" s="38">
        <v>362866.28</v>
      </c>
    </row>
    <row r="72" spans="2:4" x14ac:dyDescent="0.25">
      <c r="B72" s="7" t="str">
        <f>"(X"&amp;ROWS(B$4:B72)&amp;" , Y"&amp;ROWS(B$4:B72)&amp;")"</f>
        <v>(X69 , Y69)</v>
      </c>
      <c r="C72" s="38">
        <v>40633</v>
      </c>
      <c r="D72" s="38">
        <v>353024.6</v>
      </c>
    </row>
    <row r="73" spans="2:4" x14ac:dyDescent="0.25">
      <c r="B73" s="7" t="str">
        <f>"(X"&amp;ROWS(B$4:B73)&amp;" , Y"&amp;ROWS(B$4:B73)&amp;")"</f>
        <v>(X70 , Y70)</v>
      </c>
      <c r="C73" s="38">
        <v>46400</v>
      </c>
      <c r="D73" s="38">
        <v>390202.55</v>
      </c>
    </row>
    <row r="74" spans="2:4" x14ac:dyDescent="0.25">
      <c r="B74" s="7" t="str">
        <f>"(X"&amp;ROWS(B$4:B74)&amp;" , Y"&amp;ROWS(B$4:B74)&amp;")"</f>
        <v>(X71 , Y71)</v>
      </c>
      <c r="C74" s="38">
        <v>28391</v>
      </c>
      <c r="D74" s="38">
        <v>234763.2</v>
      </c>
    </row>
    <row r="75" spans="2:4" x14ac:dyDescent="0.25">
      <c r="B75" s="7" t="str">
        <f>"(X"&amp;ROWS(B$4:B75)&amp;" , Y"&amp;ROWS(B$4:B75)&amp;")"</f>
        <v>(X72 , Y72)</v>
      </c>
      <c r="C75" s="38">
        <v>19896</v>
      </c>
      <c r="D75" s="38">
        <v>224020.89</v>
      </c>
    </row>
    <row r="76" spans="2:4" x14ac:dyDescent="0.25">
      <c r="B76" s="7" t="str">
        <f>"(X"&amp;ROWS(B$4:B76)&amp;" , Y"&amp;ROWS(B$4:B76)&amp;")"</f>
        <v>(X73 , Y73)</v>
      </c>
      <c r="C76" s="38">
        <v>34387</v>
      </c>
      <c r="D76" s="38">
        <v>250136.92</v>
      </c>
    </row>
    <row r="77" spans="2:4" x14ac:dyDescent="0.25">
      <c r="B77" s="7" t="str">
        <f>"(X"&amp;ROWS(B$4:B77)&amp;" , Y"&amp;ROWS(B$4:B77)&amp;")"</f>
        <v>(X74 , Y74)</v>
      </c>
      <c r="C77" s="38">
        <v>52147</v>
      </c>
      <c r="D77" s="38">
        <v>326556.52</v>
      </c>
    </row>
    <row r="78" spans="2:4" x14ac:dyDescent="0.25">
      <c r="B78" s="7" t="str">
        <f>"(X"&amp;ROWS(B$4:B78)&amp;" , Y"&amp;ROWS(B$4:B78)&amp;")"</f>
        <v>(X75 , Y75)</v>
      </c>
      <c r="C78" s="38">
        <v>24460</v>
      </c>
      <c r="D78" s="38">
        <v>262198.82999999996</v>
      </c>
    </row>
    <row r="79" spans="2:4" x14ac:dyDescent="0.25">
      <c r="B79" s="7" t="str">
        <f>"(X"&amp;ROWS(B$4:B79)&amp;" , Y"&amp;ROWS(B$4:B79)&amp;")"</f>
        <v>(X76 , Y76)</v>
      </c>
      <c r="C79" s="38">
        <v>28428</v>
      </c>
      <c r="D79" s="38">
        <v>335531.52000000002</v>
      </c>
    </row>
    <row r="80" spans="2:4" x14ac:dyDescent="0.25">
      <c r="B80" s="7" t="str">
        <f>"(X"&amp;ROWS(B$4:B80)&amp;" , Y"&amp;ROWS(B$4:B80)&amp;")"</f>
        <v>(X77 , Y77)</v>
      </c>
      <c r="C80" s="38">
        <v>17572</v>
      </c>
      <c r="D80" s="38">
        <v>215282.84</v>
      </c>
    </row>
    <row r="81" spans="2:4" x14ac:dyDescent="0.25">
      <c r="B81" s="7" t="str">
        <f>"(X"&amp;ROWS(B$4:B81)&amp;" , Y"&amp;ROWS(B$4:B81)&amp;")"</f>
        <v>(X78 , Y78)</v>
      </c>
      <c r="C81" s="38">
        <v>16572</v>
      </c>
      <c r="D81" s="38">
        <v>184886.62</v>
      </c>
    </row>
    <row r="82" spans="2:4" x14ac:dyDescent="0.25">
      <c r="B82" s="7" t="str">
        <f>"(X"&amp;ROWS(B$4:B82)&amp;" , Y"&amp;ROWS(B$4:B82)&amp;")"</f>
        <v>(X79 , Y79)</v>
      </c>
      <c r="C82" s="38">
        <v>57114</v>
      </c>
      <c r="D82" s="38">
        <v>516644.54</v>
      </c>
    </row>
    <row r="83" spans="2:4" x14ac:dyDescent="0.25">
      <c r="B83" s="7" t="str">
        <f>"(X"&amp;ROWS(B$4:B83)&amp;" , Y"&amp;ROWS(B$4:B83)&amp;")"</f>
        <v>(X80 , Y80)</v>
      </c>
      <c r="C83" s="38">
        <v>64197</v>
      </c>
      <c r="D83" s="38">
        <v>438389.84</v>
      </c>
    </row>
    <row r="84" spans="2:4" x14ac:dyDescent="0.25">
      <c r="B84" s="7" t="str">
        <f>"(X"&amp;ROWS(B$4:B84)&amp;" , Y"&amp;ROWS(B$4:B84)&amp;")"</f>
        <v>(X81 , Y81)</v>
      </c>
      <c r="C84" s="38">
        <v>37290</v>
      </c>
      <c r="D84" s="38">
        <v>453118.08</v>
      </c>
    </row>
    <row r="85" spans="2:4" x14ac:dyDescent="0.25">
      <c r="B85" s="7" t="str">
        <f>"(X"&amp;ROWS(B$4:B85)&amp;" , Y"&amp;ROWS(B$4:B85)&amp;")"</f>
        <v>(X82 , Y82)</v>
      </c>
      <c r="C85" s="38">
        <v>55007</v>
      </c>
      <c r="D85" s="38">
        <v>496589.8</v>
      </c>
    </row>
    <row r="86" spans="2:4" x14ac:dyDescent="0.25">
      <c r="B86" s="7" t="str">
        <f>"(X"&amp;ROWS(B$4:B86)&amp;" , Y"&amp;ROWS(B$4:B86)&amp;")"</f>
        <v>(X83 , Y83)</v>
      </c>
      <c r="C86" s="38">
        <v>30743</v>
      </c>
      <c r="D86" s="38">
        <v>304676.03000000003</v>
      </c>
    </row>
    <row r="87" spans="2:4" x14ac:dyDescent="0.25">
      <c r="B87" s="7" t="str">
        <f>"(X"&amp;ROWS(B$4:B87)&amp;" , Y"&amp;ROWS(B$4:B87)&amp;")"</f>
        <v>(X84 , Y84)</v>
      </c>
      <c r="C87" s="38">
        <v>19686</v>
      </c>
      <c r="D87" s="38">
        <v>226264.95999999999</v>
      </c>
    </row>
    <row r="88" spans="2:4" x14ac:dyDescent="0.25">
      <c r="B88" s="7" t="str">
        <f>"(X"&amp;ROWS(B$4:B88)&amp;" , Y"&amp;ROWS(B$4:B88)&amp;")"</f>
        <v>(X85 , Y85)</v>
      </c>
      <c r="C88" s="38">
        <v>32541</v>
      </c>
      <c r="D88" s="38">
        <v>316886.86</v>
      </c>
    </row>
    <row r="89" spans="2:4" x14ac:dyDescent="0.25">
      <c r="B89" s="7" t="str">
        <f>"(X"&amp;ROWS(B$4:B89)&amp;" , Y"&amp;ROWS(B$4:B89)&amp;")"</f>
        <v>(X86 , Y86)</v>
      </c>
      <c r="C89" s="38">
        <v>59412</v>
      </c>
      <c r="D89" s="38">
        <v>498383.28</v>
      </c>
    </row>
    <row r="90" spans="2:4" x14ac:dyDescent="0.25">
      <c r="B90" s="7" t="str">
        <f>"(X"&amp;ROWS(B$4:B90)&amp;" , Y"&amp;ROWS(B$4:B90)&amp;")"</f>
        <v>(X87 , Y87)</v>
      </c>
      <c r="C90" s="38">
        <v>64672</v>
      </c>
      <c r="D90" s="38">
        <v>525957.68000000005</v>
      </c>
    </row>
    <row r="91" spans="2:4" x14ac:dyDescent="0.25">
      <c r="B91" s="7" t="str">
        <f>"(X"&amp;ROWS(B$4:B91)&amp;" , Y"&amp;ROWS(B$4:B91)&amp;")"</f>
        <v>(X88 , Y88)</v>
      </c>
      <c r="C91" s="38">
        <v>58123</v>
      </c>
      <c r="D91" s="38">
        <v>535563.15999999992</v>
      </c>
    </row>
    <row r="92" spans="2:4" x14ac:dyDescent="0.25">
      <c r="B92" s="7" t="str">
        <f>"(X"&amp;ROWS(B$4:B92)&amp;" , Y"&amp;ROWS(B$4:B92)&amp;")"</f>
        <v>(X89 , Y89)</v>
      </c>
      <c r="C92" s="38">
        <v>60408</v>
      </c>
      <c r="D92" s="38">
        <v>469209.35</v>
      </c>
    </row>
    <row r="93" spans="2:4" x14ac:dyDescent="0.25">
      <c r="B93" s="7" t="str">
        <f>"(X"&amp;ROWS(B$4:B93)&amp;" , Y"&amp;ROWS(B$4:B93)&amp;")"</f>
        <v>(X90 , Y90)</v>
      </c>
      <c r="C93" s="38">
        <v>58315</v>
      </c>
      <c r="D93" s="38">
        <v>558091.63</v>
      </c>
    </row>
    <row r="94" spans="2:4" x14ac:dyDescent="0.25">
      <c r="B94" s="7" t="str">
        <f>"(X"&amp;ROWS(B$4:B94)&amp;" , Y"&amp;ROWS(B$4:B94)&amp;")"</f>
        <v>(X91 , Y91)</v>
      </c>
      <c r="C94" s="38">
        <v>22618</v>
      </c>
      <c r="D94" s="38">
        <v>198271.28</v>
      </c>
    </row>
    <row r="95" spans="2:4" x14ac:dyDescent="0.25">
      <c r="B95" s="7" t="str">
        <f>"(X"&amp;ROWS(B$4:B95)&amp;" , Y"&amp;ROWS(B$4:B95)&amp;")"</f>
        <v>(X92 , Y92)</v>
      </c>
      <c r="C95" s="38">
        <v>64391</v>
      </c>
      <c r="D95" s="38">
        <v>564011.5</v>
      </c>
    </row>
    <row r="96" spans="2:4" x14ac:dyDescent="0.25">
      <c r="B96" s="7" t="str">
        <f>"(X"&amp;ROWS(B$4:B96)&amp;" , Y"&amp;ROWS(B$4:B96)&amp;")"</f>
        <v>(X93 , Y93)</v>
      </c>
      <c r="C96" s="38">
        <v>32389</v>
      </c>
      <c r="D96" s="38">
        <v>366593.02</v>
      </c>
    </row>
    <row r="97" spans="2:4" x14ac:dyDescent="0.25">
      <c r="B97" s="7" t="str">
        <f>"(X"&amp;ROWS(B$4:B97)&amp;" , Y"&amp;ROWS(B$4:B97)&amp;")"</f>
        <v>(X94 , Y94)</v>
      </c>
      <c r="C97" s="38">
        <v>16092</v>
      </c>
      <c r="D97" s="38">
        <v>206583.6</v>
      </c>
    </row>
    <row r="98" spans="2:4" x14ac:dyDescent="0.25">
      <c r="B98" s="7" t="str">
        <f>"(X"&amp;ROWS(B$4:B98)&amp;" , Y"&amp;ROWS(B$4:B98)&amp;")"</f>
        <v>(X95 , Y95)</v>
      </c>
      <c r="C98" s="38">
        <v>35056</v>
      </c>
      <c r="D98" s="38">
        <v>321927.75</v>
      </c>
    </row>
    <row r="99" spans="2:4" x14ac:dyDescent="0.25">
      <c r="B99" s="7" t="str">
        <f>"(X"&amp;ROWS(B$4:B99)&amp;" , Y"&amp;ROWS(B$4:B99)&amp;")"</f>
        <v>(X96 , Y96)</v>
      </c>
      <c r="C99" s="38">
        <v>26131</v>
      </c>
      <c r="D99" s="38">
        <v>295853.06</v>
      </c>
    </row>
    <row r="100" spans="2:4" x14ac:dyDescent="0.25">
      <c r="B100" s="7" t="str">
        <f>"(X"&amp;ROWS(B$4:B100)&amp;" , Y"&amp;ROWS(B$4:B100)&amp;")"</f>
        <v>(X97 , Y97)</v>
      </c>
      <c r="C100" s="38">
        <v>42052</v>
      </c>
      <c r="D100" s="38">
        <v>331938.7</v>
      </c>
    </row>
    <row r="101" spans="2:4" x14ac:dyDescent="0.25">
      <c r="B101" s="7" t="str">
        <f>"(X"&amp;ROWS(B$4:B101)&amp;" , Y"&amp;ROWS(B$4:B101)&amp;")"</f>
        <v>(X98 , Y98)</v>
      </c>
      <c r="C101" s="38">
        <v>20615</v>
      </c>
      <c r="D101" s="38">
        <v>162903.70000000001</v>
      </c>
    </row>
    <row r="102" spans="2:4" x14ac:dyDescent="0.25">
      <c r="B102" s="7" t="str">
        <f>"(X"&amp;ROWS(B$4:B102)&amp;" , Y"&amp;ROWS(B$4:B102)&amp;")"</f>
        <v>(X99 , Y99)</v>
      </c>
      <c r="C102" s="38">
        <v>45617</v>
      </c>
      <c r="D102" s="38">
        <v>429039.06</v>
      </c>
    </row>
    <row r="103" spans="2:4" x14ac:dyDescent="0.25">
      <c r="B103" s="7" t="str">
        <f>"(X"&amp;ROWS(B$4:B103)&amp;" , Y"&amp;ROWS(B$4:B103)&amp;")"</f>
        <v>(X100 , Y100)</v>
      </c>
      <c r="C103" s="38">
        <v>42647</v>
      </c>
      <c r="D103" s="38">
        <v>433222.13</v>
      </c>
    </row>
    <row r="104" spans="2:4" x14ac:dyDescent="0.25">
      <c r="B104" s="7" t="str">
        <f>"(X"&amp;ROWS(B$4:B104)&amp;" , Y"&amp;ROWS(B$4:B104)&amp;")"</f>
        <v>(X101 , Y101)</v>
      </c>
      <c r="C104" s="38">
        <v>40130</v>
      </c>
      <c r="D104" s="38">
        <v>348556.73</v>
      </c>
    </row>
    <row r="105" spans="2:4" x14ac:dyDescent="0.25">
      <c r="B105" s="7" t="str">
        <f>"(X"&amp;ROWS(B$4:B105)&amp;" , Y"&amp;ROWS(B$4:B105)&amp;")"</f>
        <v>(X102 , Y102)</v>
      </c>
      <c r="C105" s="38">
        <v>51655</v>
      </c>
      <c r="D105" s="38">
        <v>541726.03</v>
      </c>
    </row>
    <row r="106" spans="2:4" x14ac:dyDescent="0.25">
      <c r="B106" s="7" t="str">
        <f>"(X"&amp;ROWS(B$4:B106)&amp;" , Y"&amp;ROWS(B$4:B106)&amp;")"</f>
        <v>(X103 , Y103)</v>
      </c>
      <c r="C106" s="38">
        <v>59708</v>
      </c>
      <c r="D106" s="38">
        <v>589653.06000000006</v>
      </c>
    </row>
    <row r="107" spans="2:4" x14ac:dyDescent="0.25">
      <c r="B107" s="7" t="str">
        <f>"(X"&amp;ROWS(B$4:B107)&amp;" , Y"&amp;ROWS(B$4:B107)&amp;")"</f>
        <v>(X104 , Y104)</v>
      </c>
      <c r="C107" s="38">
        <v>34062</v>
      </c>
      <c r="D107" s="38">
        <v>290696.15000000002</v>
      </c>
    </row>
    <row r="108" spans="2:4" x14ac:dyDescent="0.25">
      <c r="B108" s="7" t="str">
        <f>"(X"&amp;ROWS(B$4:B108)&amp;" , Y"&amp;ROWS(B$4:B108)&amp;")"</f>
        <v>(X105 , Y105)</v>
      </c>
      <c r="C108" s="38">
        <v>56358</v>
      </c>
      <c r="D108" s="38">
        <v>544677.67999999993</v>
      </c>
    </row>
    <row r="109" spans="2:4" x14ac:dyDescent="0.25">
      <c r="B109" s="7" t="str">
        <f>"(X"&amp;ROWS(B$4:B109)&amp;" , Y"&amp;ROWS(B$4:B109)&amp;")"</f>
        <v>(X106 , Y106)</v>
      </c>
      <c r="C109" s="38">
        <v>33297</v>
      </c>
      <c r="D109" s="38">
        <v>208557.82</v>
      </c>
    </row>
    <row r="110" spans="2:4" x14ac:dyDescent="0.25">
      <c r="B110" s="7" t="str">
        <f>"(X"&amp;ROWS(B$4:B110)&amp;" , Y"&amp;ROWS(B$4:B110)&amp;")"</f>
        <v>(X107 , Y107)</v>
      </c>
      <c r="C110" s="38">
        <v>48960</v>
      </c>
      <c r="D110" s="38">
        <v>550195.6</v>
      </c>
    </row>
    <row r="111" spans="2:4" x14ac:dyDescent="0.25">
      <c r="B111" s="7" t="str">
        <f>"(X"&amp;ROWS(B$4:B111)&amp;" , Y"&amp;ROWS(B$4:B111)&amp;")"</f>
        <v>(X108 , Y108)</v>
      </c>
      <c r="C111" s="38">
        <v>38228</v>
      </c>
      <c r="D111" s="38">
        <v>323314.09000000003</v>
      </c>
    </row>
    <row r="112" spans="2:4" x14ac:dyDescent="0.25">
      <c r="B112" s="7" t="str">
        <f>"(X"&amp;ROWS(B$4:B112)&amp;" , Y"&amp;ROWS(B$4:B112)&amp;")"</f>
        <v>(X109 , Y109)</v>
      </c>
      <c r="C112" s="38">
        <v>56901</v>
      </c>
      <c r="D112" s="38">
        <v>569915.91999999993</v>
      </c>
    </row>
    <row r="113" spans="2:4" x14ac:dyDescent="0.25">
      <c r="B113" s="7" t="str">
        <f>"(X"&amp;ROWS(B$4:B113)&amp;" , Y"&amp;ROWS(B$4:B113)&amp;")"</f>
        <v>(X110 , Y110)</v>
      </c>
      <c r="C113" s="38">
        <v>52977</v>
      </c>
      <c r="D113" s="38">
        <v>427978.72</v>
      </c>
    </row>
    <row r="114" spans="2:4" x14ac:dyDescent="0.25">
      <c r="B114" s="7" t="str">
        <f>"(X"&amp;ROWS(B$4:B114)&amp;" , Y"&amp;ROWS(B$4:B114)&amp;")"</f>
        <v>(X111 , Y111)</v>
      </c>
      <c r="C114" s="38">
        <v>44820</v>
      </c>
      <c r="D114" s="38">
        <v>432318.15</v>
      </c>
    </row>
    <row r="115" spans="2:4" x14ac:dyDescent="0.25">
      <c r="B115" s="7" t="str">
        <f>"(X"&amp;ROWS(B$4:B115)&amp;" , Y"&amp;ROWS(B$4:B115)&amp;")"</f>
        <v>(X112 , Y112)</v>
      </c>
      <c r="C115" s="38">
        <v>45069</v>
      </c>
      <c r="D115" s="38">
        <v>399143.12</v>
      </c>
    </row>
    <row r="116" spans="2:4" x14ac:dyDescent="0.25">
      <c r="B116" s="7" t="str">
        <f>"(X"&amp;ROWS(B$4:B116)&amp;" , Y"&amp;ROWS(B$4:B116)&amp;")"</f>
        <v>(X113 , Y113)</v>
      </c>
      <c r="C116" s="38">
        <v>15929</v>
      </c>
      <c r="D116" s="38">
        <v>174496.68</v>
      </c>
    </row>
    <row r="117" spans="2:4" x14ac:dyDescent="0.25">
      <c r="B117" s="7" t="str">
        <f>"(X"&amp;ROWS(B$4:B117)&amp;" , Y"&amp;ROWS(B$4:B117)&amp;")"</f>
        <v>(X114 , Y114)</v>
      </c>
      <c r="C117" s="38">
        <v>64778</v>
      </c>
      <c r="D117" s="38">
        <v>557793.44999999995</v>
      </c>
    </row>
    <row r="118" spans="2:4" x14ac:dyDescent="0.25">
      <c r="B118" s="7" t="str">
        <f>"(X"&amp;ROWS(B$4:B118)&amp;" , Y"&amp;ROWS(B$4:B118)&amp;")"</f>
        <v>(X115 , Y115)</v>
      </c>
      <c r="C118" s="38">
        <v>15293</v>
      </c>
      <c r="D118" s="38">
        <v>164633.12</v>
      </c>
    </row>
    <row r="119" spans="2:4" x14ac:dyDescent="0.25">
      <c r="B119" s="7" t="str">
        <f>"(X"&amp;ROWS(B$4:B119)&amp;" , Y"&amp;ROWS(B$4:B119)&amp;")"</f>
        <v>(X116 , Y116)</v>
      </c>
      <c r="C119" s="38">
        <v>45085</v>
      </c>
      <c r="D119" s="38">
        <v>398971.89</v>
      </c>
    </row>
    <row r="120" spans="2:4" x14ac:dyDescent="0.25">
      <c r="B120" s="7" t="str">
        <f>"(X"&amp;ROWS(B$4:B120)&amp;" , Y"&amp;ROWS(B$4:B120)&amp;")"</f>
        <v>(X117 , Y117)</v>
      </c>
      <c r="C120" s="38">
        <v>51167</v>
      </c>
      <c r="D120" s="38">
        <v>482226.51</v>
      </c>
    </row>
    <row r="121" spans="2:4" x14ac:dyDescent="0.25">
      <c r="B121" s="7" t="str">
        <f>"(X"&amp;ROWS(B$4:B121)&amp;" , Y"&amp;ROWS(B$4:B121)&amp;")"</f>
        <v>(X118 , Y118)</v>
      </c>
      <c r="C121" s="38">
        <v>40798</v>
      </c>
      <c r="D121" s="38">
        <v>294581.71999999997</v>
      </c>
    </row>
    <row r="122" spans="2:4" x14ac:dyDescent="0.25">
      <c r="B122" s="7" t="str">
        <f>"(X"&amp;ROWS(B$4:B122)&amp;" , Y"&amp;ROWS(B$4:B122)&amp;")"</f>
        <v>(X119 , Y119)</v>
      </c>
      <c r="C122" s="38">
        <v>29678</v>
      </c>
      <c r="D122" s="38">
        <v>275828.88</v>
      </c>
    </row>
    <row r="123" spans="2:4" x14ac:dyDescent="0.25">
      <c r="B123" s="7" t="str">
        <f>"(X"&amp;ROWS(B$4:B123)&amp;" , Y"&amp;ROWS(B$4:B123)&amp;")"</f>
        <v>(X120 , Y120)</v>
      </c>
      <c r="C123" s="38">
        <v>60911</v>
      </c>
      <c r="D123" s="38">
        <v>599901.07999999996</v>
      </c>
    </row>
    <row r="124" spans="2:4" x14ac:dyDescent="0.25">
      <c r="B124" s="7" t="str">
        <f>"(X"&amp;ROWS(B$4:B124)&amp;" , Y"&amp;ROWS(B$4:B124)&amp;")"</f>
        <v>(X121 , Y121)</v>
      </c>
      <c r="C124" s="38">
        <v>53913</v>
      </c>
      <c r="D124" s="38">
        <v>523899.4</v>
      </c>
    </row>
    <row r="125" spans="2:4" x14ac:dyDescent="0.25">
      <c r="B125" s="7" t="str">
        <f>"(X"&amp;ROWS(B$4:B125)&amp;" , Y"&amp;ROWS(B$4:B125)&amp;")"</f>
        <v>(X122 , Y122)</v>
      </c>
      <c r="C125" s="38">
        <v>19341</v>
      </c>
      <c r="D125" s="38">
        <v>197652.1</v>
      </c>
    </row>
    <row r="126" spans="2:4" x14ac:dyDescent="0.25">
      <c r="B126" s="7" t="str">
        <f>"(X"&amp;ROWS(B$4:B126)&amp;" , Y"&amp;ROWS(B$4:B126)&amp;")"</f>
        <v>(X123 , Y123)</v>
      </c>
      <c r="C126" s="38">
        <v>39049</v>
      </c>
      <c r="D126" s="38">
        <v>361783.37</v>
      </c>
    </row>
    <row r="127" spans="2:4" x14ac:dyDescent="0.25">
      <c r="B127" s="7" t="str">
        <f>"(X"&amp;ROWS(B$4:B127)&amp;" , Y"&amp;ROWS(B$4:B127)&amp;")"</f>
        <v>(X124 , Y124)</v>
      </c>
      <c r="C127" s="38">
        <v>40449</v>
      </c>
      <c r="D127" s="38">
        <v>311338.71999999997</v>
      </c>
    </row>
    <row r="128" spans="2:4" x14ac:dyDescent="0.25">
      <c r="B128" s="7" t="str">
        <f>"(X"&amp;ROWS(B$4:B128)&amp;" , Y"&amp;ROWS(B$4:B128)&amp;")"</f>
        <v>(X125 , Y125)</v>
      </c>
      <c r="C128" s="38">
        <v>35167</v>
      </c>
      <c r="D128" s="38">
        <v>266908.57</v>
      </c>
    </row>
    <row r="129" spans="2:4" x14ac:dyDescent="0.25">
      <c r="B129" s="7" t="str">
        <f>"(X"&amp;ROWS(B$4:B129)&amp;" , Y"&amp;ROWS(B$4:B129)&amp;")"</f>
        <v>(X126 , Y126)</v>
      </c>
      <c r="C129" s="38">
        <v>50688</v>
      </c>
      <c r="D129" s="38">
        <v>392269.2</v>
      </c>
    </row>
    <row r="130" spans="2:4" x14ac:dyDescent="0.25">
      <c r="B130" s="7" t="str">
        <f>"(X"&amp;ROWS(B$4:B130)&amp;" , Y"&amp;ROWS(B$4:B130)&amp;")"</f>
        <v>(X127 , Y127)</v>
      </c>
      <c r="C130" s="38">
        <v>55119</v>
      </c>
      <c r="D130" s="38">
        <v>474932.8</v>
      </c>
    </row>
    <row r="131" spans="2:4" x14ac:dyDescent="0.25">
      <c r="B131" s="7" t="str">
        <f>"(X"&amp;ROWS(B$4:B131)&amp;" , Y"&amp;ROWS(B$4:B131)&amp;")"</f>
        <v>(X128 , Y128)</v>
      </c>
      <c r="C131" s="38">
        <v>52274</v>
      </c>
      <c r="D131" s="38">
        <v>473357.36</v>
      </c>
    </row>
    <row r="132" spans="2:4" x14ac:dyDescent="0.25">
      <c r="B132" s="7" t="str">
        <f>"(X"&amp;ROWS(B$4:B132)&amp;" , Y"&amp;ROWS(B$4:B132)&amp;")"</f>
        <v>(X129 , Y129)</v>
      </c>
      <c r="C132" s="38">
        <v>30591</v>
      </c>
      <c r="D132" s="38">
        <v>302061.54000000004</v>
      </c>
    </row>
    <row r="133" spans="2:4" x14ac:dyDescent="0.25">
      <c r="B133" s="7" t="str">
        <f>"(X"&amp;ROWS(B$4:B133)&amp;" , Y"&amp;ROWS(B$4:B133)&amp;")"</f>
        <v>(X130 , Y130)</v>
      </c>
      <c r="C133" s="38">
        <v>62093</v>
      </c>
      <c r="D133" s="38">
        <v>643314.85</v>
      </c>
    </row>
    <row r="134" spans="2:4" x14ac:dyDescent="0.25">
      <c r="B134" s="7" t="str">
        <f>"(X"&amp;ROWS(B$4:B134)&amp;" , Y"&amp;ROWS(B$4:B134)&amp;")"</f>
        <v>(X131 , Y131)</v>
      </c>
      <c r="C134" s="38">
        <v>58034</v>
      </c>
      <c r="D134" s="38">
        <v>474617.92</v>
      </c>
    </row>
    <row r="135" spans="2:4" x14ac:dyDescent="0.25">
      <c r="B135" s="7" t="str">
        <f>"(X"&amp;ROWS(B$4:B135)&amp;" , Y"&amp;ROWS(B$4:B135)&amp;")"</f>
        <v>(X132 , Y132)</v>
      </c>
      <c r="C135" s="38">
        <v>55273</v>
      </c>
      <c r="D135" s="38">
        <v>543188.68999999994</v>
      </c>
    </row>
    <row r="136" spans="2:4" x14ac:dyDescent="0.25">
      <c r="B136" s="7" t="str">
        <f>"(X"&amp;ROWS(B$4:B136)&amp;" , Y"&amp;ROWS(B$4:B136)&amp;")"</f>
        <v>(X133 , Y133)</v>
      </c>
      <c r="C136" s="38">
        <v>51695</v>
      </c>
      <c r="D136" s="38">
        <v>342400.04</v>
      </c>
    </row>
    <row r="137" spans="2:4" x14ac:dyDescent="0.25">
      <c r="B137" s="7" t="str">
        <f>"(X"&amp;ROWS(B$4:B137)&amp;" , Y"&amp;ROWS(B$4:B137)&amp;")"</f>
        <v>(X134 , Y134)</v>
      </c>
      <c r="C137" s="38">
        <v>16239</v>
      </c>
      <c r="D137" s="38">
        <v>195675</v>
      </c>
    </row>
    <row r="138" spans="2:4" x14ac:dyDescent="0.25">
      <c r="B138" s="7" t="str">
        <f>"(X"&amp;ROWS(B$4:B138)&amp;" , Y"&amp;ROWS(B$4:B138)&amp;")"</f>
        <v>(X135 , Y135)</v>
      </c>
      <c r="C138" s="38">
        <v>28561</v>
      </c>
      <c r="D138" s="38">
        <v>296270.42000000004</v>
      </c>
    </row>
    <row r="139" spans="2:4" x14ac:dyDescent="0.25">
      <c r="B139" s="7" t="str">
        <f>"(X"&amp;ROWS(B$4:B139)&amp;" , Y"&amp;ROWS(B$4:B139)&amp;")"</f>
        <v>(X136 , Y136)</v>
      </c>
      <c r="C139" s="38">
        <v>33572</v>
      </c>
      <c r="D139" s="38">
        <v>353367.6</v>
      </c>
    </row>
    <row r="140" spans="2:4" x14ac:dyDescent="0.25">
      <c r="B140" s="7" t="str">
        <f>"(X"&amp;ROWS(B$4:B140)&amp;" , Y"&amp;ROWS(B$4:B140)&amp;")"</f>
        <v>(X137 , Y137)</v>
      </c>
      <c r="C140" s="38">
        <v>50449</v>
      </c>
      <c r="D140" s="38">
        <v>506869.39</v>
      </c>
    </row>
    <row r="141" spans="2:4" x14ac:dyDescent="0.25">
      <c r="B141" s="7" t="str">
        <f>"(X"&amp;ROWS(B$4:B141)&amp;" , Y"&amp;ROWS(B$4:B141)&amp;")"</f>
        <v>(X138 , Y138)</v>
      </c>
      <c r="C141" s="38">
        <v>14661</v>
      </c>
      <c r="D141" s="38">
        <v>179288.07</v>
      </c>
    </row>
    <row r="142" spans="2:4" x14ac:dyDescent="0.25">
      <c r="B142" s="7" t="str">
        <f>"(X"&amp;ROWS(B$4:B142)&amp;" , Y"&amp;ROWS(B$4:B142)&amp;")"</f>
        <v>(X139 , Y139)</v>
      </c>
      <c r="C142" s="38">
        <v>15762</v>
      </c>
      <c r="D142" s="38">
        <v>146342.85</v>
      </c>
    </row>
    <row r="143" spans="2:4" x14ac:dyDescent="0.25">
      <c r="B143" s="7" t="str">
        <f>"(X"&amp;ROWS(B$4:B143)&amp;" , Y"&amp;ROWS(B$4:B143)&amp;")"</f>
        <v>(X140 , Y140)</v>
      </c>
      <c r="C143" s="38">
        <v>24561</v>
      </c>
      <c r="D143" s="38">
        <v>198087.32</v>
      </c>
    </row>
    <row r="144" spans="2:4" x14ac:dyDescent="0.25">
      <c r="B144" s="7" t="str">
        <f>"(X"&amp;ROWS(B$4:B144)&amp;" , Y"&amp;ROWS(B$4:B144)&amp;")"</f>
        <v>(X141 , Y141)</v>
      </c>
      <c r="C144" s="38">
        <v>21736</v>
      </c>
      <c r="D144" s="38">
        <v>209868.92</v>
      </c>
    </row>
    <row r="145" spans="2:4" x14ac:dyDescent="0.25">
      <c r="B145" s="7" t="str">
        <f>"(X"&amp;ROWS(B$4:B145)&amp;" , Y"&amp;ROWS(B$4:B145)&amp;")"</f>
        <v>(X142 , Y142)</v>
      </c>
      <c r="C145" s="38">
        <v>28339</v>
      </c>
      <c r="D145" s="38">
        <v>248099.1</v>
      </c>
    </row>
    <row r="146" spans="2:4" x14ac:dyDescent="0.25">
      <c r="B146" s="7" t="str">
        <f>"(X"&amp;ROWS(B$4:B146)&amp;" , Y"&amp;ROWS(B$4:B146)&amp;")"</f>
        <v>(X143 , Y143)</v>
      </c>
      <c r="C146" s="38">
        <v>46638</v>
      </c>
      <c r="D146" s="38">
        <v>429337.95</v>
      </c>
    </row>
    <row r="147" spans="2:4" x14ac:dyDescent="0.25">
      <c r="B147" s="7" t="str">
        <f>"(X"&amp;ROWS(B$4:B147)&amp;" , Y"&amp;ROWS(B$4:B147)&amp;")"</f>
        <v>(X144 , Y144)</v>
      </c>
      <c r="C147" s="38">
        <v>46591</v>
      </c>
      <c r="D147" s="38">
        <v>392177.84</v>
      </c>
    </row>
    <row r="148" spans="2:4" x14ac:dyDescent="0.25">
      <c r="B148" s="7" t="str">
        <f>"(X"&amp;ROWS(B$4:B148)&amp;" , Y"&amp;ROWS(B$4:B148)&amp;")"</f>
        <v>(X145 , Y145)</v>
      </c>
      <c r="C148" s="38">
        <v>42504</v>
      </c>
      <c r="D148" s="38">
        <v>362251.2</v>
      </c>
    </row>
    <row r="149" spans="2:4" x14ac:dyDescent="0.25">
      <c r="B149" s="7" t="str">
        <f>"(X"&amp;ROWS(B$4:B149)&amp;" , Y"&amp;ROWS(B$4:B149)&amp;")"</f>
        <v>(X146 , Y146)</v>
      </c>
      <c r="C149" s="38">
        <v>39279</v>
      </c>
      <c r="D149" s="38">
        <v>275487.52</v>
      </c>
    </row>
    <row r="150" spans="2:4" x14ac:dyDescent="0.25">
      <c r="B150" s="7" t="str">
        <f>"(X"&amp;ROWS(B$4:B150)&amp;" , Y"&amp;ROWS(B$4:B150)&amp;")"</f>
        <v>(X147 , Y147)</v>
      </c>
      <c r="C150" s="38">
        <v>34219</v>
      </c>
      <c r="D150" s="38">
        <v>351532.25</v>
      </c>
    </row>
    <row r="151" spans="2:4" x14ac:dyDescent="0.25">
      <c r="B151" s="7" t="str">
        <f>"(X"&amp;ROWS(B$4:B151)&amp;" , Y"&amp;ROWS(B$4:B151)&amp;")"</f>
        <v>(X148 , Y148)</v>
      </c>
      <c r="C151" s="38">
        <v>61542</v>
      </c>
      <c r="D151" s="38">
        <v>580839.64</v>
      </c>
    </row>
    <row r="152" spans="2:4" x14ac:dyDescent="0.25">
      <c r="B152" s="7" t="str">
        <f>"(X"&amp;ROWS(B$4:B152)&amp;" , Y"&amp;ROWS(B$4:B152)&amp;")"</f>
        <v>(X149 , Y149)</v>
      </c>
      <c r="C152" s="38">
        <v>54710</v>
      </c>
      <c r="D152" s="38">
        <v>411652.4</v>
      </c>
    </row>
    <row r="153" spans="2:4" x14ac:dyDescent="0.25">
      <c r="B153" s="7" t="str">
        <f>"(X"&amp;ROWS(B$4:B153)&amp;" , Y"&amp;ROWS(B$4:B153)&amp;")"</f>
        <v>(X150 , Y150)</v>
      </c>
      <c r="C153" s="38">
        <v>38874</v>
      </c>
      <c r="D153" s="38">
        <v>332541.73</v>
      </c>
    </row>
    <row r="154" spans="2:4" x14ac:dyDescent="0.25">
      <c r="B154" s="7" t="str">
        <f>"(X"&amp;ROWS(B$4:B154)&amp;" , Y"&amp;ROWS(B$4:B154)&amp;")"</f>
        <v>(X151 , Y151)</v>
      </c>
      <c r="C154" s="38">
        <v>22375</v>
      </c>
      <c r="D154" s="38">
        <v>207880.09</v>
      </c>
    </row>
    <row r="155" spans="2:4" x14ac:dyDescent="0.25">
      <c r="B155" s="7" t="str">
        <f>"(X"&amp;ROWS(B$4:B155)&amp;" , Y"&amp;ROWS(B$4:B155)&amp;")"</f>
        <v>(X152 , Y152)</v>
      </c>
      <c r="C155" s="38">
        <v>37227</v>
      </c>
      <c r="D155" s="38">
        <v>348024.94</v>
      </c>
    </row>
    <row r="156" spans="2:4" x14ac:dyDescent="0.25">
      <c r="B156" s="7" t="str">
        <f>"(X"&amp;ROWS(B$4:B156)&amp;" , Y"&amp;ROWS(B$4:B156)&amp;")"</f>
        <v>(X153 , Y153)</v>
      </c>
      <c r="C156" s="38">
        <v>53084</v>
      </c>
      <c r="D156" s="38">
        <v>473548.29</v>
      </c>
    </row>
    <row r="157" spans="2:4" x14ac:dyDescent="0.25">
      <c r="B157" s="7" t="str">
        <f>"(X"&amp;ROWS(B$4:B157)&amp;" , Y"&amp;ROWS(B$4:B157)&amp;")"</f>
        <v>(X154 , Y154)</v>
      </c>
      <c r="C157" s="38">
        <v>33290</v>
      </c>
      <c r="D157" s="38">
        <v>254496.79</v>
      </c>
    </row>
    <row r="158" spans="2:4" x14ac:dyDescent="0.25">
      <c r="B158" s="7" t="str">
        <f>"(X"&amp;ROWS(B$4:B158)&amp;" , Y"&amp;ROWS(B$4:B158)&amp;")"</f>
        <v>(X155 , Y155)</v>
      </c>
      <c r="C158" s="38">
        <v>35466</v>
      </c>
      <c r="D158" s="38">
        <v>238381.5</v>
      </c>
    </row>
    <row r="159" spans="2:4" x14ac:dyDescent="0.25">
      <c r="B159" s="7" t="str">
        <f>"(X"&amp;ROWS(B$4:B159)&amp;" , Y"&amp;ROWS(B$4:B159)&amp;")"</f>
        <v>(X156 , Y156)</v>
      </c>
      <c r="C159" s="38">
        <v>21803</v>
      </c>
      <c r="D159" s="38">
        <v>224126.23</v>
      </c>
    </row>
    <row r="160" spans="2:4" x14ac:dyDescent="0.25">
      <c r="B160" s="7" t="str">
        <f>"(X"&amp;ROWS(B$4:B160)&amp;" , Y"&amp;ROWS(B$4:B160)&amp;")"</f>
        <v>(X157 , Y157)</v>
      </c>
      <c r="C160" s="38">
        <v>41008</v>
      </c>
      <c r="D160" s="38">
        <v>439238.89</v>
      </c>
    </row>
    <row r="161" spans="2:4" x14ac:dyDescent="0.25">
      <c r="B161" s="7" t="str">
        <f>"(X"&amp;ROWS(B$4:B161)&amp;" , Y"&amp;ROWS(B$4:B161)&amp;")"</f>
        <v>(X158 , Y158)</v>
      </c>
      <c r="C161" s="38">
        <v>45114</v>
      </c>
      <c r="D161" s="38">
        <v>361943.64</v>
      </c>
    </row>
    <row r="162" spans="2:4" x14ac:dyDescent="0.25">
      <c r="B162" s="7" t="str">
        <f>"(X"&amp;ROWS(B$4:B162)&amp;" , Y"&amp;ROWS(B$4:B162)&amp;")"</f>
        <v>(X159 , Y159)</v>
      </c>
      <c r="C162" s="38">
        <v>30293</v>
      </c>
      <c r="D162" s="38">
        <v>300749.04000000004</v>
      </c>
    </row>
    <row r="163" spans="2:4" x14ac:dyDescent="0.25">
      <c r="B163" s="7" t="str">
        <f>"(X"&amp;ROWS(B$4:B163)&amp;" , Y"&amp;ROWS(B$4:B163)&amp;")"</f>
        <v>(X160 , Y160)</v>
      </c>
      <c r="C163" s="38">
        <v>53578</v>
      </c>
      <c r="D163" s="38">
        <v>457844.54</v>
      </c>
    </row>
    <row r="164" spans="2:4" x14ac:dyDescent="0.25">
      <c r="B164" s="7" t="str">
        <f>"(X"&amp;ROWS(B$4:B164)&amp;" , Y"&amp;ROWS(B$4:B164)&amp;")"</f>
        <v>(X161 , Y161)</v>
      </c>
      <c r="C164" s="38">
        <v>24584</v>
      </c>
      <c r="D164" s="38">
        <v>209314.6</v>
      </c>
    </row>
    <row r="165" spans="2:4" x14ac:dyDescent="0.25">
      <c r="B165" s="7" t="str">
        <f>"(X"&amp;ROWS(B$4:B165)&amp;" , Y"&amp;ROWS(B$4:B165)&amp;")"</f>
        <v>(X162 , Y162)</v>
      </c>
      <c r="C165" s="38">
        <v>46856</v>
      </c>
      <c r="D165" s="38">
        <v>427504.12</v>
      </c>
    </row>
    <row r="166" spans="2:4" x14ac:dyDescent="0.25">
      <c r="B166" s="7" t="str">
        <f>"(X"&amp;ROWS(B$4:B166)&amp;" , Y"&amp;ROWS(B$4:B166)&amp;")"</f>
        <v>(X163 , Y163)</v>
      </c>
      <c r="C166" s="38">
        <v>16464</v>
      </c>
      <c r="D166" s="38">
        <v>200319.72</v>
      </c>
    </row>
    <row r="167" spans="2:4" x14ac:dyDescent="0.25">
      <c r="B167" s="7" t="str">
        <f>"(X"&amp;ROWS(B$4:B167)&amp;" , Y"&amp;ROWS(B$4:B167)&amp;")"</f>
        <v>(X164 , Y164)</v>
      </c>
      <c r="C167" s="38">
        <v>53764</v>
      </c>
      <c r="D167" s="38">
        <v>533416.22</v>
      </c>
    </row>
    <row r="168" spans="2:4" x14ac:dyDescent="0.25">
      <c r="B168" s="7" t="str">
        <f>"(X"&amp;ROWS(B$4:B168)&amp;" , Y"&amp;ROWS(B$4:B168)&amp;")"</f>
        <v>(X165 , Y165)</v>
      </c>
      <c r="C168" s="38">
        <v>56180</v>
      </c>
      <c r="D168" s="38">
        <v>459354.28</v>
      </c>
    </row>
    <row r="169" spans="2:4" x14ac:dyDescent="0.25">
      <c r="B169" s="7" t="str">
        <f>"(X"&amp;ROWS(B$4:B169)&amp;" , Y"&amp;ROWS(B$4:B169)&amp;")"</f>
        <v>(X166 , Y166)</v>
      </c>
      <c r="C169" s="38">
        <v>15170</v>
      </c>
      <c r="D169" s="38">
        <v>151248.24</v>
      </c>
    </row>
    <row r="170" spans="2:4" x14ac:dyDescent="0.25">
      <c r="B170" s="7" t="str">
        <f>"(X"&amp;ROWS(B$4:B170)&amp;" , Y"&amp;ROWS(B$4:B170)&amp;")"</f>
        <v>(X167 , Y167)</v>
      </c>
      <c r="C170" s="38">
        <v>19278</v>
      </c>
      <c r="D170" s="38">
        <v>210506.64</v>
      </c>
    </row>
    <row r="171" spans="2:4" x14ac:dyDescent="0.25">
      <c r="B171" s="7" t="str">
        <f>"(X"&amp;ROWS(B$4:B171)&amp;" , Y"&amp;ROWS(B$4:B171)&amp;")"</f>
        <v>(X168 , Y168)</v>
      </c>
      <c r="C171" s="38">
        <v>14683</v>
      </c>
      <c r="D171" s="38">
        <v>183696.54</v>
      </c>
    </row>
    <row r="172" spans="2:4" x14ac:dyDescent="0.25">
      <c r="B172" s="7" t="str">
        <f>"(X"&amp;ROWS(B$4:B172)&amp;" , Y"&amp;ROWS(B$4:B172)&amp;")"</f>
        <v>(X169 , Y169)</v>
      </c>
      <c r="C172" s="38">
        <v>57748</v>
      </c>
      <c r="D172" s="38">
        <v>497581.75</v>
      </c>
    </row>
    <row r="173" spans="2:4" x14ac:dyDescent="0.25">
      <c r="B173" s="7" t="str">
        <f>"(X"&amp;ROWS(B$4:B173)&amp;" , Y"&amp;ROWS(B$4:B173)&amp;")"</f>
        <v>(X170 , Y170)</v>
      </c>
      <c r="C173" s="38">
        <v>28331</v>
      </c>
      <c r="D173" s="38">
        <v>241017.2</v>
      </c>
    </row>
    <row r="174" spans="2:4" x14ac:dyDescent="0.25">
      <c r="B174" s="7" t="str">
        <f>"(X"&amp;ROWS(B$4:B174)&amp;" , Y"&amp;ROWS(B$4:B174)&amp;")"</f>
        <v>(X171 , Y171)</v>
      </c>
      <c r="C174" s="38">
        <v>30320</v>
      </c>
      <c r="D174" s="38">
        <v>207642.68</v>
      </c>
    </row>
    <row r="175" spans="2:4" x14ac:dyDescent="0.25">
      <c r="B175" s="7" t="str">
        <f>"(X"&amp;ROWS(B$4:B175)&amp;" , Y"&amp;ROWS(B$4:B175)&amp;")"</f>
        <v>(X172 , Y172)</v>
      </c>
      <c r="C175" s="38">
        <v>62624</v>
      </c>
      <c r="D175" s="38">
        <v>495693.52</v>
      </c>
    </row>
    <row r="176" spans="2:4" x14ac:dyDescent="0.25">
      <c r="B176" s="7" t="str">
        <f>"(X"&amp;ROWS(B$4:B176)&amp;" , Y"&amp;ROWS(B$4:B176)&amp;")"</f>
        <v>(X173 , Y173)</v>
      </c>
      <c r="C176" s="38">
        <v>56135</v>
      </c>
      <c r="D176" s="38">
        <v>512940.17</v>
      </c>
    </row>
    <row r="177" spans="2:4" x14ac:dyDescent="0.25">
      <c r="B177" s="7" t="str">
        <f>"(X"&amp;ROWS(B$4:B177)&amp;" , Y"&amp;ROWS(B$4:B177)&amp;")"</f>
        <v>(X174 , Y174)</v>
      </c>
      <c r="C177" s="38">
        <v>23078</v>
      </c>
      <c r="D177" s="38">
        <v>216311.4</v>
      </c>
    </row>
    <row r="178" spans="2:4" x14ac:dyDescent="0.25">
      <c r="B178" s="7" t="str">
        <f>"(X"&amp;ROWS(B$4:B178)&amp;" , Y"&amp;ROWS(B$4:B178)&amp;")"</f>
        <v>(X175 , Y175)</v>
      </c>
      <c r="C178" s="38">
        <v>17075</v>
      </c>
      <c r="D178" s="38">
        <v>112492.66</v>
      </c>
    </row>
    <row r="179" spans="2:4" x14ac:dyDescent="0.25">
      <c r="B179" s="7" t="str">
        <f>"(X"&amp;ROWS(B$4:B179)&amp;" , Y"&amp;ROWS(B$4:B179)&amp;")"</f>
        <v>(X176 , Y176)</v>
      </c>
      <c r="C179" s="38">
        <v>31537</v>
      </c>
      <c r="D179" s="38">
        <v>329412.56</v>
      </c>
    </row>
    <row r="180" spans="2:4" x14ac:dyDescent="0.25">
      <c r="B180" s="7" t="str">
        <f>"(X"&amp;ROWS(B$4:B180)&amp;" , Y"&amp;ROWS(B$4:B180)&amp;")"</f>
        <v>(X177 , Y177)</v>
      </c>
      <c r="C180" s="38">
        <v>40619</v>
      </c>
      <c r="D180" s="38">
        <v>361645.04</v>
      </c>
    </row>
    <row r="181" spans="2:4" x14ac:dyDescent="0.25">
      <c r="B181" s="7" t="str">
        <f>"(X"&amp;ROWS(B$4:B181)&amp;" , Y"&amp;ROWS(B$4:B181)&amp;")"</f>
        <v>(X178 , Y178)</v>
      </c>
      <c r="C181" s="38">
        <v>60871</v>
      </c>
      <c r="D181" s="38">
        <v>507199.44</v>
      </c>
    </row>
    <row r="182" spans="2:4" x14ac:dyDescent="0.25">
      <c r="B182" s="7" t="str">
        <f>"(X"&amp;ROWS(B$4:B182)&amp;" , Y"&amp;ROWS(B$4:B182)&amp;")"</f>
        <v>(X179 , Y179)</v>
      </c>
      <c r="C182" s="38">
        <v>32730</v>
      </c>
      <c r="D182" s="38">
        <v>210730.26</v>
      </c>
    </row>
    <row r="183" spans="2:4" x14ac:dyDescent="0.25">
      <c r="B183" s="7" t="str">
        <f>"(X"&amp;ROWS(B$4:B183)&amp;" , Y"&amp;ROWS(B$4:B183)&amp;")"</f>
        <v>(X180 , Y180)</v>
      </c>
      <c r="C183" s="38">
        <v>49985</v>
      </c>
      <c r="D183" s="38">
        <v>401608.77</v>
      </c>
    </row>
    <row r="184" spans="2:4" x14ac:dyDescent="0.25">
      <c r="B184" s="39"/>
      <c r="C184" s="40"/>
      <c r="D184" s="40"/>
    </row>
  </sheetData>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A0436-7D03-4104-AC2A-410C87D52F77}">
  <sheetPr>
    <tabColor rgb="FF0000FF"/>
  </sheetPr>
  <dimension ref="B1:J28"/>
  <sheetViews>
    <sheetView showGridLines="0" zoomScale="115" zoomScaleNormal="115" workbookViewId="0"/>
  </sheetViews>
  <sheetFormatPr defaultRowHeight="15" x14ac:dyDescent="0.25"/>
  <cols>
    <col min="1" max="1" width="1.42578125" customWidth="1"/>
    <col min="2" max="2" width="24.85546875" customWidth="1"/>
    <col min="3" max="3" width="12" customWidth="1"/>
    <col min="4" max="4" width="9" customWidth="1"/>
    <col min="5" max="5" width="2.28515625" customWidth="1"/>
    <col min="6" max="6" width="52.140625" customWidth="1"/>
    <col min="7" max="7" width="12.85546875" customWidth="1"/>
    <col min="8" max="8" width="26" customWidth="1"/>
    <col min="9" max="9" width="10.85546875" bestFit="1" customWidth="1"/>
  </cols>
  <sheetData>
    <row r="1" spans="2:10" ht="15.75" thickBot="1" x14ac:dyDescent="0.3">
      <c r="J1" s="1" t="s">
        <v>1</v>
      </c>
    </row>
    <row r="2" spans="2:10" ht="30.75" thickBot="1" x14ac:dyDescent="0.3">
      <c r="B2" s="8" t="s">
        <v>36</v>
      </c>
      <c r="C2" s="8" t="s">
        <v>37</v>
      </c>
      <c r="D2" s="8" t="s">
        <v>38</v>
      </c>
      <c r="F2" s="27" t="s">
        <v>61</v>
      </c>
      <c r="G2" s="28"/>
      <c r="H2" s="29"/>
      <c r="J2" t="s">
        <v>35</v>
      </c>
    </row>
    <row r="3" spans="2:10" x14ac:dyDescent="0.25">
      <c r="B3" s="7" t="s">
        <v>39</v>
      </c>
      <c r="C3" s="7">
        <v>22.4</v>
      </c>
      <c r="D3" s="9">
        <v>299</v>
      </c>
    </row>
    <row r="4" spans="2:10" x14ac:dyDescent="0.25">
      <c r="B4" s="7" t="s">
        <v>40</v>
      </c>
      <c r="C4" s="7">
        <v>21</v>
      </c>
      <c r="D4" s="9">
        <v>462</v>
      </c>
    </row>
    <row r="5" spans="2:10" x14ac:dyDescent="0.25">
      <c r="B5" s="7" t="s">
        <v>41</v>
      </c>
      <c r="C5" s="7">
        <v>21</v>
      </c>
      <c r="D5" s="9">
        <v>549</v>
      </c>
    </row>
    <row r="6" spans="2:10" x14ac:dyDescent="0.25">
      <c r="B6" s="7" t="s">
        <v>42</v>
      </c>
      <c r="C6" s="7">
        <v>26</v>
      </c>
      <c r="D6" s="9">
        <v>180</v>
      </c>
    </row>
    <row r="7" spans="2:10" x14ac:dyDescent="0.25">
      <c r="B7" s="7" t="s">
        <v>43</v>
      </c>
      <c r="C7" s="7">
        <v>21.1</v>
      </c>
      <c r="D7" s="9">
        <v>549</v>
      </c>
    </row>
    <row r="8" spans="2:10" x14ac:dyDescent="0.25">
      <c r="B8" s="7" t="s">
        <v>44</v>
      </c>
      <c r="C8" s="7">
        <v>26</v>
      </c>
      <c r="D8" s="9">
        <v>240</v>
      </c>
    </row>
    <row r="9" spans="2:10" x14ac:dyDescent="0.25">
      <c r="B9" s="7" t="s">
        <v>45</v>
      </c>
      <c r="C9" s="7">
        <v>26.4</v>
      </c>
      <c r="D9" s="9">
        <v>180</v>
      </c>
    </row>
    <row r="10" spans="2:10" x14ac:dyDescent="0.25">
      <c r="B10" s="7" t="s">
        <v>40</v>
      </c>
      <c r="C10" s="7">
        <v>21</v>
      </c>
      <c r="D10" s="9">
        <v>431</v>
      </c>
    </row>
    <row r="11" spans="2:10" x14ac:dyDescent="0.25">
      <c r="B11" s="10" t="s">
        <v>46</v>
      </c>
      <c r="C11" s="10">
        <v>25.2</v>
      </c>
      <c r="D11" s="11">
        <v>360</v>
      </c>
    </row>
    <row r="12" spans="2:10" x14ac:dyDescent="0.25">
      <c r="B12" s="7" t="s">
        <v>47</v>
      </c>
      <c r="C12" s="7">
        <v>26</v>
      </c>
      <c r="D12" s="9">
        <v>230</v>
      </c>
    </row>
    <row r="13" spans="2:10" x14ac:dyDescent="0.25">
      <c r="B13" s="7" t="s">
        <v>48</v>
      </c>
      <c r="C13" s="7">
        <v>25</v>
      </c>
      <c r="D13" s="9">
        <v>270</v>
      </c>
    </row>
    <row r="14" spans="2:10" x14ac:dyDescent="0.25">
      <c r="B14" s="7" t="s">
        <v>49</v>
      </c>
      <c r="C14" s="7">
        <v>26.8</v>
      </c>
      <c r="D14" s="9">
        <v>150</v>
      </c>
    </row>
    <row r="15" spans="2:10" x14ac:dyDescent="0.25">
      <c r="B15" s="7" t="s">
        <v>50</v>
      </c>
      <c r="C15" s="7">
        <v>25.2</v>
      </c>
      <c r="D15" s="9">
        <v>170</v>
      </c>
    </row>
    <row r="16" spans="2:10" x14ac:dyDescent="0.25">
      <c r="B16" s="7" t="s">
        <v>51</v>
      </c>
      <c r="C16" s="7">
        <v>27</v>
      </c>
      <c r="D16" s="9">
        <v>160</v>
      </c>
    </row>
    <row r="17" spans="2:8" x14ac:dyDescent="0.25">
      <c r="B17" s="7" t="s">
        <v>52</v>
      </c>
      <c r="C17" s="7">
        <v>25.4</v>
      </c>
      <c r="D17" s="9">
        <v>159</v>
      </c>
    </row>
    <row r="18" spans="2:8" ht="15.75" thickBot="1" x14ac:dyDescent="0.3">
      <c r="B18" s="7" t="s">
        <v>53</v>
      </c>
      <c r="C18" s="7">
        <v>20.7</v>
      </c>
      <c r="D18" s="9">
        <v>500</v>
      </c>
    </row>
    <row r="19" spans="2:8" ht="15.75" thickBot="1" x14ac:dyDescent="0.3">
      <c r="B19" s="7" t="s">
        <v>54</v>
      </c>
      <c r="C19" s="7">
        <v>21.9</v>
      </c>
      <c r="D19" s="9">
        <v>560</v>
      </c>
      <c r="F19" s="24" t="s">
        <v>98</v>
      </c>
      <c r="G19" s="25"/>
      <c r="H19" s="26"/>
    </row>
    <row r="20" spans="2:8" x14ac:dyDescent="0.25">
      <c r="B20" s="7" t="s">
        <v>55</v>
      </c>
      <c r="C20" s="7">
        <v>22.5</v>
      </c>
      <c r="D20" s="9">
        <v>560</v>
      </c>
      <c r="F20" s="13" t="s">
        <v>28</v>
      </c>
      <c r="G20" s="14"/>
      <c r="H20" s="15" t="s">
        <v>29</v>
      </c>
    </row>
    <row r="21" spans="2:8" x14ac:dyDescent="0.25">
      <c r="B21" s="10" t="s">
        <v>56</v>
      </c>
      <c r="C21" s="10">
        <v>20.100000000000001</v>
      </c>
      <c r="D21" s="11">
        <v>499</v>
      </c>
      <c r="F21" s="16" t="s">
        <v>106</v>
      </c>
      <c r="G21" s="20"/>
      <c r="H21" s="17" t="str" cm="1">
        <f t="array" aca="1" ref="H21:H28" ca="1">_xlfn.IFNA(_xlfn.FORMULATEXT(G21:G28),"")</f>
        <v/>
      </c>
    </row>
    <row r="22" spans="2:8" x14ac:dyDescent="0.25">
      <c r="B22" s="7" t="s">
        <v>57</v>
      </c>
      <c r="C22" s="7">
        <v>23</v>
      </c>
      <c r="D22" s="9">
        <v>379</v>
      </c>
      <c r="F22" s="16" t="s">
        <v>101</v>
      </c>
      <c r="G22" s="20"/>
      <c r="H22" s="17" t="str">
        <f ca="1"/>
        <v/>
      </c>
    </row>
    <row r="23" spans="2:8" x14ac:dyDescent="0.25">
      <c r="F23" s="16" t="s">
        <v>66</v>
      </c>
      <c r="G23" s="20"/>
      <c r="H23" s="17" t="str">
        <f ca="1"/>
        <v/>
      </c>
    </row>
    <row r="24" spans="2:8" x14ac:dyDescent="0.25">
      <c r="F24" s="16" t="s">
        <v>65</v>
      </c>
      <c r="G24" s="20"/>
      <c r="H24" s="17" t="str">
        <f ca="1"/>
        <v/>
      </c>
    </row>
    <row r="25" spans="2:8" x14ac:dyDescent="0.25">
      <c r="F25" s="16" t="s">
        <v>105</v>
      </c>
      <c r="G25" s="32"/>
      <c r="H25" s="17" t="str">
        <f ca="1"/>
        <v/>
      </c>
    </row>
    <row r="26" spans="2:8" x14ac:dyDescent="0.25">
      <c r="F26" s="16" t="s">
        <v>104</v>
      </c>
      <c r="G26" s="20"/>
      <c r="H26" s="17" t="str">
        <f ca="1"/>
        <v/>
      </c>
    </row>
    <row r="27" spans="2:8" x14ac:dyDescent="0.25">
      <c r="F27" s="16" t="s">
        <v>102</v>
      </c>
      <c r="G27" s="41"/>
      <c r="H27" s="17" t="str">
        <f ca="1"/>
        <v/>
      </c>
    </row>
    <row r="28" spans="2:8" ht="18" thickBot="1" x14ac:dyDescent="0.3">
      <c r="F28" s="18" t="s">
        <v>103</v>
      </c>
      <c r="G28" s="33"/>
      <c r="H28" s="19" t="str">
        <f ca="1"/>
        <v/>
      </c>
    </row>
  </sheetData>
  <conditionalFormatting sqref="G20:G26">
    <cfRule type="expression" dxfId="7" priority="2">
      <formula>_xlfn.ISFORMULA(G20)</formula>
    </cfRule>
  </conditionalFormatting>
  <conditionalFormatting sqref="G27">
    <cfRule type="expression" dxfId="6" priority="1">
      <formula>_xlfn.ISFORMULA(G27)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4155-4D79-4F4F-B8AB-42A8239B32E8}">
  <sheetPr>
    <tabColor rgb="FFFF0000"/>
  </sheetPr>
  <dimension ref="B1:J29"/>
  <sheetViews>
    <sheetView showGridLines="0" zoomScale="115" zoomScaleNormal="115" workbookViewId="0"/>
  </sheetViews>
  <sheetFormatPr defaultRowHeight="15" x14ac:dyDescent="0.25"/>
  <cols>
    <col min="1" max="1" width="1.42578125" customWidth="1"/>
    <col min="2" max="2" width="24.85546875" customWidth="1"/>
    <col min="3" max="3" width="12" customWidth="1"/>
    <col min="4" max="4" width="9" customWidth="1"/>
    <col min="5" max="5" width="2.28515625" customWidth="1"/>
    <col min="6" max="6" width="52.140625" customWidth="1"/>
    <col min="7" max="7" width="12.85546875" customWidth="1"/>
    <col min="8" max="8" width="26" customWidth="1"/>
    <col min="9" max="9" width="10.85546875" bestFit="1" customWidth="1"/>
  </cols>
  <sheetData>
    <row r="1" spans="2:10" ht="15.75" thickBot="1" x14ac:dyDescent="0.3">
      <c r="J1" s="1" t="s">
        <v>1</v>
      </c>
    </row>
    <row r="2" spans="2:10" ht="30.75" thickBot="1" x14ac:dyDescent="0.3">
      <c r="B2" s="8" t="s">
        <v>36</v>
      </c>
      <c r="C2" s="8" t="s">
        <v>37</v>
      </c>
      <c r="D2" s="8" t="s">
        <v>38</v>
      </c>
      <c r="F2" s="27" t="s">
        <v>61</v>
      </c>
      <c r="G2" s="28"/>
      <c r="H2" s="29"/>
      <c r="J2" t="s">
        <v>35</v>
      </c>
    </row>
    <row r="3" spans="2:10" x14ac:dyDescent="0.25">
      <c r="B3" s="7" t="s">
        <v>39</v>
      </c>
      <c r="C3" s="7">
        <v>22.4</v>
      </c>
      <c r="D3" s="9">
        <v>299</v>
      </c>
    </row>
    <row r="4" spans="2:10" x14ac:dyDescent="0.25">
      <c r="B4" s="7" t="s">
        <v>40</v>
      </c>
      <c r="C4" s="7">
        <v>21</v>
      </c>
      <c r="D4" s="9">
        <v>462</v>
      </c>
    </row>
    <row r="5" spans="2:10" x14ac:dyDescent="0.25">
      <c r="B5" s="7" t="s">
        <v>41</v>
      </c>
      <c r="C5" s="7">
        <v>21</v>
      </c>
      <c r="D5" s="9">
        <v>549</v>
      </c>
    </row>
    <row r="6" spans="2:10" x14ac:dyDescent="0.25">
      <c r="B6" s="7" t="s">
        <v>42</v>
      </c>
      <c r="C6" s="7">
        <v>26</v>
      </c>
      <c r="D6" s="9">
        <v>180</v>
      </c>
    </row>
    <row r="7" spans="2:10" x14ac:dyDescent="0.25">
      <c r="B7" s="7" t="s">
        <v>43</v>
      </c>
      <c r="C7" s="7">
        <v>21.1</v>
      </c>
      <c r="D7" s="9">
        <v>549</v>
      </c>
    </row>
    <row r="8" spans="2:10" x14ac:dyDescent="0.25">
      <c r="B8" s="7" t="s">
        <v>44</v>
      </c>
      <c r="C8" s="7">
        <v>26</v>
      </c>
      <c r="D8" s="9">
        <v>240</v>
      </c>
    </row>
    <row r="9" spans="2:10" x14ac:dyDescent="0.25">
      <c r="B9" s="7" t="s">
        <v>45</v>
      </c>
      <c r="C9" s="7">
        <v>26.4</v>
      </c>
      <c r="D9" s="9">
        <v>180</v>
      </c>
    </row>
    <row r="10" spans="2:10" x14ac:dyDescent="0.25">
      <c r="B10" s="7" t="s">
        <v>40</v>
      </c>
      <c r="C10" s="7">
        <v>21</v>
      </c>
      <c r="D10" s="9">
        <v>431</v>
      </c>
    </row>
    <row r="11" spans="2:10" x14ac:dyDescent="0.25">
      <c r="B11" s="10" t="s">
        <v>46</v>
      </c>
      <c r="C11" s="10">
        <v>25.2</v>
      </c>
      <c r="D11" s="11">
        <v>360</v>
      </c>
    </row>
    <row r="12" spans="2:10" x14ac:dyDescent="0.25">
      <c r="B12" s="7" t="s">
        <v>47</v>
      </c>
      <c r="C12" s="7">
        <v>26</v>
      </c>
      <c r="D12" s="9">
        <v>230</v>
      </c>
    </row>
    <row r="13" spans="2:10" x14ac:dyDescent="0.25">
      <c r="B13" s="7" t="s">
        <v>48</v>
      </c>
      <c r="C13" s="7">
        <v>25</v>
      </c>
      <c r="D13" s="9">
        <v>270</v>
      </c>
    </row>
    <row r="14" spans="2:10" x14ac:dyDescent="0.25">
      <c r="B14" s="7" t="s">
        <v>49</v>
      </c>
      <c r="C14" s="7">
        <v>26.8</v>
      </c>
      <c r="D14" s="9">
        <v>150</v>
      </c>
    </row>
    <row r="15" spans="2:10" x14ac:dyDescent="0.25">
      <c r="B15" s="7" t="s">
        <v>50</v>
      </c>
      <c r="C15" s="7">
        <v>25.2</v>
      </c>
      <c r="D15" s="9">
        <v>170</v>
      </c>
    </row>
    <row r="16" spans="2:10" x14ac:dyDescent="0.25">
      <c r="B16" s="7" t="s">
        <v>51</v>
      </c>
      <c r="C16" s="7">
        <v>27</v>
      </c>
      <c r="D16" s="9">
        <v>160</v>
      </c>
    </row>
    <row r="17" spans="2:8" x14ac:dyDescent="0.25">
      <c r="B17" s="7" t="s">
        <v>52</v>
      </c>
      <c r="C17" s="7">
        <v>25.4</v>
      </c>
      <c r="D17" s="9">
        <v>159</v>
      </c>
    </row>
    <row r="18" spans="2:8" ht="15.75" thickBot="1" x14ac:dyDescent="0.3">
      <c r="B18" s="7" t="s">
        <v>53</v>
      </c>
      <c r="C18" s="7">
        <v>20.7</v>
      </c>
      <c r="D18" s="9">
        <v>500</v>
      </c>
    </row>
    <row r="19" spans="2:8" ht="15.75" thickBot="1" x14ac:dyDescent="0.3">
      <c r="B19" s="7" t="s">
        <v>54</v>
      </c>
      <c r="C19" s="7">
        <v>21.9</v>
      </c>
      <c r="D19" s="9">
        <v>560</v>
      </c>
      <c r="F19" s="24" t="s">
        <v>98</v>
      </c>
      <c r="G19" s="25"/>
      <c r="H19" s="26"/>
    </row>
    <row r="20" spans="2:8" x14ac:dyDescent="0.25">
      <c r="B20" s="7" t="s">
        <v>55</v>
      </c>
      <c r="C20" s="7">
        <v>22.5</v>
      </c>
      <c r="D20" s="9">
        <v>560</v>
      </c>
      <c r="F20" s="13" t="s">
        <v>28</v>
      </c>
      <c r="G20" s="14"/>
      <c r="H20" s="15" t="s">
        <v>29</v>
      </c>
    </row>
    <row r="21" spans="2:8" x14ac:dyDescent="0.25">
      <c r="B21" s="10" t="s">
        <v>56</v>
      </c>
      <c r="C21" s="10">
        <v>20.100000000000001</v>
      </c>
      <c r="D21" s="11">
        <v>499</v>
      </c>
      <c r="F21" s="16" t="s">
        <v>106</v>
      </c>
      <c r="G21" s="20">
        <f>SLOPE(D3:D22,C3:C22)</f>
        <v>-58.606577090452014</v>
      </c>
      <c r="H21" s="17" t="str" cm="1">
        <f t="array" aca="1" ref="H21:H28" ca="1">_xlfn.IFNA(_xlfn.FORMULATEXT(G21:G28),"")</f>
        <v>=SLOPE(D3:D22,C3:C22)</v>
      </c>
    </row>
    <row r="22" spans="2:8" x14ac:dyDescent="0.25">
      <c r="B22" s="7" t="s">
        <v>57</v>
      </c>
      <c r="C22" s="7">
        <v>23</v>
      </c>
      <c r="D22" s="9">
        <v>379</v>
      </c>
      <c r="F22" s="16" t="s">
        <v>101</v>
      </c>
      <c r="G22" s="20">
        <f>INTERCEPT(D3:D22,C3:C22)</f>
        <v>1732.4467783873561</v>
      </c>
      <c r="H22" s="17" t="str">
        <f ca="1"/>
        <v>=INTERCEPT(D3:D22,C3:C22)</v>
      </c>
    </row>
    <row r="23" spans="2:8" x14ac:dyDescent="0.25">
      <c r="F23" s="16" t="s">
        <v>66</v>
      </c>
      <c r="G23" s="20">
        <f>MIN(C3:C22)</f>
        <v>20.100000000000001</v>
      </c>
      <c r="H23" s="17" t="str">
        <f ca="1"/>
        <v>=MIN(C3:C22)</v>
      </c>
    </row>
    <row r="24" spans="2:8" x14ac:dyDescent="0.25">
      <c r="F24" s="16" t="s">
        <v>65</v>
      </c>
      <c r="G24" s="20">
        <f>MAX(C3:C22)</f>
        <v>27</v>
      </c>
      <c r="H24" s="17" t="str">
        <f ca="1"/>
        <v>=MAX(C3:C22)</v>
      </c>
    </row>
    <row r="25" spans="2:8" x14ac:dyDescent="0.25">
      <c r="F25" s="16" t="s">
        <v>105</v>
      </c>
      <c r="G25" s="32">
        <v>22</v>
      </c>
      <c r="H25" s="17" t="str">
        <f ca="1"/>
        <v/>
      </c>
    </row>
    <row r="26" spans="2:8" x14ac:dyDescent="0.25">
      <c r="F26" s="16" t="s">
        <v>104</v>
      </c>
      <c r="G26" s="20">
        <f>G25*G21+G22</f>
        <v>443.10208239741178</v>
      </c>
      <c r="H26" s="17" t="str">
        <f ca="1"/>
        <v>=G25*G21+G22</v>
      </c>
    </row>
    <row r="27" spans="2:8" x14ac:dyDescent="0.25">
      <c r="F27" s="16" t="s">
        <v>102</v>
      </c>
      <c r="G27" s="41">
        <f>PEARSON(D3:D22,C3:C22)</f>
        <v>-0.89754352429951367</v>
      </c>
      <c r="H27" s="17" t="str">
        <f ca="1"/>
        <v>=PEARSON(D3:D22,C3:C22)</v>
      </c>
    </row>
    <row r="28" spans="2:8" ht="18" thickBot="1" x14ac:dyDescent="0.3">
      <c r="F28" s="18" t="s">
        <v>103</v>
      </c>
      <c r="G28" s="33">
        <f>RSQ(D3:D22,C3:C22)</f>
        <v>0.80558437801199145</v>
      </c>
      <c r="H28" s="19" t="str">
        <f ca="1"/>
        <v>=RSQ(D3:D22,C3:C22)</v>
      </c>
    </row>
    <row r="29" spans="2:8" ht="19.5" thickBot="1" x14ac:dyDescent="0.35">
      <c r="F29" s="34" t="str">
        <f>"Equation predicts:   f(x) = y = mx + b   = f("&amp;G25&amp;") = y = "&amp;IF(G21&lt;0,"-","")&amp;"$"&amp;FIXED(ABS(G21),2)&amp;"*"&amp;G25&amp;" + "&amp;FIXED(G22,2)&amp;"   = $"&amp;FIXED(G25*G21+G22,2)</f>
        <v>Equation predicts:   f(x) = y = mx + b   = f(22) = y = -$58.61*22 + 1,732.45   = $443.10</v>
      </c>
      <c r="G29" s="35"/>
      <c r="H29" s="36"/>
    </row>
  </sheetData>
  <conditionalFormatting sqref="G20:G26">
    <cfRule type="expression" dxfId="5" priority="2">
      <formula>_xlfn.ISFORMULA(G20)</formula>
    </cfRule>
  </conditionalFormatting>
  <conditionalFormatting sqref="G27">
    <cfRule type="expression" dxfId="4" priority="1">
      <formula>_xlfn.ISFORMULA(G27)</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E4895-17A3-4569-95D2-75B1303E7A3F}">
  <sheetPr>
    <tabColor theme="1"/>
  </sheetPr>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D3DF-D13E-4102-9DE6-2A285CA00DF4}">
  <sheetPr>
    <tabColor rgb="FF0000FF"/>
  </sheetPr>
  <dimension ref="B1:D35"/>
  <sheetViews>
    <sheetView zoomScaleNormal="100" workbookViewId="0"/>
  </sheetViews>
  <sheetFormatPr defaultRowHeight="15" x14ac:dyDescent="0.25"/>
  <cols>
    <col min="1" max="1" width="2.140625" customWidth="1"/>
    <col min="2" max="2" width="7.5703125" customWidth="1"/>
    <col min="3" max="4" width="17.42578125" customWidth="1"/>
    <col min="5" max="5" width="2.5703125" customWidth="1"/>
    <col min="6" max="6" width="53.42578125" customWidth="1"/>
    <col min="7" max="7" width="6.28515625" customWidth="1"/>
    <col min="8" max="8" width="1.7109375" customWidth="1"/>
    <col min="9" max="9" width="25.85546875" bestFit="1" customWidth="1"/>
    <col min="10" max="10" width="2.28515625" customWidth="1"/>
    <col min="11" max="11" width="10.7109375" customWidth="1"/>
    <col min="12" max="12" width="11.85546875" customWidth="1"/>
  </cols>
  <sheetData>
    <row r="1" spans="2:4" ht="5.25" customHeight="1" x14ac:dyDescent="0.25"/>
    <row r="2" spans="2:4" x14ac:dyDescent="0.25">
      <c r="B2" s="1" t="s">
        <v>60</v>
      </c>
      <c r="C2" t="s">
        <v>108</v>
      </c>
    </row>
    <row r="3" spans="2:4" x14ac:dyDescent="0.25">
      <c r="B3" s="1"/>
      <c r="C3" t="s">
        <v>109</v>
      </c>
    </row>
    <row r="4" spans="2:4" x14ac:dyDescent="0.25">
      <c r="B4" s="1"/>
      <c r="C4" s="61" t="s">
        <v>110</v>
      </c>
    </row>
    <row r="5" spans="2:4" ht="4.5" customHeight="1" x14ac:dyDescent="0.25">
      <c r="C5" s="1"/>
      <c r="D5" s="1"/>
    </row>
    <row r="6" spans="2:4" x14ac:dyDescent="0.25">
      <c r="B6" s="2" t="s">
        <v>0</v>
      </c>
      <c r="C6" s="3"/>
      <c r="D6" s="3"/>
    </row>
    <row r="7" spans="2:4" ht="4.5" customHeight="1" x14ac:dyDescent="0.25"/>
    <row r="8" spans="2:4" x14ac:dyDescent="0.25">
      <c r="B8" s="62" t="s">
        <v>3</v>
      </c>
      <c r="C8" s="62" t="s">
        <v>4</v>
      </c>
      <c r="D8" s="62" t="s">
        <v>5</v>
      </c>
    </row>
    <row r="9" spans="2:4" x14ac:dyDescent="0.25">
      <c r="B9" s="5" t="s">
        <v>6</v>
      </c>
      <c r="C9" s="5">
        <v>7</v>
      </c>
      <c r="D9" s="5">
        <v>58</v>
      </c>
    </row>
    <row r="10" spans="2:4" x14ac:dyDescent="0.25">
      <c r="B10" s="5" t="s">
        <v>7</v>
      </c>
      <c r="C10" s="5">
        <v>20</v>
      </c>
      <c r="D10" s="5">
        <v>98</v>
      </c>
    </row>
    <row r="11" spans="2:4" x14ac:dyDescent="0.25">
      <c r="B11" s="5" t="s">
        <v>8</v>
      </c>
      <c r="C11" s="5">
        <v>13</v>
      </c>
      <c r="D11" s="5">
        <v>79</v>
      </c>
    </row>
    <row r="12" spans="2:4" x14ac:dyDescent="0.25">
      <c r="B12" s="5" t="s">
        <v>9</v>
      </c>
      <c r="C12" s="5">
        <v>9</v>
      </c>
      <c r="D12" s="5">
        <v>72</v>
      </c>
    </row>
    <row r="13" spans="2:4" x14ac:dyDescent="0.25">
      <c r="B13" s="5" t="s">
        <v>10</v>
      </c>
      <c r="C13" s="5">
        <v>5</v>
      </c>
      <c r="D13" s="5">
        <v>48</v>
      </c>
    </row>
    <row r="14" spans="2:4" x14ac:dyDescent="0.25">
      <c r="B14" s="5" t="s">
        <v>11</v>
      </c>
      <c r="C14" s="5">
        <v>15</v>
      </c>
      <c r="D14" s="5">
        <v>94</v>
      </c>
    </row>
    <row r="15" spans="2:4" x14ac:dyDescent="0.25">
      <c r="B15" s="5" t="s">
        <v>12</v>
      </c>
      <c r="C15" s="5">
        <v>22</v>
      </c>
      <c r="D15" s="5">
        <v>94</v>
      </c>
    </row>
    <row r="16" spans="2:4" x14ac:dyDescent="0.25">
      <c r="B16" s="5" t="s">
        <v>13</v>
      </c>
      <c r="C16" s="5">
        <v>14</v>
      </c>
      <c r="D16" s="5">
        <v>92</v>
      </c>
    </row>
    <row r="17" spans="2:4" x14ac:dyDescent="0.25">
      <c r="B17" s="5" t="s">
        <v>14</v>
      </c>
      <c r="C17" s="5">
        <v>31</v>
      </c>
      <c r="D17" s="5">
        <v>100</v>
      </c>
    </row>
    <row r="18" spans="2:4" x14ac:dyDescent="0.25">
      <c r="B18" s="5" t="s">
        <v>15</v>
      </c>
      <c r="C18" s="5">
        <v>2</v>
      </c>
      <c r="D18" s="5">
        <v>18</v>
      </c>
    </row>
    <row r="19" spans="2:4" x14ac:dyDescent="0.25">
      <c r="B19" s="5" t="s">
        <v>16</v>
      </c>
      <c r="C19" s="5">
        <v>8</v>
      </c>
      <c r="D19" s="5">
        <v>70</v>
      </c>
    </row>
    <row r="20" spans="2:4" x14ac:dyDescent="0.25">
      <c r="B20" s="5" t="s">
        <v>17</v>
      </c>
      <c r="C20" s="5">
        <v>6</v>
      </c>
      <c r="D20" s="5">
        <v>45</v>
      </c>
    </row>
    <row r="21" spans="2:4" x14ac:dyDescent="0.25">
      <c r="B21" s="5" t="s">
        <v>18</v>
      </c>
      <c r="C21" s="5">
        <v>10</v>
      </c>
      <c r="D21" s="5">
        <v>47</v>
      </c>
    </row>
    <row r="22" spans="2:4" x14ac:dyDescent="0.25">
      <c r="B22" s="5" t="s">
        <v>19</v>
      </c>
      <c r="C22" s="5">
        <v>16</v>
      </c>
      <c r="D22" s="5">
        <v>94</v>
      </c>
    </row>
    <row r="23" spans="2:4" x14ac:dyDescent="0.25">
      <c r="B23" s="5" t="s">
        <v>20</v>
      </c>
      <c r="C23" s="5">
        <v>3</v>
      </c>
      <c r="D23" s="5">
        <v>15</v>
      </c>
    </row>
    <row r="24" spans="2:4" x14ac:dyDescent="0.25">
      <c r="B24" s="5" t="s">
        <v>21</v>
      </c>
      <c r="C24" s="5">
        <v>24</v>
      </c>
      <c r="D24" s="5">
        <v>100</v>
      </c>
    </row>
    <row r="25" spans="2:4" x14ac:dyDescent="0.25">
      <c r="B25" s="5" t="s">
        <v>22</v>
      </c>
      <c r="C25" s="5">
        <v>8</v>
      </c>
      <c r="D25" s="5">
        <v>73</v>
      </c>
    </row>
    <row r="26" spans="2:4" x14ac:dyDescent="0.25">
      <c r="B26" s="5" t="s">
        <v>23</v>
      </c>
      <c r="C26" s="5">
        <v>40</v>
      </c>
      <c r="D26" s="5">
        <v>108</v>
      </c>
    </row>
    <row r="27" spans="2:4" x14ac:dyDescent="0.25">
      <c r="B27" s="5" t="s">
        <v>24</v>
      </c>
      <c r="C27" s="5">
        <v>15</v>
      </c>
      <c r="D27" s="5">
        <v>79</v>
      </c>
    </row>
    <row r="28" spans="2:4" x14ac:dyDescent="0.25">
      <c r="B28" s="5" t="s">
        <v>25</v>
      </c>
      <c r="C28" s="5">
        <v>25</v>
      </c>
      <c r="D28" s="5">
        <v>96</v>
      </c>
    </row>
    <row r="29" spans="2:4" x14ac:dyDescent="0.25">
      <c r="B29" s="5" t="s">
        <v>26</v>
      </c>
      <c r="C29" s="5">
        <v>21</v>
      </c>
      <c r="D29" s="5">
        <v>91</v>
      </c>
    </row>
    <row r="30" spans="2:4" x14ac:dyDescent="0.25">
      <c r="B30" s="5" t="s">
        <v>27</v>
      </c>
      <c r="C30" s="5">
        <v>7</v>
      </c>
      <c r="D30" s="5">
        <v>39</v>
      </c>
    </row>
    <row r="31" spans="2:4" x14ac:dyDescent="0.25">
      <c r="B31" s="5" t="s">
        <v>30</v>
      </c>
      <c r="C31" s="5">
        <v>9</v>
      </c>
      <c r="D31" s="5">
        <v>74</v>
      </c>
    </row>
    <row r="32" spans="2:4" x14ac:dyDescent="0.25">
      <c r="B32" s="5" t="s">
        <v>31</v>
      </c>
      <c r="C32" s="5">
        <v>11</v>
      </c>
      <c r="D32" s="5">
        <v>80</v>
      </c>
    </row>
    <row r="33" spans="2:4" x14ac:dyDescent="0.25">
      <c r="B33" s="5" t="s">
        <v>32</v>
      </c>
      <c r="C33" s="5">
        <v>14</v>
      </c>
      <c r="D33" s="5">
        <v>81</v>
      </c>
    </row>
    <row r="34" spans="2:4" x14ac:dyDescent="0.25">
      <c r="B34" s="5" t="s">
        <v>33</v>
      </c>
      <c r="C34" s="5">
        <v>4</v>
      </c>
      <c r="D34" s="5">
        <v>70</v>
      </c>
    </row>
    <row r="35" spans="2:4" x14ac:dyDescent="0.25">
      <c r="B35" s="5" t="s">
        <v>34</v>
      </c>
      <c r="C35" s="5">
        <v>8</v>
      </c>
      <c r="D35" s="5">
        <v>29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12863-69E6-4655-BF83-F7135C96B66F}">
  <sheetPr>
    <tabColor rgb="FFFF0000"/>
  </sheetPr>
  <dimension ref="B1:L40"/>
  <sheetViews>
    <sheetView zoomScale="85" zoomScaleNormal="85" workbookViewId="0"/>
  </sheetViews>
  <sheetFormatPr defaultRowHeight="15" x14ac:dyDescent="0.25"/>
  <cols>
    <col min="1" max="1" width="2.140625" customWidth="1"/>
    <col min="2" max="2" width="7.5703125" customWidth="1"/>
    <col min="3" max="3" width="7.85546875" customWidth="1"/>
    <col min="4" max="4" width="7.140625" customWidth="1"/>
    <col min="5" max="5" width="2.5703125" customWidth="1"/>
    <col min="6" max="6" width="54.85546875" customWidth="1"/>
    <col min="7" max="7" width="10.85546875" bestFit="1" customWidth="1"/>
    <col min="8" max="8" width="28" bestFit="1" customWidth="1"/>
    <col min="9" max="9" width="25.85546875" bestFit="1" customWidth="1"/>
    <col min="10" max="10" width="2.28515625" customWidth="1"/>
    <col min="11" max="11" width="10.7109375" customWidth="1"/>
    <col min="12" max="12" width="11.85546875" customWidth="1"/>
  </cols>
  <sheetData>
    <row r="1" spans="2:12" ht="5.25" customHeight="1" x14ac:dyDescent="0.25"/>
    <row r="2" spans="2:12" x14ac:dyDescent="0.25">
      <c r="B2" s="1" t="s">
        <v>60</v>
      </c>
      <c r="C2" t="s">
        <v>108</v>
      </c>
    </row>
    <row r="3" spans="2:12" x14ac:dyDescent="0.25">
      <c r="B3" s="1"/>
      <c r="C3" t="s">
        <v>109</v>
      </c>
    </row>
    <row r="4" spans="2:12" x14ac:dyDescent="0.25">
      <c r="B4" s="1"/>
      <c r="C4" s="61" t="s">
        <v>110</v>
      </c>
    </row>
    <row r="5" spans="2:12" ht="4.5" customHeight="1" x14ac:dyDescent="0.25">
      <c r="C5" s="1"/>
      <c r="D5" s="1"/>
    </row>
    <row r="6" spans="2:12" x14ac:dyDescent="0.25">
      <c r="B6" s="2" t="s">
        <v>0</v>
      </c>
      <c r="C6" s="3"/>
      <c r="D6" s="3"/>
      <c r="K6" s="1" t="s">
        <v>1</v>
      </c>
      <c r="L6" t="s">
        <v>2</v>
      </c>
    </row>
    <row r="7" spans="2:12" ht="4.5" customHeight="1" x14ac:dyDescent="0.25"/>
    <row r="8" spans="2:12" ht="39" x14ac:dyDescent="0.25">
      <c r="B8" s="4" t="s">
        <v>3</v>
      </c>
      <c r="C8" s="4" t="s">
        <v>4</v>
      </c>
      <c r="D8" s="4" t="s">
        <v>5</v>
      </c>
    </row>
    <row r="9" spans="2:12" x14ac:dyDescent="0.25">
      <c r="B9" s="5" t="s">
        <v>6</v>
      </c>
      <c r="C9" s="5">
        <v>7</v>
      </c>
      <c r="D9" s="5">
        <v>58</v>
      </c>
    </row>
    <row r="10" spans="2:12" x14ac:dyDescent="0.25">
      <c r="B10" s="6" t="s">
        <v>7</v>
      </c>
      <c r="C10" s="6">
        <v>20</v>
      </c>
      <c r="D10" s="6">
        <v>98</v>
      </c>
    </row>
    <row r="11" spans="2:12" x14ac:dyDescent="0.25">
      <c r="B11" s="5" t="s">
        <v>8</v>
      </c>
      <c r="C11" s="5">
        <v>13</v>
      </c>
      <c r="D11" s="5">
        <v>79</v>
      </c>
    </row>
    <row r="12" spans="2:12" x14ac:dyDescent="0.25">
      <c r="B12" s="5" t="s">
        <v>9</v>
      </c>
      <c r="C12" s="5">
        <v>9</v>
      </c>
      <c r="D12" s="5">
        <v>72</v>
      </c>
    </row>
    <row r="13" spans="2:12" x14ac:dyDescent="0.25">
      <c r="B13" s="5" t="s">
        <v>10</v>
      </c>
      <c r="C13" s="5">
        <v>5</v>
      </c>
      <c r="D13" s="5">
        <v>48</v>
      </c>
    </row>
    <row r="14" spans="2:12" x14ac:dyDescent="0.25">
      <c r="B14" s="5" t="s">
        <v>11</v>
      </c>
      <c r="C14" s="5">
        <v>15</v>
      </c>
      <c r="D14" s="5">
        <v>94</v>
      </c>
    </row>
    <row r="15" spans="2:12" x14ac:dyDescent="0.25">
      <c r="B15" s="5" t="s">
        <v>12</v>
      </c>
      <c r="C15" s="5">
        <v>22</v>
      </c>
      <c r="D15" s="5">
        <v>94</v>
      </c>
    </row>
    <row r="16" spans="2:12" x14ac:dyDescent="0.25">
      <c r="B16" s="5" t="s">
        <v>13</v>
      </c>
      <c r="C16" s="5">
        <v>14</v>
      </c>
      <c r="D16" s="5">
        <v>92</v>
      </c>
    </row>
    <row r="17" spans="2:9" x14ac:dyDescent="0.25">
      <c r="B17" s="5" t="s">
        <v>14</v>
      </c>
      <c r="C17" s="5">
        <v>31</v>
      </c>
      <c r="D17" s="5">
        <v>100</v>
      </c>
    </row>
    <row r="18" spans="2:9" x14ac:dyDescent="0.25">
      <c r="B18" s="5" t="s">
        <v>15</v>
      </c>
      <c r="C18" s="5">
        <v>2</v>
      </c>
      <c r="D18" s="5">
        <v>18</v>
      </c>
    </row>
    <row r="19" spans="2:9" x14ac:dyDescent="0.25">
      <c r="B19" s="5" t="s">
        <v>16</v>
      </c>
      <c r="C19" s="5">
        <v>8</v>
      </c>
      <c r="D19" s="5">
        <v>70</v>
      </c>
    </row>
    <row r="20" spans="2:9" x14ac:dyDescent="0.25">
      <c r="B20" s="5" t="s">
        <v>17</v>
      </c>
      <c r="C20" s="5">
        <v>6</v>
      </c>
      <c r="D20" s="5">
        <v>45</v>
      </c>
    </row>
    <row r="21" spans="2:9" x14ac:dyDescent="0.25">
      <c r="B21" s="6" t="s">
        <v>18</v>
      </c>
      <c r="C21" s="6">
        <v>10</v>
      </c>
      <c r="D21" s="6">
        <v>47</v>
      </c>
    </row>
    <row r="22" spans="2:9" x14ac:dyDescent="0.25">
      <c r="B22" s="5" t="s">
        <v>19</v>
      </c>
      <c r="C22" s="5">
        <v>16</v>
      </c>
      <c r="D22" s="5">
        <v>94</v>
      </c>
    </row>
    <row r="23" spans="2:9" x14ac:dyDescent="0.25">
      <c r="B23" s="5" t="s">
        <v>20</v>
      </c>
      <c r="C23" s="5">
        <v>3</v>
      </c>
      <c r="D23" s="5">
        <v>15</v>
      </c>
    </row>
    <row r="24" spans="2:9" x14ac:dyDescent="0.25">
      <c r="B24" s="5" t="s">
        <v>21</v>
      </c>
      <c r="C24" s="5">
        <v>24</v>
      </c>
      <c r="D24" s="5">
        <v>100</v>
      </c>
    </row>
    <row r="25" spans="2:9" x14ac:dyDescent="0.25">
      <c r="B25" s="5" t="s">
        <v>22</v>
      </c>
      <c r="C25" s="5">
        <v>8</v>
      </c>
      <c r="D25" s="5">
        <v>73</v>
      </c>
    </row>
    <row r="26" spans="2:9" ht="15.75" thickBot="1" x14ac:dyDescent="0.3">
      <c r="B26" s="5" t="s">
        <v>23</v>
      </c>
      <c r="C26" s="5">
        <v>40</v>
      </c>
      <c r="D26" s="5">
        <v>108</v>
      </c>
    </row>
    <row r="27" spans="2:9" hidden="1" x14ac:dyDescent="0.25">
      <c r="B27" s="5" t="s">
        <v>24</v>
      </c>
      <c r="C27" s="5">
        <v>15</v>
      </c>
      <c r="D27" s="5">
        <v>79</v>
      </c>
    </row>
    <row r="28" spans="2:9" hidden="1" x14ac:dyDescent="0.25">
      <c r="B28" s="5" t="s">
        <v>25</v>
      </c>
      <c r="C28" s="5">
        <v>25</v>
      </c>
      <c r="D28" s="5">
        <v>96</v>
      </c>
    </row>
    <row r="29" spans="2:9" hidden="1" x14ac:dyDescent="0.25">
      <c r="B29" s="5" t="s">
        <v>26</v>
      </c>
      <c r="C29" s="5">
        <v>21</v>
      </c>
      <c r="D29" s="5">
        <v>91</v>
      </c>
    </row>
    <row r="30" spans="2:9" ht="15.75" thickBot="1" x14ac:dyDescent="0.3">
      <c r="B30" s="5" t="s">
        <v>27</v>
      </c>
      <c r="C30" s="5">
        <v>7</v>
      </c>
      <c r="D30" s="5">
        <v>39</v>
      </c>
      <c r="F30" s="24" t="s">
        <v>98</v>
      </c>
      <c r="G30" s="25"/>
      <c r="H30" s="26"/>
      <c r="I30" s="1" t="s">
        <v>29</v>
      </c>
    </row>
    <row r="31" spans="2:9" x14ac:dyDescent="0.25">
      <c r="B31" s="5" t="s">
        <v>30</v>
      </c>
      <c r="C31" s="5">
        <v>9</v>
      </c>
      <c r="D31" s="5">
        <v>74</v>
      </c>
      <c r="F31" s="13" t="s">
        <v>28</v>
      </c>
      <c r="G31" s="14"/>
      <c r="H31" s="15" t="s">
        <v>29</v>
      </c>
      <c r="I31" t="str" cm="1">
        <f t="array" aca="1" ref="I31:I35" ca="1">_xlfn.IFNA(_xlfn.FORMULATEXT(G31:G35),"")</f>
        <v/>
      </c>
    </row>
    <row r="32" spans="2:9" x14ac:dyDescent="0.25">
      <c r="B32" s="5" t="s">
        <v>31</v>
      </c>
      <c r="C32" s="5">
        <v>11</v>
      </c>
      <c r="D32" s="5">
        <v>80</v>
      </c>
      <c r="F32" s="16" t="s">
        <v>152</v>
      </c>
      <c r="G32" s="41">
        <f>SLOPE(D9:D35,C9:C35)</f>
        <v>2.2893857664868627</v>
      </c>
      <c r="H32" s="17" t="str" cm="1">
        <f t="array" aca="1" ref="H32:H39" ca="1">_xlfn.IFNA(_xlfn.FORMULATEXT(G32:G39),"")</f>
        <v>=SLOPE(D9:D35,C9:C35)</v>
      </c>
      <c r="I32" t="str">
        <f ca="1"/>
        <v>=SLOPE(D9:D35,C9:C35)</v>
      </c>
    </row>
    <row r="33" spans="2:9" x14ac:dyDescent="0.25">
      <c r="B33" s="5" t="s">
        <v>32</v>
      </c>
      <c r="C33" s="5">
        <v>14</v>
      </c>
      <c r="D33" s="5">
        <v>81</v>
      </c>
      <c r="F33" s="16" t="s">
        <v>101</v>
      </c>
      <c r="G33" s="41">
        <f>INTERCEPT(D9:D35,C9:C35)</f>
        <v>40.881311988863757</v>
      </c>
      <c r="H33" s="17" t="str">
        <f ca="1"/>
        <v>=INTERCEPT(D9:D35,C9:C35)</v>
      </c>
      <c r="I33" t="str">
        <f ca="1"/>
        <v>=INTERCEPT(D9:D35,C9:C35)</v>
      </c>
    </row>
    <row r="34" spans="2:9" x14ac:dyDescent="0.25">
      <c r="B34" s="5" t="s">
        <v>33</v>
      </c>
      <c r="C34" s="5">
        <v>4</v>
      </c>
      <c r="D34" s="5">
        <v>70</v>
      </c>
      <c r="F34" s="16" t="s">
        <v>66</v>
      </c>
      <c r="G34" s="41">
        <f>MIN(C9:C35)</f>
        <v>2</v>
      </c>
      <c r="H34" s="17" t="str">
        <f ca="1"/>
        <v>=MIN(C9:C35)</v>
      </c>
      <c r="I34" t="str">
        <f ca="1"/>
        <v>=MIN(C9:C35)</v>
      </c>
    </row>
    <row r="35" spans="2:9" x14ac:dyDescent="0.25">
      <c r="B35" s="5" t="s">
        <v>34</v>
      </c>
      <c r="C35" s="5">
        <v>8</v>
      </c>
      <c r="D35" s="5">
        <v>29</v>
      </c>
      <c r="F35" s="16" t="s">
        <v>65</v>
      </c>
      <c r="G35" s="41">
        <f>MAX(C9:C35)</f>
        <v>40</v>
      </c>
      <c r="H35" s="17" t="str">
        <f ca="1"/>
        <v>=MAX(C9:C35)</v>
      </c>
      <c r="I35" t="str">
        <f ca="1"/>
        <v>=MAX(C9:C35)</v>
      </c>
    </row>
    <row r="36" spans="2:9" x14ac:dyDescent="0.25">
      <c r="F36" s="16" t="s">
        <v>105</v>
      </c>
      <c r="G36" s="41">
        <v>22</v>
      </c>
      <c r="H36" s="17" t="str">
        <f ca="1"/>
        <v/>
      </c>
    </row>
    <row r="37" spans="2:9" x14ac:dyDescent="0.25">
      <c r="F37" s="16" t="s">
        <v>104</v>
      </c>
      <c r="G37" s="41">
        <f>G36*G32+G33</f>
        <v>91.247798851574743</v>
      </c>
      <c r="H37" s="17" t="str">
        <f ca="1"/>
        <v>=G36*G32+G33</v>
      </c>
    </row>
    <row r="38" spans="2:9" x14ac:dyDescent="0.25">
      <c r="F38" s="16" t="s">
        <v>102</v>
      </c>
      <c r="G38" s="41">
        <f>PEARSON(D9:D35,C9:C35)</f>
        <v>0.79136524099517691</v>
      </c>
      <c r="H38" s="17" t="str">
        <f ca="1"/>
        <v>=PEARSON(D9:D35,C9:C35)</v>
      </c>
    </row>
    <row r="39" spans="2:9" ht="18" thickBot="1" x14ac:dyDescent="0.3">
      <c r="F39" s="18" t="s">
        <v>103</v>
      </c>
      <c r="G39" s="33">
        <f>RSQ(D9:D35,C9:C35)</f>
        <v>0.62625894465535448</v>
      </c>
      <c r="H39" s="19" t="str">
        <f ca="1"/>
        <v>=RSQ(D9:D35,C9:C35)</v>
      </c>
    </row>
    <row r="40" spans="2:9" ht="19.5" thickBot="1" x14ac:dyDescent="0.35">
      <c r="F40" s="34" t="str">
        <f>"Equation predicts:   f(x) = y = mx + b   = f("&amp;G36&amp;") = y = "&amp;IF(G32&lt;0,"-","")&amp;""&amp;FIXED(ABS(G32),2)&amp;"*"&amp;G36&amp;" + "&amp;FIXED(G33,2)&amp;"   = "&amp;FIXED(G36*G32+G33,2)</f>
        <v>Equation predicts:   f(x) = y = mx + b   = f(22) = y = 2.29*22 + 40.88   = 91.25</v>
      </c>
      <c r="G40" s="35"/>
      <c r="H40" s="36"/>
    </row>
  </sheetData>
  <conditionalFormatting sqref="G38">
    <cfRule type="expression" dxfId="3" priority="1">
      <formula>_xlfn.ISFORMULA(G38)</formula>
    </cfRule>
  </conditionalFormatting>
  <conditionalFormatting sqref="G31:G37">
    <cfRule type="expression" dxfId="2" priority="2">
      <formula>_xlfn.ISFORMULA(G31)</formula>
    </cfRule>
  </conditionalFormatting>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CF697-7DB4-4D03-9D7A-FE37E2F26AB9}">
  <sheetPr>
    <tabColor rgb="FF0000FF"/>
  </sheetPr>
  <dimension ref="B1:K38"/>
  <sheetViews>
    <sheetView zoomScaleNormal="100" workbookViewId="0"/>
  </sheetViews>
  <sheetFormatPr defaultRowHeight="15" x14ac:dyDescent="0.25"/>
  <cols>
    <col min="1" max="1" width="1.140625" customWidth="1"/>
    <col min="2" max="2" width="23.28515625" customWidth="1"/>
    <col min="3" max="3" width="16.85546875" customWidth="1"/>
    <col min="4" max="4" width="8.7109375" customWidth="1"/>
    <col min="5" max="5" width="12.28515625" customWidth="1"/>
    <col min="6" max="6" width="12.28515625" bestFit="1" customWidth="1"/>
    <col min="7" max="7" width="4" bestFit="1" customWidth="1"/>
    <col min="8" max="8" width="29" customWidth="1"/>
    <col min="9" max="9" width="2" customWidth="1"/>
    <col min="10" max="10" width="30" customWidth="1"/>
    <col min="11" max="11" width="25.7109375" bestFit="1" customWidth="1"/>
    <col min="17" max="17" width="54.5703125" customWidth="1"/>
    <col min="18" max="18" width="10.85546875" bestFit="1" customWidth="1"/>
    <col min="19" max="19" width="28" bestFit="1" customWidth="1"/>
    <col min="20" max="20" width="25.85546875" bestFit="1" customWidth="1"/>
  </cols>
  <sheetData>
    <row r="1" spans="2:11" ht="5.25" customHeight="1" x14ac:dyDescent="0.25"/>
    <row r="2" spans="2:11" x14ac:dyDescent="0.25">
      <c r="B2" s="1" t="s">
        <v>60</v>
      </c>
      <c r="C2" t="str">
        <f>"Is there a relationship between "&amp;C8&amp;" x and "&amp;E8&amp;" y?"</f>
        <v>Is there a relationship between Batting Average x and Runs Scored y?</v>
      </c>
      <c r="I2" t="s">
        <v>155</v>
      </c>
    </row>
    <row r="3" spans="2:11" x14ac:dyDescent="0.25">
      <c r="B3" s="1"/>
      <c r="C3" t="str">
        <f>"Is there a relationship between "&amp;D8&amp;" x and "&amp;F8&amp;" y?"</f>
        <v>Is there a relationship between At Bats x and Homeruns y?</v>
      </c>
      <c r="I3" t="s">
        <v>156</v>
      </c>
    </row>
    <row r="4" spans="2:11" x14ac:dyDescent="0.25">
      <c r="B4" s="1"/>
      <c r="C4" t="s">
        <v>148</v>
      </c>
    </row>
    <row r="5" spans="2:11" x14ac:dyDescent="0.25">
      <c r="B5" t="s">
        <v>153</v>
      </c>
      <c r="J5" s="2" t="s">
        <v>147</v>
      </c>
      <c r="K5" s="3"/>
    </row>
    <row r="6" spans="2:11" x14ac:dyDescent="0.25">
      <c r="C6" t="s">
        <v>154</v>
      </c>
      <c r="J6" s="63" t="s">
        <v>111</v>
      </c>
    </row>
    <row r="7" spans="2:11" ht="5.25" customHeight="1" x14ac:dyDescent="0.25"/>
    <row r="8" spans="2:11" x14ac:dyDescent="0.25">
      <c r="B8" s="64" t="s">
        <v>112</v>
      </c>
      <c r="C8" s="64" t="s">
        <v>116</v>
      </c>
      <c r="D8" s="64" t="s">
        <v>113</v>
      </c>
      <c r="E8" s="64" t="s">
        <v>114</v>
      </c>
      <c r="F8" s="64" t="s">
        <v>115</v>
      </c>
    </row>
    <row r="9" spans="2:11" x14ac:dyDescent="0.25">
      <c r="B9" s="7" t="s">
        <v>117</v>
      </c>
      <c r="C9" s="7">
        <v>0.23599999999999999</v>
      </c>
      <c r="D9" s="12">
        <v>5489</v>
      </c>
      <c r="E9" s="12">
        <v>679</v>
      </c>
      <c r="F9" s="12">
        <v>144</v>
      </c>
    </row>
    <row r="10" spans="2:11" x14ac:dyDescent="0.25">
      <c r="B10" s="7" t="s">
        <v>118</v>
      </c>
      <c r="C10" s="7">
        <v>0.24399999999999999</v>
      </c>
      <c r="D10" s="12">
        <v>5363</v>
      </c>
      <c r="E10" s="12">
        <v>790</v>
      </c>
      <c r="F10" s="12">
        <v>239</v>
      </c>
    </row>
    <row r="11" spans="2:11" x14ac:dyDescent="0.25">
      <c r="B11" s="7" t="s">
        <v>119</v>
      </c>
      <c r="C11" s="7">
        <v>0.23899999999999999</v>
      </c>
      <c r="D11" s="12">
        <v>5420</v>
      </c>
      <c r="E11" s="12">
        <v>659</v>
      </c>
      <c r="F11" s="12">
        <v>195</v>
      </c>
    </row>
    <row r="12" spans="2:11" x14ac:dyDescent="0.25">
      <c r="B12" s="7" t="s">
        <v>120</v>
      </c>
      <c r="C12" s="7">
        <v>0.26100000000000001</v>
      </c>
      <c r="D12" s="12">
        <v>5495</v>
      </c>
      <c r="E12" s="12">
        <v>829</v>
      </c>
      <c r="F12" s="12">
        <v>219</v>
      </c>
    </row>
    <row r="13" spans="2:11" x14ac:dyDescent="0.25">
      <c r="B13" s="7" t="s">
        <v>121</v>
      </c>
      <c r="C13" s="7">
        <v>0.23699999999999999</v>
      </c>
      <c r="D13" s="12">
        <v>5306</v>
      </c>
      <c r="E13" s="12">
        <v>705</v>
      </c>
      <c r="F13" s="12">
        <v>210</v>
      </c>
    </row>
    <row r="14" spans="2:11" x14ac:dyDescent="0.25">
      <c r="B14" s="7" t="s">
        <v>122</v>
      </c>
      <c r="C14" s="7">
        <v>0.25600000000000001</v>
      </c>
      <c r="D14" s="12">
        <v>5357</v>
      </c>
      <c r="E14" s="12">
        <v>796</v>
      </c>
      <c r="F14" s="12">
        <v>190</v>
      </c>
    </row>
    <row r="15" spans="2:11" x14ac:dyDescent="0.25">
      <c r="B15" s="7" t="s">
        <v>123</v>
      </c>
      <c r="C15" s="7">
        <v>0.249</v>
      </c>
      <c r="D15" s="12">
        <v>5423</v>
      </c>
      <c r="E15" s="12">
        <v>786</v>
      </c>
      <c r="F15" s="12">
        <v>222</v>
      </c>
    </row>
    <row r="16" spans="2:11" x14ac:dyDescent="0.25">
      <c r="B16" s="7" t="s">
        <v>124</v>
      </c>
      <c r="C16" s="7">
        <v>0.23799999999999999</v>
      </c>
      <c r="D16" s="12">
        <v>5332</v>
      </c>
      <c r="E16" s="12">
        <v>717</v>
      </c>
      <c r="F16" s="12">
        <v>203</v>
      </c>
    </row>
    <row r="17" spans="2:6" x14ac:dyDescent="0.25">
      <c r="B17" s="7" t="s">
        <v>125</v>
      </c>
      <c r="C17" s="7">
        <v>0.249</v>
      </c>
      <c r="D17" s="12">
        <v>5374</v>
      </c>
      <c r="E17" s="12">
        <v>739</v>
      </c>
      <c r="F17" s="12">
        <v>182</v>
      </c>
    </row>
    <row r="18" spans="2:6" x14ac:dyDescent="0.25">
      <c r="B18" s="7" t="s">
        <v>126</v>
      </c>
      <c r="C18" s="7">
        <v>0.24199999999999999</v>
      </c>
      <c r="D18" s="12">
        <v>5376</v>
      </c>
      <c r="E18" s="12">
        <v>697</v>
      </c>
      <c r="F18" s="12">
        <v>179</v>
      </c>
    </row>
    <row r="19" spans="2:6" x14ac:dyDescent="0.25">
      <c r="B19" s="7" t="s">
        <v>127</v>
      </c>
      <c r="C19" s="7">
        <v>0.26700000000000002</v>
      </c>
      <c r="D19" s="12">
        <v>5593</v>
      </c>
      <c r="E19" s="12">
        <v>863</v>
      </c>
      <c r="F19" s="12">
        <v>221</v>
      </c>
    </row>
    <row r="20" spans="2:6" x14ac:dyDescent="0.25">
      <c r="B20" s="7" t="s">
        <v>128</v>
      </c>
      <c r="C20" s="7">
        <v>0.249</v>
      </c>
      <c r="D20" s="12">
        <v>5427</v>
      </c>
      <c r="E20" s="12">
        <v>686</v>
      </c>
      <c r="F20" s="12">
        <v>163</v>
      </c>
    </row>
    <row r="21" spans="2:6" x14ac:dyDescent="0.25">
      <c r="B21" s="7" t="s">
        <v>129</v>
      </c>
      <c r="C21" s="7">
        <v>0.245</v>
      </c>
      <c r="D21" s="12">
        <v>5437</v>
      </c>
      <c r="E21" s="12">
        <v>723</v>
      </c>
      <c r="F21" s="12">
        <v>190</v>
      </c>
    </row>
    <row r="22" spans="2:6" x14ac:dyDescent="0.25">
      <c r="B22" s="7" t="s">
        <v>130</v>
      </c>
      <c r="C22" s="7">
        <v>0.24399999999999999</v>
      </c>
      <c r="D22" s="12">
        <v>5445</v>
      </c>
      <c r="E22" s="12">
        <v>830</v>
      </c>
      <c r="F22" s="12">
        <v>237</v>
      </c>
    </row>
    <row r="23" spans="2:6" x14ac:dyDescent="0.25">
      <c r="B23" s="7" t="s">
        <v>131</v>
      </c>
      <c r="C23" s="7">
        <v>0.23300000000000001</v>
      </c>
      <c r="D23" s="12">
        <v>5348</v>
      </c>
      <c r="E23" s="12">
        <v>623</v>
      </c>
      <c r="F23" s="12">
        <v>158</v>
      </c>
    </row>
    <row r="24" spans="2:6" x14ac:dyDescent="0.25">
      <c r="B24" s="7" t="s">
        <v>132</v>
      </c>
      <c r="C24" s="7">
        <v>0.23300000000000001</v>
      </c>
      <c r="D24" s="12">
        <v>5362</v>
      </c>
      <c r="E24" s="12">
        <v>738</v>
      </c>
      <c r="F24" s="12">
        <v>194</v>
      </c>
    </row>
    <row r="25" spans="2:6" x14ac:dyDescent="0.25">
      <c r="B25" s="7" t="s">
        <v>133</v>
      </c>
      <c r="C25" s="7">
        <v>0.24099999999999999</v>
      </c>
      <c r="D25" s="12">
        <v>5431</v>
      </c>
      <c r="E25" s="12">
        <v>729</v>
      </c>
      <c r="F25" s="12">
        <v>228</v>
      </c>
    </row>
    <row r="26" spans="2:6" x14ac:dyDescent="0.25">
      <c r="B26" s="7" t="s">
        <v>134</v>
      </c>
      <c r="C26" s="7">
        <v>0.23799999999999999</v>
      </c>
      <c r="D26" s="12">
        <v>5210</v>
      </c>
      <c r="E26" s="12">
        <v>636</v>
      </c>
      <c r="F26" s="12">
        <v>176</v>
      </c>
    </row>
    <row r="27" spans="2:6" x14ac:dyDescent="0.25">
      <c r="B27" s="7" t="s">
        <v>135</v>
      </c>
      <c r="C27" s="7">
        <v>0.23699999999999999</v>
      </c>
      <c r="D27" s="12">
        <v>5331</v>
      </c>
      <c r="E27" s="12">
        <v>711</v>
      </c>
      <c r="F27" s="12">
        <v>222</v>
      </c>
    </row>
    <row r="28" spans="2:6" x14ac:dyDescent="0.25">
      <c r="B28" s="7" t="s">
        <v>136</v>
      </c>
      <c r="C28" s="7">
        <v>0.23799999999999999</v>
      </c>
      <c r="D28" s="12">
        <v>5395</v>
      </c>
      <c r="E28" s="12">
        <v>743</v>
      </c>
      <c r="F28" s="12">
        <v>199</v>
      </c>
    </row>
    <row r="29" spans="2:6" x14ac:dyDescent="0.25">
      <c r="B29" s="7" t="s">
        <v>137</v>
      </c>
      <c r="C29" s="7">
        <v>0.24</v>
      </c>
      <c r="D29" s="12">
        <v>5366</v>
      </c>
      <c r="E29" s="12">
        <v>734</v>
      </c>
      <c r="F29" s="12">
        <v>198</v>
      </c>
    </row>
    <row r="30" spans="2:6" x14ac:dyDescent="0.25">
      <c r="B30" s="7" t="s">
        <v>138</v>
      </c>
      <c r="C30" s="7">
        <v>0.23599999999999999</v>
      </c>
      <c r="D30" s="12">
        <v>5336</v>
      </c>
      <c r="E30" s="12">
        <v>609</v>
      </c>
      <c r="F30" s="12">
        <v>124</v>
      </c>
    </row>
    <row r="31" spans="2:6" x14ac:dyDescent="0.25">
      <c r="B31" s="7" t="s">
        <v>139</v>
      </c>
      <c r="C31" s="7">
        <v>0.24199999999999999</v>
      </c>
      <c r="D31" s="12">
        <v>5384</v>
      </c>
      <c r="E31" s="12">
        <v>729</v>
      </c>
      <c r="F31" s="12">
        <v>180</v>
      </c>
    </row>
    <row r="32" spans="2:6" x14ac:dyDescent="0.25">
      <c r="B32" s="7" t="s">
        <v>140</v>
      </c>
      <c r="C32" s="7">
        <v>0.22600000000000001</v>
      </c>
      <c r="D32" s="12">
        <v>5355</v>
      </c>
      <c r="E32" s="12">
        <v>697</v>
      </c>
      <c r="F32" s="12">
        <v>199</v>
      </c>
    </row>
    <row r="33" spans="2:6" x14ac:dyDescent="0.25">
      <c r="B33" s="7" t="s">
        <v>141</v>
      </c>
      <c r="C33" s="7">
        <v>0.249</v>
      </c>
      <c r="D33" s="12">
        <v>5462</v>
      </c>
      <c r="E33" s="12">
        <v>804</v>
      </c>
      <c r="F33" s="12">
        <v>241</v>
      </c>
    </row>
    <row r="34" spans="2:6" x14ac:dyDescent="0.25">
      <c r="B34" s="7" t="s">
        <v>142</v>
      </c>
      <c r="C34" s="7">
        <v>0.24399999999999999</v>
      </c>
      <c r="D34" s="12">
        <v>5351</v>
      </c>
      <c r="E34" s="12">
        <v>706</v>
      </c>
      <c r="F34" s="12">
        <v>198</v>
      </c>
    </row>
    <row r="35" spans="2:6" x14ac:dyDescent="0.25">
      <c r="B35" s="7" t="s">
        <v>143</v>
      </c>
      <c r="C35" s="7">
        <v>0.24199999999999999</v>
      </c>
      <c r="D35" s="12">
        <v>5507</v>
      </c>
      <c r="E35" s="12">
        <v>857</v>
      </c>
      <c r="F35" s="12">
        <v>222</v>
      </c>
    </row>
    <row r="36" spans="2:6" x14ac:dyDescent="0.25">
      <c r="B36" s="7" t="s">
        <v>144</v>
      </c>
      <c r="C36" s="7">
        <v>0.23200000000000001</v>
      </c>
      <c r="D36" s="12">
        <v>5405</v>
      </c>
      <c r="E36" s="12">
        <v>625</v>
      </c>
      <c r="F36" s="12">
        <v>167</v>
      </c>
    </row>
    <row r="37" spans="2:6" x14ac:dyDescent="0.25">
      <c r="B37" s="7" t="s">
        <v>145</v>
      </c>
      <c r="C37" s="7">
        <v>0.26600000000000001</v>
      </c>
      <c r="D37" s="12">
        <v>5476</v>
      </c>
      <c r="E37" s="12">
        <v>846</v>
      </c>
      <c r="F37" s="12">
        <v>262</v>
      </c>
    </row>
    <row r="38" spans="2:6" x14ac:dyDescent="0.25">
      <c r="B38" s="7" t="s">
        <v>146</v>
      </c>
      <c r="C38" s="7">
        <v>0.25800000000000001</v>
      </c>
      <c r="D38" s="12">
        <v>5385</v>
      </c>
      <c r="E38" s="12">
        <v>724</v>
      </c>
      <c r="F38" s="12">
        <v>182</v>
      </c>
    </row>
  </sheetData>
  <hyperlinks>
    <hyperlink ref="J6" r:id="rId1" xr:uid="{A00F485F-7FB7-4532-81F3-9F675A95D62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C6718-AD98-4502-B326-EE5407A8C4A5}">
  <sheetPr>
    <tabColor rgb="FFFF0000"/>
  </sheetPr>
  <dimension ref="B1:J40"/>
  <sheetViews>
    <sheetView zoomScale="85" zoomScaleNormal="85" workbookViewId="0"/>
  </sheetViews>
  <sheetFormatPr defaultRowHeight="15" x14ac:dyDescent="0.25"/>
  <cols>
    <col min="1" max="1" width="2.28515625" customWidth="1"/>
    <col min="2" max="2" width="23.28515625" customWidth="1"/>
    <col min="3" max="3" width="16.85546875" customWidth="1"/>
    <col min="4" max="4" width="8.7109375" customWidth="1"/>
    <col min="5" max="5" width="12.28515625" customWidth="1"/>
    <col min="6" max="6" width="12.28515625" bestFit="1" customWidth="1"/>
    <col min="7" max="7" width="4" bestFit="1" customWidth="1"/>
    <col min="8" max="8" width="57" bestFit="1" customWidth="1"/>
    <col min="9" max="9" width="7.85546875" bestFit="1" customWidth="1"/>
    <col min="10" max="10" width="30" customWidth="1"/>
    <col min="11" max="11" width="25.7109375" bestFit="1" customWidth="1"/>
    <col min="17" max="17" width="54.5703125" customWidth="1"/>
    <col min="18" max="18" width="10.85546875" bestFit="1" customWidth="1"/>
    <col min="19" max="19" width="28" bestFit="1" customWidth="1"/>
    <col min="20" max="20" width="25.85546875" bestFit="1" customWidth="1"/>
  </cols>
  <sheetData>
    <row r="1" spans="2:6" ht="5.25" customHeight="1" x14ac:dyDescent="0.25"/>
    <row r="2" spans="2:6" x14ac:dyDescent="0.25">
      <c r="B2" s="1" t="s">
        <v>60</v>
      </c>
      <c r="C2" t="str">
        <f>"Is there a relationship between "&amp;C10&amp;" x and "&amp;E10&amp;" y?"</f>
        <v>Is there a relationship between Batting Average x and Runs Scored y?</v>
      </c>
    </row>
    <row r="3" spans="2:6" x14ac:dyDescent="0.25">
      <c r="B3" s="1"/>
      <c r="C3" t="str">
        <f>"Is there a relationship between "&amp;D10&amp;" x and "&amp;F10&amp;" y?"</f>
        <v>Is there a relationship between At Bats x and Homeruns y?</v>
      </c>
    </row>
    <row r="4" spans="2:6" x14ac:dyDescent="0.25">
      <c r="B4" s="1"/>
      <c r="C4" t="s">
        <v>148</v>
      </c>
    </row>
    <row r="5" spans="2:6" x14ac:dyDescent="0.25">
      <c r="B5" t="s">
        <v>149</v>
      </c>
    </row>
    <row r="6" spans="2:6" ht="4.5" customHeight="1" x14ac:dyDescent="0.25"/>
    <row r="7" spans="2:6" x14ac:dyDescent="0.25">
      <c r="C7" s="2" t="s">
        <v>147</v>
      </c>
      <c r="D7" s="3"/>
    </row>
    <row r="8" spans="2:6" x14ac:dyDescent="0.25">
      <c r="C8" s="63" t="s">
        <v>111</v>
      </c>
    </row>
    <row r="10" spans="2:6" x14ac:dyDescent="0.25">
      <c r="B10" s="64" t="s">
        <v>112</v>
      </c>
      <c r="C10" s="64" t="s">
        <v>116</v>
      </c>
      <c r="D10" s="64" t="s">
        <v>113</v>
      </c>
      <c r="E10" s="64" t="s">
        <v>114</v>
      </c>
      <c r="F10" s="64" t="s">
        <v>115</v>
      </c>
    </row>
    <row r="11" spans="2:6" x14ac:dyDescent="0.25">
      <c r="B11" s="7" t="s">
        <v>117</v>
      </c>
      <c r="C11" s="7">
        <v>0.23599999999999999</v>
      </c>
      <c r="D11" s="12">
        <v>5489</v>
      </c>
      <c r="E11" s="12">
        <v>679</v>
      </c>
      <c r="F11" s="12">
        <v>144</v>
      </c>
    </row>
    <row r="12" spans="2:6" x14ac:dyDescent="0.25">
      <c r="B12" s="7" t="s">
        <v>118</v>
      </c>
      <c r="C12" s="7">
        <v>0.24399999999999999</v>
      </c>
      <c r="D12" s="12">
        <v>5363</v>
      </c>
      <c r="E12" s="12">
        <v>790</v>
      </c>
      <c r="F12" s="12">
        <v>239</v>
      </c>
    </row>
    <row r="13" spans="2:6" x14ac:dyDescent="0.25">
      <c r="B13" s="7" t="s">
        <v>119</v>
      </c>
      <c r="C13" s="7">
        <v>0.23899999999999999</v>
      </c>
      <c r="D13" s="12">
        <v>5420</v>
      </c>
      <c r="E13" s="12">
        <v>659</v>
      </c>
      <c r="F13" s="12">
        <v>195</v>
      </c>
    </row>
    <row r="14" spans="2:6" x14ac:dyDescent="0.25">
      <c r="B14" s="7" t="s">
        <v>120</v>
      </c>
      <c r="C14" s="7">
        <v>0.26100000000000001</v>
      </c>
      <c r="D14" s="12">
        <v>5495</v>
      </c>
      <c r="E14" s="12">
        <v>829</v>
      </c>
      <c r="F14" s="12">
        <v>219</v>
      </c>
    </row>
    <row r="15" spans="2:6" x14ac:dyDescent="0.25">
      <c r="B15" s="7" t="s">
        <v>121</v>
      </c>
      <c r="C15" s="7">
        <v>0.23699999999999999</v>
      </c>
      <c r="D15" s="12">
        <v>5306</v>
      </c>
      <c r="E15" s="12">
        <v>705</v>
      </c>
      <c r="F15" s="12">
        <v>210</v>
      </c>
    </row>
    <row r="16" spans="2:6" x14ac:dyDescent="0.25">
      <c r="B16" s="7" t="s">
        <v>122</v>
      </c>
      <c r="C16" s="7">
        <v>0.25600000000000001</v>
      </c>
      <c r="D16" s="12">
        <v>5357</v>
      </c>
      <c r="E16" s="12">
        <v>796</v>
      </c>
      <c r="F16" s="12">
        <v>190</v>
      </c>
    </row>
    <row r="17" spans="2:10" x14ac:dyDescent="0.25">
      <c r="B17" s="7" t="s">
        <v>123</v>
      </c>
      <c r="C17" s="7">
        <v>0.249</v>
      </c>
      <c r="D17" s="12">
        <v>5423</v>
      </c>
      <c r="E17" s="12">
        <v>786</v>
      </c>
      <c r="F17" s="12">
        <v>222</v>
      </c>
    </row>
    <row r="18" spans="2:10" x14ac:dyDescent="0.25">
      <c r="B18" s="7" t="s">
        <v>124</v>
      </c>
      <c r="C18" s="7">
        <v>0.23799999999999999</v>
      </c>
      <c r="D18" s="12">
        <v>5332</v>
      </c>
      <c r="E18" s="12">
        <v>717</v>
      </c>
      <c r="F18" s="12">
        <v>203</v>
      </c>
    </row>
    <row r="19" spans="2:10" x14ac:dyDescent="0.25">
      <c r="B19" s="7" t="s">
        <v>125</v>
      </c>
      <c r="C19" s="7">
        <v>0.249</v>
      </c>
      <c r="D19" s="12">
        <v>5374</v>
      </c>
      <c r="E19" s="12">
        <v>739</v>
      </c>
      <c r="F19" s="12">
        <v>182</v>
      </c>
    </row>
    <row r="20" spans="2:10" x14ac:dyDescent="0.25">
      <c r="B20" s="7" t="s">
        <v>126</v>
      </c>
      <c r="C20" s="7">
        <v>0.24199999999999999</v>
      </c>
      <c r="D20" s="12">
        <v>5376</v>
      </c>
      <c r="E20" s="12">
        <v>697</v>
      </c>
      <c r="F20" s="12">
        <v>179</v>
      </c>
    </row>
    <row r="21" spans="2:10" x14ac:dyDescent="0.25">
      <c r="B21" s="7" t="s">
        <v>127</v>
      </c>
      <c r="C21" s="7">
        <v>0.26700000000000002</v>
      </c>
      <c r="D21" s="12">
        <v>5593</v>
      </c>
      <c r="E21" s="12">
        <v>863</v>
      </c>
      <c r="F21" s="12">
        <v>221</v>
      </c>
    </row>
    <row r="22" spans="2:10" x14ac:dyDescent="0.25">
      <c r="B22" s="7" t="s">
        <v>128</v>
      </c>
      <c r="C22" s="7">
        <v>0.249</v>
      </c>
      <c r="D22" s="12">
        <v>5427</v>
      </c>
      <c r="E22" s="12">
        <v>686</v>
      </c>
      <c r="F22" s="12">
        <v>163</v>
      </c>
    </row>
    <row r="23" spans="2:10" x14ac:dyDescent="0.25">
      <c r="B23" s="7" t="s">
        <v>129</v>
      </c>
      <c r="C23" s="7">
        <v>0.245</v>
      </c>
      <c r="D23" s="12">
        <v>5437</v>
      </c>
      <c r="E23" s="12">
        <v>723</v>
      </c>
      <c r="F23" s="12">
        <v>190</v>
      </c>
    </row>
    <row r="24" spans="2:10" x14ac:dyDescent="0.25">
      <c r="B24" s="7" t="s">
        <v>130</v>
      </c>
      <c r="C24" s="7">
        <v>0.24399999999999999</v>
      </c>
      <c r="D24" s="12">
        <v>5445</v>
      </c>
      <c r="E24" s="12">
        <v>830</v>
      </c>
      <c r="F24" s="12">
        <v>237</v>
      </c>
    </row>
    <row r="25" spans="2:10" ht="15.75" thickBot="1" x14ac:dyDescent="0.3">
      <c r="B25" s="7" t="s">
        <v>131</v>
      </c>
      <c r="C25" s="7">
        <v>0.23300000000000001</v>
      </c>
      <c r="D25" s="12">
        <v>5348</v>
      </c>
      <c r="E25" s="12">
        <v>623</v>
      </c>
      <c r="F25" s="12">
        <v>158</v>
      </c>
    </row>
    <row r="26" spans="2:10" ht="15.75" thickBot="1" x14ac:dyDescent="0.3">
      <c r="B26" s="7" t="s">
        <v>132</v>
      </c>
      <c r="C26" s="7">
        <v>0.23300000000000001</v>
      </c>
      <c r="D26" s="12">
        <v>5362</v>
      </c>
      <c r="E26" s="12">
        <v>738</v>
      </c>
      <c r="F26" s="12">
        <v>194</v>
      </c>
      <c r="H26" s="24" t="s">
        <v>150</v>
      </c>
      <c r="I26" s="25"/>
      <c r="J26" s="26"/>
    </row>
    <row r="27" spans="2:10" x14ac:dyDescent="0.25">
      <c r="B27" s="7" t="s">
        <v>133</v>
      </c>
      <c r="C27" s="7">
        <v>0.24099999999999999</v>
      </c>
      <c r="D27" s="12">
        <v>5431</v>
      </c>
      <c r="E27" s="12">
        <v>729</v>
      </c>
      <c r="F27" s="12">
        <v>228</v>
      </c>
      <c r="H27" s="13" t="s">
        <v>28</v>
      </c>
      <c r="I27" s="14"/>
      <c r="J27" s="15" t="s">
        <v>29</v>
      </c>
    </row>
    <row r="28" spans="2:10" x14ac:dyDescent="0.25">
      <c r="B28" s="7" t="s">
        <v>134</v>
      </c>
      <c r="C28" s="7">
        <v>0.23799999999999999</v>
      </c>
      <c r="D28" s="12">
        <v>5210</v>
      </c>
      <c r="E28" s="12">
        <v>636</v>
      </c>
      <c r="F28" s="12">
        <v>176</v>
      </c>
      <c r="H28" s="16" t="s">
        <v>151</v>
      </c>
      <c r="I28" s="41">
        <f>SLOPE(E11:E40,C11:C40)</f>
        <v>4865.9663422689082</v>
      </c>
      <c r="J28" s="17" t="str" cm="1">
        <f t="array" aca="1" ref="J28:J35" ca="1">_xlfn.IFNA(_xlfn.FORMULATEXT(I28:I35),"")</f>
        <v>=SLOPE(E11:E40,C11:C40)</v>
      </c>
    </row>
    <row r="29" spans="2:10" x14ac:dyDescent="0.25">
      <c r="B29" s="7" t="s">
        <v>135</v>
      </c>
      <c r="C29" s="7">
        <v>0.23699999999999999</v>
      </c>
      <c r="D29" s="12">
        <v>5331</v>
      </c>
      <c r="E29" s="12">
        <v>711</v>
      </c>
      <c r="F29" s="12">
        <v>222</v>
      </c>
      <c r="H29" s="16" t="s">
        <v>101</v>
      </c>
      <c r="I29" s="41">
        <f>INTERCEPT(E11:E40,C11:C40)</f>
        <v>-452.16933094426611</v>
      </c>
      <c r="J29" s="17" t="str">
        <f ca="1"/>
        <v>=INTERCEPT(E11:E40,C11:C40)</v>
      </c>
    </row>
    <row r="30" spans="2:10" x14ac:dyDescent="0.25">
      <c r="B30" s="7" t="s">
        <v>136</v>
      </c>
      <c r="C30" s="7">
        <v>0.23799999999999999</v>
      </c>
      <c r="D30" s="12">
        <v>5395</v>
      </c>
      <c r="E30" s="12">
        <v>743</v>
      </c>
      <c r="F30" s="12">
        <v>199</v>
      </c>
      <c r="H30" s="16" t="s">
        <v>66</v>
      </c>
      <c r="I30" s="41">
        <f>MIN(C11:C40)</f>
        <v>0.22600000000000001</v>
      </c>
      <c r="J30" s="17" t="str">
        <f ca="1"/>
        <v>=MIN(C11:C40)</v>
      </c>
    </row>
    <row r="31" spans="2:10" x14ac:dyDescent="0.25">
      <c r="B31" s="7" t="s">
        <v>137</v>
      </c>
      <c r="C31" s="7">
        <v>0.24</v>
      </c>
      <c r="D31" s="12">
        <v>5366</v>
      </c>
      <c r="E31" s="12">
        <v>734</v>
      </c>
      <c r="F31" s="12">
        <v>198</v>
      </c>
      <c r="H31" s="16" t="s">
        <v>65</v>
      </c>
      <c r="I31" s="41">
        <f>MAX(C11:C40)</f>
        <v>0.26700000000000002</v>
      </c>
      <c r="J31" s="17" t="str">
        <f ca="1"/>
        <v>=MAX(C11:C40)</v>
      </c>
    </row>
    <row r="32" spans="2:10" x14ac:dyDescent="0.25">
      <c r="B32" s="7" t="s">
        <v>138</v>
      </c>
      <c r="C32" s="7">
        <v>0.23599999999999999</v>
      </c>
      <c r="D32" s="12">
        <v>5336</v>
      </c>
      <c r="E32" s="12">
        <v>609</v>
      </c>
      <c r="F32" s="12">
        <v>124</v>
      </c>
      <c r="H32" s="16" t="s">
        <v>105</v>
      </c>
      <c r="I32" s="65">
        <v>0.26</v>
      </c>
      <c r="J32" s="17" t="str">
        <f ca="1"/>
        <v/>
      </c>
    </row>
    <row r="33" spans="2:10" x14ac:dyDescent="0.25">
      <c r="B33" s="7" t="s">
        <v>139</v>
      </c>
      <c r="C33" s="7">
        <v>0.24199999999999999</v>
      </c>
      <c r="D33" s="12">
        <v>5384</v>
      </c>
      <c r="E33" s="12">
        <v>729</v>
      </c>
      <c r="F33" s="12">
        <v>180</v>
      </c>
      <c r="H33" s="16" t="s">
        <v>104</v>
      </c>
      <c r="I33" s="41">
        <f>ROUNDDOWN(I32*I28+I29,0)</f>
        <v>812</v>
      </c>
      <c r="J33" s="17" t="str">
        <f ca="1"/>
        <v>=ROUNDDOWN(I32*I28+I29,0)</v>
      </c>
    </row>
    <row r="34" spans="2:10" x14ac:dyDescent="0.25">
      <c r="B34" s="7" t="s">
        <v>140</v>
      </c>
      <c r="C34" s="7">
        <v>0.22600000000000001</v>
      </c>
      <c r="D34" s="12">
        <v>5355</v>
      </c>
      <c r="E34" s="12">
        <v>697</v>
      </c>
      <c r="F34" s="12">
        <v>199</v>
      </c>
      <c r="H34" s="16" t="s">
        <v>102</v>
      </c>
      <c r="I34" s="41">
        <f>PEARSON(E11:E40,C11:C40)</f>
        <v>0.68627426501925981</v>
      </c>
      <c r="J34" s="17" t="str">
        <f ca="1"/>
        <v>=PEARSON(E11:E40,C11:C40)</v>
      </c>
    </row>
    <row r="35" spans="2:10" ht="18" thickBot="1" x14ac:dyDescent="0.3">
      <c r="B35" s="7" t="s">
        <v>141</v>
      </c>
      <c r="C35" s="7">
        <v>0.249</v>
      </c>
      <c r="D35" s="12">
        <v>5462</v>
      </c>
      <c r="E35" s="12">
        <v>804</v>
      </c>
      <c r="F35" s="12">
        <v>241</v>
      </c>
      <c r="H35" s="18" t="s">
        <v>103</v>
      </c>
      <c r="I35" s="33">
        <f>RSQ(E11:E40,C11:C40)</f>
        <v>0.47097236682772525</v>
      </c>
      <c r="J35" s="19" t="str">
        <f ca="1"/>
        <v>=RSQ(E11:E40,C11:C40)</v>
      </c>
    </row>
    <row r="36" spans="2:10" ht="19.5" thickBot="1" x14ac:dyDescent="0.35">
      <c r="B36" s="7" t="s">
        <v>142</v>
      </c>
      <c r="C36" s="7">
        <v>0.24399999999999999</v>
      </c>
      <c r="D36" s="12">
        <v>5351</v>
      </c>
      <c r="E36" s="12">
        <v>706</v>
      </c>
      <c r="F36" s="12">
        <v>198</v>
      </c>
      <c r="H36" s="34" t="str">
        <f>"Equation predicts:   f(x) = y = mx + b   = f("&amp;I32&amp;") = y = "&amp;IF(I28&lt;0,"-","")&amp;""&amp;FIXED(ABS(I28),2)&amp;"*"&amp;I32&amp;" + "&amp;FIXED(I29,2)&amp;"   = "&amp;FIXED(I32*I28+I29,2)</f>
        <v>Equation predicts:   f(x) = y = mx + b   = f(0.26) = y = 4,865.97*0.26 + -452.17   = 812.98</v>
      </c>
      <c r="I36" s="35"/>
      <c r="J36" s="36"/>
    </row>
    <row r="37" spans="2:10" x14ac:dyDescent="0.25">
      <c r="B37" s="7" t="s">
        <v>143</v>
      </c>
      <c r="C37" s="7">
        <v>0.24199999999999999</v>
      </c>
      <c r="D37" s="12">
        <v>5507</v>
      </c>
      <c r="E37" s="12">
        <v>857</v>
      </c>
      <c r="F37" s="12">
        <v>222</v>
      </c>
    </row>
    <row r="38" spans="2:10" x14ac:dyDescent="0.25">
      <c r="B38" s="7" t="s">
        <v>144</v>
      </c>
      <c r="C38" s="7">
        <v>0.23200000000000001</v>
      </c>
      <c r="D38" s="12">
        <v>5405</v>
      </c>
      <c r="E38" s="12">
        <v>625</v>
      </c>
      <c r="F38" s="12">
        <v>167</v>
      </c>
    </row>
    <row r="39" spans="2:10" x14ac:dyDescent="0.25">
      <c r="B39" s="7" t="s">
        <v>145</v>
      </c>
      <c r="C39" s="7">
        <v>0.26600000000000001</v>
      </c>
      <c r="D39" s="12">
        <v>5476</v>
      </c>
      <c r="E39" s="12">
        <v>846</v>
      </c>
      <c r="F39" s="12">
        <v>262</v>
      </c>
    </row>
    <row r="40" spans="2:10" x14ac:dyDescent="0.25">
      <c r="B40" s="7" t="s">
        <v>146</v>
      </c>
      <c r="C40" s="7">
        <v>0.25800000000000001</v>
      </c>
      <c r="D40" s="12">
        <v>5385</v>
      </c>
      <c r="E40" s="12">
        <v>724</v>
      </c>
      <c r="F40" s="12">
        <v>182</v>
      </c>
    </row>
  </sheetData>
  <conditionalFormatting sqref="I34">
    <cfRule type="expression" dxfId="1" priority="1">
      <formula>_xlfn.ISFORMULA(I34)</formula>
    </cfRule>
  </conditionalFormatting>
  <conditionalFormatting sqref="I27:I33">
    <cfRule type="expression" dxfId="0" priority="2">
      <formula>_xlfn.ISFORMULA(I27)</formula>
    </cfRule>
  </conditionalFormatting>
  <hyperlinks>
    <hyperlink ref="C8" r:id="rId1" xr:uid="{425E0D5F-0D99-4FCB-92E5-D5CB767B13C5}"/>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Ch22(1)</vt:lpstr>
      <vt:lpstr>Ch22(1an)</vt:lpstr>
      <vt:lpstr>Ch22(2)</vt:lpstr>
      <vt:lpstr>Ch22(3)</vt:lpstr>
      <vt:lpstr>Ch22(3an)</vt:lpstr>
      <vt:lpstr>Practice Problems ==&gt;</vt:lpstr>
      <vt:lpstr>PPCh22(1) </vt:lpstr>
      <vt:lpstr>PPCh22(1an) </vt:lpstr>
      <vt:lpstr>PPCh22(2)</vt:lpstr>
      <vt:lpstr>PPCh22(2an)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dcterms:created xsi:type="dcterms:W3CDTF">2021-10-18T21:56:32Z</dcterms:created>
  <dcterms:modified xsi:type="dcterms:W3CDTF">2021-10-21T20:54:03Z</dcterms:modified>
</cp:coreProperties>
</file>