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F42DE56F-9668-475D-8420-E4F334ED3998}" xr6:coauthVersionLast="47" xr6:coauthVersionMax="47" xr10:uidLastSave="{00000000-0000-0000-0000-000000000000}"/>
  <bookViews>
    <workbookView xWindow="1140" yWindow="600" windowWidth="1227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B101" i="1"/>
  <c r="B49" i="1"/>
  <c r="B95" i="1"/>
  <c r="B94" i="1"/>
  <c r="B107" i="1" l="1"/>
  <c r="B106" i="1" l="1"/>
  <c r="B105" i="1"/>
  <c r="B104" i="1"/>
  <c r="B103" i="1"/>
  <c r="B96" i="1" l="1"/>
  <c r="B56" i="1"/>
  <c r="B100" i="1" l="1"/>
  <c r="B99" i="1"/>
  <c r="B98" i="1"/>
  <c r="B97" i="1"/>
  <c r="B53" i="1"/>
  <c r="B52" i="1"/>
  <c r="B51" i="1"/>
  <c r="B50" i="1"/>
  <c r="B48" i="1"/>
</calcChain>
</file>

<file path=xl/sharedStrings.xml><?xml version="1.0" encoding="utf-8"?>
<sst xmlns="http://schemas.openxmlformats.org/spreadsheetml/2006/main" count="505" uniqueCount="135">
  <si>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</si>
  <si>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</si>
  <si>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</si>
  <si>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</si>
  <si>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</si>
  <si>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</si>
  <si>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</si>
  <si>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</si>
  <si>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</si>
  <si>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</si>
  <si>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</si>
  <si>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</si>
  <si>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</si>
  <si>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</si>
  <si>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</si>
  <si>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</si>
  <si>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  <phoneticPr fontId="1" type="noConversion"/>
  </si>
  <si>
    <t>pcs</t>
    <phoneticPr fontId="3" type="noConversion"/>
  </si>
  <si>
    <t>GLO</t>
    <phoneticPr fontId="3" type="noConversion"/>
  </si>
  <si>
    <t>technosphere</t>
    <phoneticPr fontId="3" type="noConversion"/>
  </si>
  <si>
    <t>RoW</t>
    <phoneticPr fontId="3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</si>
  <si>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</si>
  <si>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</si>
  <si>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</si>
  <si>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</si>
  <si>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</si>
  <si>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pcs</t>
    <phoneticPr fontId="1" type="noConversion"/>
  </si>
  <si>
    <t>biosphere3</t>
  </si>
  <si>
    <t>biosphere3</t>
    <phoneticPr fontId="1" type="noConversion"/>
  </si>
  <si>
    <t>air::urban air close to ground</t>
    <phoneticPr fontId="3" type="noConversion"/>
  </si>
  <si>
    <t>(Unknown)</t>
    <phoneticPr fontId="1" type="noConversion"/>
  </si>
  <si>
    <t>biosphere</t>
    <phoneticPr fontId="1" type="noConversion"/>
  </si>
  <si>
    <t>f9749677-9c9f-4678-ab55-c607dfdc2cb9</t>
    <phoneticPr fontId="1" type="noConversion"/>
  </si>
  <si>
    <t>Carbon dioxide, fossil</t>
    <phoneticPr fontId="1" type="noConversion"/>
  </si>
  <si>
    <t>kilogram</t>
    <phoneticPr fontId="1" type="noConversion"/>
  </si>
  <si>
    <t>water::ground-</t>
    <phoneticPr fontId="3" type="noConversion"/>
  </si>
  <si>
    <t>ecoinvent 3.8</t>
    <phoneticPr fontId="1" type="noConversion"/>
  </si>
  <si>
    <t xml:space="preserve">NH3 synthesis catalyst </t>
  </si>
  <si>
    <t xml:space="preserve">Desulfurization catalyst </t>
    <phoneticPr fontId="1" type="noConversion"/>
  </si>
  <si>
    <t>ecoinvent 3.8</t>
    <phoneticPr fontId="3" type="noConversion"/>
  </si>
  <si>
    <t>market for zinc oxide</t>
    <phoneticPr fontId="1" type="noConversion"/>
  </si>
  <si>
    <t>59f4147348f505a029007f0d82bafae6</t>
  </si>
  <si>
    <t>CN</t>
    <phoneticPr fontId="1" type="noConversion"/>
  </si>
  <si>
    <t>5b4a85bacb3e0342226782fbfcb54f0c</t>
  </si>
  <si>
    <t>aca4846a79867225aa13f30122085798</t>
  </si>
  <si>
    <t>market group for electricity, high voltage</t>
    <phoneticPr fontId="1" type="noConversion"/>
  </si>
  <si>
    <t>kilowatt hour</t>
    <phoneticPr fontId="1" type="noConversion"/>
  </si>
  <si>
    <t>347435a02cd4c50db9d03d77ec6fc9a1</t>
  </si>
  <si>
    <t>RoW</t>
    <phoneticPr fontId="1" type="noConversion"/>
  </si>
  <si>
    <t>4635413b43e1117848e018d33ea851c9</t>
  </si>
  <si>
    <t>market for zeolite, powder</t>
    <phoneticPr fontId="1" type="noConversion"/>
  </si>
  <si>
    <t>market for magnetite</t>
    <phoneticPr fontId="1" type="noConversion"/>
  </si>
  <si>
    <t>market for lime, packed</t>
    <phoneticPr fontId="1" type="noConversion"/>
  </si>
  <si>
    <t>market for tap water</t>
    <phoneticPr fontId="3" type="noConversion"/>
  </si>
  <si>
    <t>56c875b407502ee835ab986da2fd5094</t>
    <phoneticPr fontId="3" type="noConversion"/>
  </si>
  <si>
    <t>process</t>
    <phoneticPr fontId="1" type="noConversion"/>
  </si>
  <si>
    <t xml:space="preserve">NH3 synthesis catalyst </t>
    <phoneticPr fontId="1" type="noConversion"/>
  </si>
  <si>
    <t>ecoinvent 3.8</t>
  </si>
  <si>
    <t>pcs</t>
    <phoneticPr fontId="1" type="noConversion"/>
  </si>
  <si>
    <t>pcs</t>
    <phoneticPr fontId="1" type="noConversion"/>
  </si>
  <si>
    <t>manufacturing</t>
    <phoneticPr fontId="1" type="noConversion"/>
  </si>
  <si>
    <t>operation</t>
    <phoneticPr fontId="1" type="noConversion"/>
  </si>
  <si>
    <t>kg</t>
  </si>
  <si>
    <t>kg</t>
    <phoneticPr fontId="1" type="noConversion"/>
  </si>
  <si>
    <t>CG</t>
    <phoneticPr fontId="1" type="noConversion"/>
  </si>
  <si>
    <t xml:space="preserve">Desulfurization catalyst </t>
  </si>
  <si>
    <t>market for hard coal</t>
  </si>
  <si>
    <t>d5e36f38acf6a3f64ad36d501963e829</t>
  </si>
  <si>
    <t>CN</t>
    <phoneticPr fontId="1" type="noConversion"/>
  </si>
  <si>
    <t>ecoinvent 3.8</t>
    <phoneticPr fontId="1" type="noConversion"/>
  </si>
  <si>
    <t>market for diesel</t>
  </si>
  <si>
    <t>RoW</t>
    <phoneticPr fontId="1" type="noConversion"/>
  </si>
  <si>
    <t>445e6803a6a12d239408a97f41fa9c57</t>
  </si>
  <si>
    <t>acetic acid production, product in 98% solution state</t>
  </si>
  <si>
    <t>GLO</t>
    <phoneticPr fontId="1" type="noConversion"/>
  </si>
  <si>
    <t>735c7adef93ccdd7648bf532d31d6fc5</t>
  </si>
  <si>
    <t>a5c3afeb7e4874e8a3655210806ace96</t>
  </si>
  <si>
    <t>5b64503ebe2c3c8ae655f54a747b59f8</t>
  </si>
  <si>
    <t>Ammonia</t>
    <phoneticPr fontId="1" type="noConversion"/>
  </si>
  <si>
    <t>Sulfur dioxide</t>
    <phoneticPr fontId="1" type="noConversion"/>
  </si>
  <si>
    <t>8c52f40c-69b7-4538-8923-b371523c71f5</t>
  </si>
  <si>
    <t>biosphere3</t>
    <phoneticPr fontId="1" type="noConversion"/>
  </si>
  <si>
    <t>9990b51b-7023-4700-bca0-1a32ef921f74</t>
  </si>
  <si>
    <t>Hydrogen sulfide</t>
    <phoneticPr fontId="1" type="noConversion"/>
  </si>
  <si>
    <t>e3cfaa07-9b68-4461-a06f-a0e4e59d41d3</t>
  </si>
  <si>
    <t>be10dd54-eb4d-48ae-9e14-7d79ce8b170d</t>
  </si>
  <si>
    <t>BOD5, Biological Oxygen Demand</t>
    <phoneticPr fontId="1" type="noConversion"/>
  </si>
  <si>
    <t>CG</t>
    <phoneticPr fontId="1" type="noConversion"/>
  </si>
  <si>
    <t>CG</t>
    <phoneticPr fontId="3" type="noConversion"/>
  </si>
  <si>
    <t>COD, Chemical Oxygen Demand</t>
    <phoneticPr fontId="1" type="noConversion"/>
  </si>
  <si>
    <t>Particulate Matter, &gt; 2.5 um and &lt; 10um</t>
    <phoneticPr fontId="1" type="noConversion"/>
  </si>
  <si>
    <t>ccb169c3-8aae-4727-89bb-a7dd122946f3</t>
  </si>
  <si>
    <t>Particulate Matter, &lt; 2.5 um</t>
  </si>
  <si>
    <t>kg</t>
    <phoneticPr fontId="1" type="noConversion"/>
  </si>
  <si>
    <t>230d8a0a-517c-43fe-8357-1818dd12997a</t>
  </si>
  <si>
    <t>Sulfide</t>
  </si>
  <si>
    <t>f7ef52c3-1fc7-4c2f-b002-83fab5a50a7f</t>
  </si>
  <si>
    <t>Phenol</t>
  </si>
  <si>
    <t>28febdb5-59ae-41c3-8709-43edb165f74e</t>
  </si>
  <si>
    <t>Cyanide</t>
  </si>
  <si>
    <t>904cd2c2-71ba-4fe5-b073-24a42301c94c</t>
  </si>
  <si>
    <t>Copper ion</t>
  </si>
  <si>
    <t>c3b659e5-35f1-408c-8cb5-b5f9b295c76e</t>
  </si>
  <si>
    <t>Nitrogen oxides</t>
  </si>
  <si>
    <t>d068f3e2-b033-417b-a359-ca4f25da9731</t>
    <phoneticPr fontId="1" type="noConversion"/>
  </si>
  <si>
    <t>market for hard coal</t>
    <phoneticPr fontId="1" type="noConversion"/>
  </si>
  <si>
    <t>market for sodium hydroxide, without water, in 50% solution state</t>
    <phoneticPr fontId="1" type="noConversion"/>
  </si>
  <si>
    <t>market for electrolyte, copper-rich</t>
    <phoneticPr fontId="1" type="noConversion"/>
  </si>
  <si>
    <t>CN</t>
    <phoneticPr fontId="3" type="noConversion"/>
  </si>
  <si>
    <t>operation_input</t>
    <phoneticPr fontId="1" type="noConversion"/>
  </si>
  <si>
    <t>operation_output</t>
    <phoneticPr fontId="1" type="noConversion"/>
  </si>
  <si>
    <t>Ren et.al., 2021, Journal of Cleaner Production</t>
    <phoneticPr fontId="1" type="noConversion"/>
  </si>
  <si>
    <t>Ren et.al., 2021, Journal of Cleaner Production</t>
  </si>
  <si>
    <t>D’Angelo, Sebastiano Carlo et.al., ACS Sustainable Chemistry &amp; Engineering, 2021</t>
  </si>
  <si>
    <t>Jabarivelisdeh et.al., 2022, ACS Sustainable Chemistry &amp; Engineering</t>
    <phoneticPr fontId="1" type="noConversion"/>
  </si>
  <si>
    <t>生态环境部, 2021, 2621氮肥制造行业系数手册</t>
    <phoneticPr fontId="1" type="noConversion"/>
  </si>
  <si>
    <t>disposal</t>
    <phoneticPr fontId="1" type="noConversion"/>
  </si>
  <si>
    <t>Methane, fossil</t>
  </si>
  <si>
    <t>kilogram</t>
  </si>
  <si>
    <t>(Unknown)</t>
  </si>
  <si>
    <t>air::urban air close to ground</t>
  </si>
  <si>
    <t>6b1b495b-70ee-4be6-b1c2-3031aa4d6add</t>
  </si>
  <si>
    <t>biosphere</t>
  </si>
  <si>
    <t>chemical factory construction, organics</t>
  </si>
  <si>
    <t>RoW</t>
  </si>
  <si>
    <t>36f10f446f8629e63ddc56836cea34da</t>
  </si>
  <si>
    <t>Dinitrogen monoxide</t>
  </si>
  <si>
    <t>6dc1b46f-ee89-4495-95c4-b8a637bcd6cb</t>
  </si>
  <si>
    <t>market for lubricating oil</t>
    <phoneticPr fontId="1" type="noConversion"/>
  </si>
  <si>
    <t>15c993b65a45868e9f93a05998f2aca0</t>
  </si>
  <si>
    <t>treatment of wastewater, average, capacity 1E9l/year</t>
  </si>
  <si>
    <t>cubic meter</t>
  </si>
  <si>
    <t>2b010b846c31eb60ef6bf725b52b846e</t>
  </si>
  <si>
    <t>treatment of municipal solid waste, incineration</t>
  </si>
  <si>
    <t>c1c00253bef8f5f6decb3abfeead8f43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</si>
</sst>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1" applyFont="1"/>
    <xf numFmtId="0" fontId="4" fillId="2" borderId="0" xfId="0" applyFont="1" applyFill="1"/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8"/>
  <sheetViews>
    <sheetView tabSelected="1" topLeftCell="A109" workbookViewId="0">
      <selection activeCell="B119" sqref="B119"/>
    </sheetView>
  </sheetViews>
  <sheetFormatPr defaultRowHeight="14" x14ac:dyDescent="0.3"/>
  <cols>
    <col min="1" max="1" width="35.58203125" style="1" customWidth="1"/>
    <col min="2" max="2" width="34.08203125" style="1" customWidth="1"/>
    <col min="3" max="3" width="17.4140625" style="1" customWidth="1"/>
    <col min="4" max="5" width="17" style="1" customWidth="1"/>
    <col min="6" max="6" width="28.6640625" style="1" customWidth="1"/>
    <col min="7" max="7" width="35.9140625" style="1" customWidth="1"/>
    <col min="8" max="8" width="12.1640625" style="1" customWidth="1"/>
    <col min="9" max="10" width="20.1640625" style="1" customWidth="1"/>
    <col min="11" max="12" width="16.25" style="1" customWidth="1"/>
    <col min="13" max="16384" width="8.6640625" style="1"/>
  </cols>
  <sheetData>
    <row r="1" spans="1:15" x14ac:dyDescent="0.3">
      <c r="A1" s="1" t="s">
        <v>0</v>
      </c>
      <c r="B1" s="1">
        <v>10</v>
      </c>
      <c r="C1" s="9"/>
    </row>
    <row r="2" spans="1:15" x14ac:dyDescent="0.3">
      <c r="A2" s="2" t="s">
        <v>1</v>
      </c>
      <c r="B2" s="2" t="s">
        <v>88</v>
      </c>
      <c r="C2" s="9"/>
    </row>
    <row r="3" spans="1:15" x14ac:dyDescent="0.3">
      <c r="A3" s="1" t="s">
        <v>2</v>
      </c>
      <c r="B3" s="1" t="s">
        <v>3</v>
      </c>
      <c r="C3" s="9"/>
    </row>
    <row r="5" spans="1:15" x14ac:dyDescent="0.3">
      <c r="A5" s="2" t="s">
        <v>4</v>
      </c>
      <c r="B5" s="3" t="s">
        <v>88</v>
      </c>
    </row>
    <row r="6" spans="1:15" x14ac:dyDescent="0.3">
      <c r="A6" s="1" t="s">
        <v>5</v>
      </c>
      <c r="B6" s="1" t="s">
        <v>42</v>
      </c>
    </row>
    <row r="7" spans="1:15" x14ac:dyDescent="0.3">
      <c r="A7" s="1" t="s">
        <v>6</v>
      </c>
      <c r="B7" s="1">
        <v>1</v>
      </c>
    </row>
    <row r="8" spans="1:15" x14ac:dyDescent="0.3">
      <c r="A8" s="1" t="s">
        <v>7</v>
      </c>
      <c r="B8" s="1" t="s">
        <v>42</v>
      </c>
    </row>
    <row r="9" spans="1:15" x14ac:dyDescent="0.3">
      <c r="A9" s="1" t="s">
        <v>8</v>
      </c>
      <c r="B9" s="1" t="s">
        <v>9</v>
      </c>
    </row>
    <row r="10" spans="1:15" x14ac:dyDescent="0.3">
      <c r="A10" s="1" t="s">
        <v>10</v>
      </c>
      <c r="B10" s="1" t="s">
        <v>17</v>
      </c>
    </row>
    <row r="11" spans="1:15" x14ac:dyDescent="0.3">
      <c r="A11" s="2" t="s">
        <v>11</v>
      </c>
    </row>
    <row r="12" spans="1:15" x14ac:dyDescent="0.3">
      <c r="A12" s="2" t="s">
        <v>12</v>
      </c>
      <c r="B12" s="2" t="s">
        <v>13</v>
      </c>
      <c r="C12" s="2" t="s">
        <v>10</v>
      </c>
      <c r="D12" s="2" t="s">
        <v>14</v>
      </c>
      <c r="E12" s="2" t="s">
        <v>5</v>
      </c>
      <c r="F12" s="2" t="s">
        <v>21</v>
      </c>
      <c r="G12" s="2" t="s">
        <v>7</v>
      </c>
      <c r="H12" s="2" t="s">
        <v>8</v>
      </c>
      <c r="I12" s="2" t="s">
        <v>24</v>
      </c>
      <c r="J12" s="2" t="s">
        <v>23</v>
      </c>
      <c r="K12" s="2" t="s">
        <v>25</v>
      </c>
      <c r="L12" s="2" t="s">
        <v>22</v>
      </c>
      <c r="M12" s="2" t="s">
        <v>24</v>
      </c>
      <c r="N12" s="2" t="s">
        <v>22</v>
      </c>
      <c r="O12" s="2" t="s">
        <v>24</v>
      </c>
    </row>
    <row r="13" spans="1:15" x14ac:dyDescent="0.3">
      <c r="A13" s="1" t="s">
        <v>60</v>
      </c>
      <c r="B13" s="1">
        <v>1</v>
      </c>
      <c r="C13" s="1" t="s">
        <v>59</v>
      </c>
      <c r="D13" s="1" t="s">
        <v>87</v>
      </c>
      <c r="E13" s="1" t="s">
        <v>18</v>
      </c>
      <c r="G13" s="1" t="s">
        <v>60</v>
      </c>
      <c r="H13" s="1" t="s">
        <v>19</v>
      </c>
    </row>
    <row r="14" spans="1:15" x14ac:dyDescent="0.3">
      <c r="A14" s="1" t="s">
        <v>61</v>
      </c>
      <c r="B14" s="1">
        <v>1</v>
      </c>
      <c r="C14" s="1" t="s">
        <v>17</v>
      </c>
      <c r="D14" s="1" t="s">
        <v>87</v>
      </c>
      <c r="E14" s="1" t="s">
        <v>108</v>
      </c>
      <c r="G14" s="1" t="s">
        <v>61</v>
      </c>
      <c r="H14" s="1" t="s">
        <v>19</v>
      </c>
    </row>
    <row r="15" spans="1:15" x14ac:dyDescent="0.3">
      <c r="A15" s="1" t="s">
        <v>116</v>
      </c>
      <c r="B15" s="1">
        <v>1</v>
      </c>
      <c r="C15" s="1" t="s">
        <v>58</v>
      </c>
      <c r="D15" s="1" t="s">
        <v>87</v>
      </c>
      <c r="E15" s="1" t="s">
        <v>108</v>
      </c>
      <c r="G15" s="1" t="s">
        <v>116</v>
      </c>
      <c r="H15" s="1" t="s">
        <v>19</v>
      </c>
    </row>
    <row r="17" spans="1:15" x14ac:dyDescent="0.3">
      <c r="A17" s="2" t="s">
        <v>4</v>
      </c>
      <c r="B17" s="1" t="s">
        <v>60</v>
      </c>
    </row>
    <row r="18" spans="1:15" x14ac:dyDescent="0.3">
      <c r="A18" s="1" t="s">
        <v>5</v>
      </c>
      <c r="B18" s="1" t="s">
        <v>16</v>
      </c>
    </row>
    <row r="19" spans="1:15" x14ac:dyDescent="0.3">
      <c r="A19" s="1" t="s">
        <v>6</v>
      </c>
      <c r="B19" s="1">
        <v>1</v>
      </c>
    </row>
    <row r="20" spans="1:15" x14ac:dyDescent="0.3">
      <c r="A20" s="1" t="s">
        <v>7</v>
      </c>
      <c r="B20" s="1" t="s">
        <v>60</v>
      </c>
    </row>
    <row r="21" spans="1:15" x14ac:dyDescent="0.3">
      <c r="A21" s="1" t="s">
        <v>8</v>
      </c>
      <c r="B21" s="1" t="s">
        <v>9</v>
      </c>
    </row>
    <row r="22" spans="1:15" x14ac:dyDescent="0.3">
      <c r="A22" s="1" t="s">
        <v>10</v>
      </c>
      <c r="B22" s="1" t="s">
        <v>17</v>
      </c>
    </row>
    <row r="23" spans="1:15" x14ac:dyDescent="0.3">
      <c r="A23" s="2" t="s">
        <v>11</v>
      </c>
    </row>
    <row r="24" spans="1:15" x14ac:dyDescent="0.3">
      <c r="A24" s="2" t="s">
        <v>12</v>
      </c>
      <c r="B24" s="1" t="s">
        <v>13</v>
      </c>
      <c r="C24" s="2" t="s">
        <v>10</v>
      </c>
      <c r="D24" s="2" t="s">
        <v>14</v>
      </c>
      <c r="E24" s="2" t="s">
        <v>5</v>
      </c>
      <c r="F24" s="2" t="s">
        <v>21</v>
      </c>
      <c r="G24" s="2" t="s">
        <v>7</v>
      </c>
      <c r="H24" s="2" t="s">
        <v>8</v>
      </c>
      <c r="I24" s="2" t="s">
        <v>24</v>
      </c>
      <c r="J24" s="2" t="s">
        <v>23</v>
      </c>
      <c r="K24" s="2" t="s">
        <v>25</v>
      </c>
      <c r="L24" s="2" t="s">
        <v>22</v>
      </c>
      <c r="M24" s="2" t="s">
        <v>24</v>
      </c>
      <c r="N24" s="2" t="s">
        <v>22</v>
      </c>
      <c r="O24" s="2" t="s">
        <v>24</v>
      </c>
    </row>
    <row r="25" spans="1:15" x14ac:dyDescent="0.3">
      <c r="A25" s="1" t="s">
        <v>123</v>
      </c>
      <c r="B25" s="1">
        <v>4.0000000000000001E-10</v>
      </c>
      <c r="C25" s="1" t="s">
        <v>10</v>
      </c>
      <c r="D25" s="1" t="s">
        <v>57</v>
      </c>
      <c r="E25" s="1" t="s">
        <v>124</v>
      </c>
      <c r="G25" s="1" t="s">
        <v>125</v>
      </c>
      <c r="H25" s="1" t="s">
        <v>15</v>
      </c>
    </row>
    <row r="27" spans="1:15" x14ac:dyDescent="0.3">
      <c r="A27" s="2" t="s">
        <v>4</v>
      </c>
      <c r="B27" s="1" t="s">
        <v>61</v>
      </c>
    </row>
    <row r="28" spans="1:15" x14ac:dyDescent="0.3">
      <c r="A28" s="1" t="s">
        <v>5</v>
      </c>
      <c r="B28" s="1" t="s">
        <v>42</v>
      </c>
    </row>
    <row r="29" spans="1:15" x14ac:dyDescent="0.3">
      <c r="A29" s="1" t="s">
        <v>6</v>
      </c>
      <c r="B29" s="1">
        <v>1</v>
      </c>
    </row>
    <row r="30" spans="1:15" x14ac:dyDescent="0.3">
      <c r="A30" s="1" t="s">
        <v>7</v>
      </c>
      <c r="B30" s="1" t="s">
        <v>61</v>
      </c>
    </row>
    <row r="31" spans="1:15" x14ac:dyDescent="0.3">
      <c r="A31" s="1" t="s">
        <v>8</v>
      </c>
      <c r="B31" s="1" t="s">
        <v>9</v>
      </c>
    </row>
    <row r="32" spans="1:15" x14ac:dyDescent="0.3">
      <c r="A32" s="1" t="s">
        <v>10</v>
      </c>
      <c r="B32" s="1" t="s">
        <v>17</v>
      </c>
    </row>
    <row r="33" spans="1:15" x14ac:dyDescent="0.3">
      <c r="A33" s="2" t="s">
        <v>11</v>
      </c>
    </row>
    <row r="34" spans="1:15" x14ac:dyDescent="0.3">
      <c r="A34" s="2" t="s">
        <v>12</v>
      </c>
      <c r="B34" s="1" t="s">
        <v>13</v>
      </c>
      <c r="C34" s="2" t="s">
        <v>10</v>
      </c>
      <c r="D34" s="2" t="s">
        <v>14</v>
      </c>
      <c r="E34" s="2" t="s">
        <v>5</v>
      </c>
      <c r="F34" s="2" t="s">
        <v>21</v>
      </c>
      <c r="G34" s="2" t="s">
        <v>7</v>
      </c>
      <c r="H34" s="2" t="s">
        <v>8</v>
      </c>
      <c r="I34" s="2" t="s">
        <v>24</v>
      </c>
      <c r="J34" s="2" t="s">
        <v>23</v>
      </c>
      <c r="K34" s="2" t="s">
        <v>25</v>
      </c>
      <c r="L34" s="2" t="s">
        <v>22</v>
      </c>
      <c r="M34" s="2" t="s">
        <v>24</v>
      </c>
      <c r="N34" s="2" t="s">
        <v>22</v>
      </c>
      <c r="O34" s="2" t="s">
        <v>24</v>
      </c>
    </row>
    <row r="35" spans="1:15" x14ac:dyDescent="0.3">
      <c r="A35" s="1" t="s">
        <v>109</v>
      </c>
      <c r="B35" s="1">
        <v>1</v>
      </c>
      <c r="C35" s="1" t="s">
        <v>26</v>
      </c>
      <c r="D35" s="1" t="s">
        <v>87</v>
      </c>
      <c r="E35" s="1" t="s">
        <v>42</v>
      </c>
      <c r="G35" s="1" t="s">
        <v>109</v>
      </c>
      <c r="H35" s="1" t="s">
        <v>15</v>
      </c>
    </row>
    <row r="36" spans="1:15" x14ac:dyDescent="0.3">
      <c r="A36" s="1" t="s">
        <v>110</v>
      </c>
      <c r="B36" s="1">
        <v>1</v>
      </c>
      <c r="C36" s="1" t="s">
        <v>26</v>
      </c>
      <c r="D36" s="1" t="s">
        <v>87</v>
      </c>
      <c r="E36" s="1" t="s">
        <v>42</v>
      </c>
      <c r="G36" s="1" t="s">
        <v>110</v>
      </c>
      <c r="H36" s="1" t="s">
        <v>15</v>
      </c>
    </row>
    <row r="38" spans="1:15" x14ac:dyDescent="0.3">
      <c r="A38" s="2" t="s">
        <v>4</v>
      </c>
      <c r="B38" s="1" t="s">
        <v>109</v>
      </c>
    </row>
    <row r="39" spans="1:15" x14ac:dyDescent="0.3">
      <c r="A39" s="1" t="s">
        <v>5</v>
      </c>
      <c r="B39" s="1" t="s">
        <v>42</v>
      </c>
    </row>
    <row r="40" spans="1:15" x14ac:dyDescent="0.3">
      <c r="A40" s="1" t="s">
        <v>6</v>
      </c>
      <c r="B40" s="1">
        <v>1</v>
      </c>
    </row>
    <row r="41" spans="1:15" x14ac:dyDescent="0.3">
      <c r="A41" s="1" t="s">
        <v>7</v>
      </c>
      <c r="B41" s="1" t="s">
        <v>109</v>
      </c>
    </row>
    <row r="42" spans="1:15" x14ac:dyDescent="0.3">
      <c r="A42" s="1" t="s">
        <v>8</v>
      </c>
      <c r="B42" s="1" t="s">
        <v>9</v>
      </c>
    </row>
    <row r="43" spans="1:15" x14ac:dyDescent="0.3">
      <c r="A43" s="1" t="s">
        <v>10</v>
      </c>
      <c r="B43" s="1" t="s">
        <v>17</v>
      </c>
    </row>
    <row r="44" spans="1:15" x14ac:dyDescent="0.3">
      <c r="A44" s="2" t="s">
        <v>11</v>
      </c>
    </row>
    <row r="45" spans="1:15" x14ac:dyDescent="0.3">
      <c r="A45" s="2" t="s">
        <v>12</v>
      </c>
      <c r="B45" s="1" t="s">
        <v>13</v>
      </c>
      <c r="C45" s="2" t="s">
        <v>10</v>
      </c>
      <c r="D45" s="2" t="s">
        <v>14</v>
      </c>
      <c r="E45" s="2" t="s">
        <v>5</v>
      </c>
      <c r="F45" s="2" t="s">
        <v>21</v>
      </c>
      <c r="G45" s="2" t="s">
        <v>7</v>
      </c>
      <c r="H45" s="2" t="s">
        <v>8</v>
      </c>
      <c r="I45" s="2" t="s">
        <v>24</v>
      </c>
      <c r="J45" s="2" t="s">
        <v>23</v>
      </c>
      <c r="K45" s="2" t="s">
        <v>25</v>
      </c>
      <c r="L45" s="2" t="s">
        <v>22</v>
      </c>
      <c r="M45" s="2" t="s">
        <v>24</v>
      </c>
      <c r="N45" s="2" t="s">
        <v>22</v>
      </c>
      <c r="O45" s="2" t="s">
        <v>24</v>
      </c>
    </row>
    <row r="46" spans="1:15" x14ac:dyDescent="0.3">
      <c r="A46" s="7" t="s">
        <v>105</v>
      </c>
      <c r="B46" s="1">
        <v>1.1399999999999999</v>
      </c>
      <c r="C46" s="1" t="s">
        <v>63</v>
      </c>
      <c r="D46" s="1" t="s">
        <v>69</v>
      </c>
      <c r="E46" s="1" t="s">
        <v>68</v>
      </c>
      <c r="G46" s="4" t="s">
        <v>67</v>
      </c>
      <c r="H46" s="1" t="s">
        <v>19</v>
      </c>
      <c r="I46" s="1" t="s">
        <v>111</v>
      </c>
    </row>
    <row r="47" spans="1:15" x14ac:dyDescent="0.3">
      <c r="A47" s="7" t="s">
        <v>66</v>
      </c>
      <c r="B47" s="1">
        <v>0.11</v>
      </c>
      <c r="C47" s="1" t="s">
        <v>63</v>
      </c>
      <c r="D47" s="1" t="s">
        <v>69</v>
      </c>
      <c r="E47" s="1" t="s">
        <v>68</v>
      </c>
      <c r="G47" s="4" t="s">
        <v>67</v>
      </c>
      <c r="H47" s="1" t="s">
        <v>19</v>
      </c>
      <c r="I47" s="1" t="s">
        <v>111</v>
      </c>
    </row>
    <row r="48" spans="1:15" x14ac:dyDescent="0.3">
      <c r="A48" s="4" t="s">
        <v>70</v>
      </c>
      <c r="B48" s="1">
        <f>0.6/1000</f>
        <v>5.9999999999999995E-4</v>
      </c>
      <c r="C48" s="1" t="s">
        <v>62</v>
      </c>
      <c r="D48" s="1" t="s">
        <v>57</v>
      </c>
      <c r="E48" s="1" t="s">
        <v>71</v>
      </c>
      <c r="G48" s="4" t="s">
        <v>72</v>
      </c>
      <c r="H48" s="1" t="s">
        <v>19</v>
      </c>
      <c r="I48" s="1" t="s">
        <v>112</v>
      </c>
    </row>
    <row r="49" spans="1:9" x14ac:dyDescent="0.3">
      <c r="A49" s="7" t="s">
        <v>128</v>
      </c>
      <c r="B49" s="1">
        <f>0.06*0.001+0.0167/1000</f>
        <v>7.6699999999999994E-5</v>
      </c>
      <c r="C49" s="1" t="s">
        <v>63</v>
      </c>
      <c r="D49" s="1" t="s">
        <v>36</v>
      </c>
      <c r="E49" s="1" t="s">
        <v>48</v>
      </c>
      <c r="G49" s="11" t="s">
        <v>129</v>
      </c>
      <c r="H49" s="1" t="s">
        <v>19</v>
      </c>
      <c r="I49" s="1" t="s">
        <v>112</v>
      </c>
    </row>
    <row r="50" spans="1:9" s="6" customFormat="1" x14ac:dyDescent="0.3">
      <c r="A50" s="8" t="s">
        <v>65</v>
      </c>
      <c r="B50" s="6">
        <f>0.08/1000</f>
        <v>8.0000000000000007E-5</v>
      </c>
      <c r="C50" s="6" t="s">
        <v>62</v>
      </c>
      <c r="D50" s="1" t="s">
        <v>64</v>
      </c>
      <c r="E50" s="6" t="s">
        <v>74</v>
      </c>
      <c r="G50" s="8" t="s">
        <v>65</v>
      </c>
      <c r="H50" s="1" t="s">
        <v>19</v>
      </c>
      <c r="I50" s="1" t="s">
        <v>112</v>
      </c>
    </row>
    <row r="51" spans="1:9" x14ac:dyDescent="0.3">
      <c r="A51" s="4" t="s">
        <v>73</v>
      </c>
      <c r="B51" s="1">
        <f>0.15/1000</f>
        <v>1.4999999999999999E-4</v>
      </c>
      <c r="C51" s="1" t="s">
        <v>62</v>
      </c>
      <c r="D51" s="1" t="s">
        <v>57</v>
      </c>
      <c r="E51" s="1" t="s">
        <v>71</v>
      </c>
      <c r="G51" s="4" t="s">
        <v>75</v>
      </c>
      <c r="H51" s="1" t="s">
        <v>19</v>
      </c>
      <c r="I51" s="1" t="s">
        <v>112</v>
      </c>
    </row>
    <row r="52" spans="1:9" ht="17" customHeight="1" x14ac:dyDescent="0.3">
      <c r="A52" s="4" t="s">
        <v>107</v>
      </c>
      <c r="B52" s="1">
        <f>0.12/1000</f>
        <v>1.1999999999999999E-4</v>
      </c>
      <c r="C52" s="1" t="s">
        <v>62</v>
      </c>
      <c r="D52" s="1" t="s">
        <v>57</v>
      </c>
      <c r="E52" s="1" t="s">
        <v>74</v>
      </c>
      <c r="G52" s="4" t="s">
        <v>76</v>
      </c>
      <c r="H52" s="1" t="s">
        <v>19</v>
      </c>
      <c r="I52" s="1" t="s">
        <v>112</v>
      </c>
    </row>
    <row r="53" spans="1:9" x14ac:dyDescent="0.3">
      <c r="A53" s="4" t="s">
        <v>106</v>
      </c>
      <c r="B53" s="1">
        <f>5.5/1000</f>
        <v>5.4999999999999997E-3</v>
      </c>
      <c r="C53" s="1" t="s">
        <v>62</v>
      </c>
      <c r="D53" s="1" t="s">
        <v>57</v>
      </c>
      <c r="E53" s="1" t="s">
        <v>74</v>
      </c>
      <c r="G53" s="4" t="s">
        <v>77</v>
      </c>
      <c r="H53" s="1" t="s">
        <v>19</v>
      </c>
      <c r="I53" s="1" t="s">
        <v>112</v>
      </c>
    </row>
    <row r="54" spans="1:9" x14ac:dyDescent="0.3">
      <c r="A54" s="1" t="s">
        <v>53</v>
      </c>
      <c r="B54" s="1">
        <v>43.2</v>
      </c>
      <c r="C54" s="1" t="s">
        <v>63</v>
      </c>
      <c r="D54" s="1" t="s">
        <v>39</v>
      </c>
      <c r="E54" s="1" t="s">
        <v>20</v>
      </c>
      <c r="G54" s="1" t="s">
        <v>54</v>
      </c>
      <c r="H54" s="1" t="s">
        <v>19</v>
      </c>
      <c r="I54" s="1" t="s">
        <v>112</v>
      </c>
    </row>
    <row r="55" spans="1:9" x14ac:dyDescent="0.3">
      <c r="A55" s="6" t="s">
        <v>45</v>
      </c>
      <c r="B55" s="1">
        <v>1.196</v>
      </c>
      <c r="C55" s="6" t="s">
        <v>46</v>
      </c>
      <c r="D55" s="6" t="s">
        <v>36</v>
      </c>
      <c r="E55" s="6" t="s">
        <v>42</v>
      </c>
      <c r="F55" s="6"/>
      <c r="G55" s="6" t="s">
        <v>43</v>
      </c>
      <c r="H55" s="6" t="s">
        <v>15</v>
      </c>
      <c r="I55" s="1" t="s">
        <v>112</v>
      </c>
    </row>
    <row r="56" spans="1:9" x14ac:dyDescent="0.3">
      <c r="A56" s="1" t="s">
        <v>37</v>
      </c>
      <c r="B56" s="1">
        <f>5.51*10^(-5)</f>
        <v>5.5100000000000004E-5</v>
      </c>
      <c r="C56" s="1" t="s">
        <v>34</v>
      </c>
      <c r="D56" s="1" t="s">
        <v>64</v>
      </c>
      <c r="E56" s="1" t="s">
        <v>16</v>
      </c>
      <c r="G56" s="1" t="s">
        <v>37</v>
      </c>
      <c r="H56" s="1" t="s">
        <v>15</v>
      </c>
      <c r="I56" s="1" t="s">
        <v>112</v>
      </c>
    </row>
    <row r="58" spans="1:9" x14ac:dyDescent="0.3">
      <c r="A58" s="2" t="s">
        <v>4</v>
      </c>
      <c r="B58" s="1" t="s">
        <v>38</v>
      </c>
    </row>
    <row r="59" spans="1:9" x14ac:dyDescent="0.3">
      <c r="A59" s="1" t="s">
        <v>5</v>
      </c>
      <c r="B59" s="1" t="s">
        <v>16</v>
      </c>
    </row>
    <row r="60" spans="1:9" x14ac:dyDescent="0.3">
      <c r="A60" s="1" t="s">
        <v>6</v>
      </c>
      <c r="B60" s="1">
        <v>1</v>
      </c>
    </row>
    <row r="61" spans="1:9" x14ac:dyDescent="0.3">
      <c r="A61" s="1" t="s">
        <v>7</v>
      </c>
      <c r="B61" s="1" t="s">
        <v>38</v>
      </c>
    </row>
    <row r="62" spans="1:9" x14ac:dyDescent="0.3">
      <c r="A62" s="1" t="s">
        <v>8</v>
      </c>
      <c r="B62" s="1" t="s">
        <v>9</v>
      </c>
    </row>
    <row r="63" spans="1:9" x14ac:dyDescent="0.3">
      <c r="A63" s="1" t="s">
        <v>10</v>
      </c>
      <c r="B63" s="1" t="s">
        <v>34</v>
      </c>
    </row>
    <row r="64" spans="1:9" x14ac:dyDescent="0.3">
      <c r="A64" s="2" t="s">
        <v>11</v>
      </c>
    </row>
    <row r="65" spans="1:15" ht="15" customHeight="1" x14ac:dyDescent="0.3">
      <c r="A65" s="2" t="s">
        <v>12</v>
      </c>
      <c r="B65" s="1" t="s">
        <v>13</v>
      </c>
      <c r="C65" s="2" t="s">
        <v>10</v>
      </c>
      <c r="D65" s="2" t="s">
        <v>14</v>
      </c>
      <c r="E65" s="2" t="s">
        <v>5</v>
      </c>
      <c r="F65" s="2" t="s">
        <v>21</v>
      </c>
      <c r="G65" s="2" t="s">
        <v>7</v>
      </c>
      <c r="H65" s="2" t="s">
        <v>8</v>
      </c>
      <c r="I65" s="2" t="s">
        <v>24</v>
      </c>
      <c r="J65" s="2" t="s">
        <v>23</v>
      </c>
      <c r="K65" s="2" t="s">
        <v>25</v>
      </c>
      <c r="L65" s="2" t="s">
        <v>22</v>
      </c>
      <c r="M65" s="2" t="s">
        <v>24</v>
      </c>
      <c r="N65" s="2" t="s">
        <v>22</v>
      </c>
      <c r="O65" s="2" t="s">
        <v>24</v>
      </c>
    </row>
    <row r="66" spans="1:15" x14ac:dyDescent="0.3">
      <c r="A66" s="1" t="s">
        <v>40</v>
      </c>
      <c r="B66" s="1">
        <v>1</v>
      </c>
      <c r="C66" s="1" t="s">
        <v>34</v>
      </c>
      <c r="D66" s="1" t="s">
        <v>36</v>
      </c>
      <c r="E66" s="1" t="s">
        <v>16</v>
      </c>
      <c r="G66" s="1" t="s">
        <v>41</v>
      </c>
      <c r="H66" s="1" t="s">
        <v>15</v>
      </c>
      <c r="I66" s="1" t="s">
        <v>113</v>
      </c>
    </row>
    <row r="67" spans="1:15" x14ac:dyDescent="0.3">
      <c r="A67" s="1" t="s">
        <v>45</v>
      </c>
      <c r="B67" s="1">
        <v>1.94</v>
      </c>
      <c r="C67" s="1" t="s">
        <v>46</v>
      </c>
      <c r="D67" s="1" t="s">
        <v>36</v>
      </c>
      <c r="E67" s="1" t="s">
        <v>42</v>
      </c>
      <c r="G67" s="1" t="s">
        <v>43</v>
      </c>
      <c r="H67" s="1" t="s">
        <v>15</v>
      </c>
      <c r="I67" s="1" t="s">
        <v>113</v>
      </c>
    </row>
    <row r="70" spans="1:15" x14ac:dyDescent="0.3">
      <c r="A70" s="2" t="s">
        <v>4</v>
      </c>
      <c r="B70" s="1" t="s">
        <v>56</v>
      </c>
    </row>
    <row r="71" spans="1:15" x14ac:dyDescent="0.3">
      <c r="A71" s="1" t="s">
        <v>5</v>
      </c>
      <c r="B71" s="1" t="s">
        <v>16</v>
      </c>
    </row>
    <row r="72" spans="1:15" x14ac:dyDescent="0.3">
      <c r="A72" s="1" t="s">
        <v>6</v>
      </c>
      <c r="B72" s="1">
        <v>1</v>
      </c>
    </row>
    <row r="73" spans="1:15" x14ac:dyDescent="0.3">
      <c r="A73" s="1" t="s">
        <v>7</v>
      </c>
      <c r="B73" s="1" t="s">
        <v>37</v>
      </c>
    </row>
    <row r="74" spans="1:15" x14ac:dyDescent="0.3">
      <c r="A74" s="1" t="s">
        <v>8</v>
      </c>
      <c r="B74" s="1" t="s">
        <v>55</v>
      </c>
    </row>
    <row r="75" spans="1:15" x14ac:dyDescent="0.3">
      <c r="A75" s="1" t="s">
        <v>10</v>
      </c>
      <c r="B75" s="1" t="s">
        <v>34</v>
      </c>
    </row>
    <row r="76" spans="1:15" x14ac:dyDescent="0.3">
      <c r="A76" s="2" t="s">
        <v>11</v>
      </c>
    </row>
    <row r="77" spans="1:15" ht="15" customHeight="1" x14ac:dyDescent="0.3">
      <c r="A77" s="2" t="s">
        <v>12</v>
      </c>
      <c r="B77" s="1" t="s">
        <v>13</v>
      </c>
      <c r="C77" s="2" t="s">
        <v>10</v>
      </c>
      <c r="D77" s="2" t="s">
        <v>14</v>
      </c>
      <c r="E77" s="2" t="s">
        <v>5</v>
      </c>
      <c r="F77" s="2" t="s">
        <v>21</v>
      </c>
      <c r="G77" s="2" t="s">
        <v>7</v>
      </c>
      <c r="H77" s="2" t="s">
        <v>8</v>
      </c>
      <c r="I77" s="2" t="s">
        <v>24</v>
      </c>
      <c r="J77" s="2" t="s">
        <v>23</v>
      </c>
      <c r="K77" s="2" t="s">
        <v>25</v>
      </c>
      <c r="L77" s="2" t="s">
        <v>22</v>
      </c>
      <c r="M77" s="2" t="s">
        <v>24</v>
      </c>
      <c r="N77" s="2" t="s">
        <v>22</v>
      </c>
      <c r="O77" s="2" t="s">
        <v>24</v>
      </c>
    </row>
    <row r="78" spans="1:15" x14ac:dyDescent="0.3">
      <c r="A78" s="1" t="s">
        <v>51</v>
      </c>
      <c r="B78" s="1">
        <v>0.91700000000000004</v>
      </c>
      <c r="C78" s="1" t="s">
        <v>34</v>
      </c>
      <c r="D78" s="1" t="s">
        <v>36</v>
      </c>
      <c r="E78" s="1" t="s">
        <v>16</v>
      </c>
      <c r="G78" s="1" t="s">
        <v>47</v>
      </c>
      <c r="H78" s="1" t="s">
        <v>15</v>
      </c>
      <c r="I78" s="1" t="s">
        <v>113</v>
      </c>
    </row>
    <row r="79" spans="1:15" x14ac:dyDescent="0.3">
      <c r="A79" s="1" t="s">
        <v>52</v>
      </c>
      <c r="B79" s="1">
        <v>0.03</v>
      </c>
      <c r="C79" s="1" t="s">
        <v>34</v>
      </c>
      <c r="D79" s="1" t="s">
        <v>36</v>
      </c>
      <c r="E79" s="1" t="s">
        <v>48</v>
      </c>
      <c r="G79" s="1" t="s">
        <v>49</v>
      </c>
      <c r="H79" s="1" t="s">
        <v>15</v>
      </c>
      <c r="I79" s="1" t="s">
        <v>113</v>
      </c>
    </row>
    <row r="80" spans="1:15" x14ac:dyDescent="0.3">
      <c r="A80" s="1" t="s">
        <v>50</v>
      </c>
      <c r="B80" s="1">
        <v>5.2500000000000003E-3</v>
      </c>
      <c r="C80" s="1" t="s">
        <v>34</v>
      </c>
      <c r="D80" s="1" t="s">
        <v>36</v>
      </c>
      <c r="E80" s="1" t="s">
        <v>16</v>
      </c>
      <c r="G80" s="1" t="s">
        <v>44</v>
      </c>
      <c r="H80" s="1" t="s">
        <v>15</v>
      </c>
      <c r="I80" s="1" t="s">
        <v>113</v>
      </c>
    </row>
    <row r="81" spans="1:15" x14ac:dyDescent="0.3">
      <c r="A81" s="1" t="s">
        <v>45</v>
      </c>
      <c r="B81" s="1">
        <v>1.78</v>
      </c>
      <c r="C81" s="1" t="s">
        <v>46</v>
      </c>
      <c r="D81" s="1" t="s">
        <v>36</v>
      </c>
      <c r="E81" s="1" t="s">
        <v>42</v>
      </c>
      <c r="G81" s="1" t="s">
        <v>43</v>
      </c>
      <c r="H81" s="1" t="s">
        <v>15</v>
      </c>
      <c r="I81" s="1" t="s">
        <v>113</v>
      </c>
    </row>
    <row r="83" spans="1:15" ht="15" customHeight="1" x14ac:dyDescent="0.3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3">
      <c r="A84" s="2" t="s">
        <v>4</v>
      </c>
      <c r="B84" s="1" t="s">
        <v>110</v>
      </c>
    </row>
    <row r="85" spans="1:15" x14ac:dyDescent="0.3">
      <c r="A85" s="1" t="s">
        <v>5</v>
      </c>
      <c r="B85" s="1" t="s">
        <v>42</v>
      </c>
    </row>
    <row r="86" spans="1:15" x14ac:dyDescent="0.3">
      <c r="A86" s="1" t="s">
        <v>6</v>
      </c>
      <c r="B86" s="1">
        <v>1</v>
      </c>
    </row>
    <row r="87" spans="1:15" x14ac:dyDescent="0.3">
      <c r="A87" s="1" t="s">
        <v>7</v>
      </c>
      <c r="B87" s="1" t="s">
        <v>110</v>
      </c>
    </row>
    <row r="88" spans="1:15" x14ac:dyDescent="0.3">
      <c r="A88" s="1" t="s">
        <v>8</v>
      </c>
      <c r="B88" s="1" t="s">
        <v>9</v>
      </c>
    </row>
    <row r="89" spans="1:15" x14ac:dyDescent="0.3">
      <c r="A89" s="1" t="s">
        <v>10</v>
      </c>
      <c r="B89" s="1" t="s">
        <v>17</v>
      </c>
    </row>
    <row r="90" spans="1:15" x14ac:dyDescent="0.3">
      <c r="A90" s="2" t="s">
        <v>11</v>
      </c>
    </row>
    <row r="91" spans="1:15" x14ac:dyDescent="0.3">
      <c r="A91" s="2" t="s">
        <v>12</v>
      </c>
      <c r="B91" s="1" t="s">
        <v>13</v>
      </c>
      <c r="C91" s="2" t="s">
        <v>10</v>
      </c>
      <c r="D91" s="2" t="s">
        <v>14</v>
      </c>
      <c r="E91" s="2" t="s">
        <v>5</v>
      </c>
      <c r="F91" s="2" t="s">
        <v>21</v>
      </c>
      <c r="G91" s="2" t="s">
        <v>7</v>
      </c>
      <c r="H91" s="2" t="s">
        <v>8</v>
      </c>
      <c r="I91" s="2" t="s">
        <v>24</v>
      </c>
      <c r="J91" s="2" t="s">
        <v>23</v>
      </c>
      <c r="K91" s="2" t="s">
        <v>25</v>
      </c>
      <c r="L91" s="2" t="s">
        <v>22</v>
      </c>
      <c r="M91" s="2" t="s">
        <v>24</v>
      </c>
      <c r="N91" s="2" t="s">
        <v>22</v>
      </c>
      <c r="O91" s="2" t="s">
        <v>24</v>
      </c>
    </row>
    <row r="92" spans="1:15" x14ac:dyDescent="0.3">
      <c r="A92" s="1" t="s">
        <v>33</v>
      </c>
      <c r="B92" s="1">
        <v>3</v>
      </c>
      <c r="C92" s="1" t="s">
        <v>34</v>
      </c>
      <c r="D92" s="1" t="s">
        <v>28</v>
      </c>
      <c r="E92" s="5" t="s">
        <v>30</v>
      </c>
      <c r="F92" s="1" t="s">
        <v>29</v>
      </c>
      <c r="G92" s="1" t="s">
        <v>32</v>
      </c>
      <c r="H92" s="1" t="s">
        <v>31</v>
      </c>
      <c r="I92" s="1" t="s">
        <v>114</v>
      </c>
    </row>
    <row r="93" spans="1:15" x14ac:dyDescent="0.3">
      <c r="A93" s="1" t="s">
        <v>33</v>
      </c>
      <c r="B93" s="1">
        <v>0.25771428571428573</v>
      </c>
      <c r="C93" s="1" t="s">
        <v>34</v>
      </c>
      <c r="D93" s="1" t="s">
        <v>28</v>
      </c>
      <c r="E93" s="5" t="s">
        <v>30</v>
      </c>
      <c r="F93" s="1" t="s">
        <v>29</v>
      </c>
      <c r="G93" s="1" t="s">
        <v>32</v>
      </c>
      <c r="H93" s="1" t="s">
        <v>31</v>
      </c>
      <c r="I93" s="1" t="s">
        <v>114</v>
      </c>
    </row>
    <row r="94" spans="1:15" x14ac:dyDescent="0.3">
      <c r="A94" s="1" t="s">
        <v>117</v>
      </c>
      <c r="B94" s="1">
        <f>0.097*10^(-3)*0.314285714285714</f>
        <v>3.0485714285714259E-5</v>
      </c>
      <c r="C94" s="1" t="s">
        <v>118</v>
      </c>
      <c r="D94" s="1" t="s">
        <v>27</v>
      </c>
      <c r="E94" s="5" t="s">
        <v>119</v>
      </c>
      <c r="F94" s="1" t="s">
        <v>120</v>
      </c>
      <c r="G94" s="1" t="s">
        <v>121</v>
      </c>
      <c r="H94" s="1" t="s">
        <v>122</v>
      </c>
      <c r="I94" s="1" t="s">
        <v>114</v>
      </c>
    </row>
    <row r="95" spans="1:15" x14ac:dyDescent="0.3">
      <c r="A95" s="1" t="s">
        <v>126</v>
      </c>
      <c r="B95" s="1">
        <f>0.014/1000*0.314285714285714</f>
        <v>4.399999999999996E-6</v>
      </c>
      <c r="C95" s="1" t="s">
        <v>118</v>
      </c>
      <c r="D95" s="1" t="s">
        <v>27</v>
      </c>
      <c r="E95" s="5" t="s">
        <v>119</v>
      </c>
      <c r="F95" s="1" t="s">
        <v>120</v>
      </c>
      <c r="G95" s="4" t="s">
        <v>127</v>
      </c>
      <c r="H95" s="1" t="s">
        <v>122</v>
      </c>
      <c r="I95" s="1" t="s">
        <v>114</v>
      </c>
    </row>
    <row r="96" spans="1:15" x14ac:dyDescent="0.3">
      <c r="A96" s="1" t="s">
        <v>78</v>
      </c>
      <c r="B96" s="1">
        <f>0.02/1000</f>
        <v>2.0000000000000002E-5</v>
      </c>
      <c r="C96" s="1" t="s">
        <v>63</v>
      </c>
      <c r="D96" s="1" t="s">
        <v>81</v>
      </c>
      <c r="F96" s="1" t="s">
        <v>29</v>
      </c>
      <c r="G96" s="4" t="s">
        <v>82</v>
      </c>
      <c r="H96" s="1" t="s">
        <v>31</v>
      </c>
      <c r="I96" s="1" t="s">
        <v>111</v>
      </c>
    </row>
    <row r="97" spans="1:9" x14ac:dyDescent="0.3">
      <c r="A97" s="1" t="s">
        <v>79</v>
      </c>
      <c r="B97" s="1">
        <f>1.51*10^(-4)</f>
        <v>1.5100000000000001E-4</v>
      </c>
      <c r="C97" s="1" t="s">
        <v>63</v>
      </c>
      <c r="D97" s="1" t="s">
        <v>81</v>
      </c>
      <c r="F97" s="1" t="s">
        <v>29</v>
      </c>
      <c r="G97" s="4" t="s">
        <v>80</v>
      </c>
      <c r="H97" s="1" t="s">
        <v>31</v>
      </c>
      <c r="I97" s="1" t="s">
        <v>111</v>
      </c>
    </row>
    <row r="98" spans="1:9" x14ac:dyDescent="0.3">
      <c r="A98" s="1" t="s">
        <v>83</v>
      </c>
      <c r="B98" s="1">
        <f>1.04*10^(-4)</f>
        <v>1.0400000000000001E-4</v>
      </c>
      <c r="C98" s="1" t="s">
        <v>63</v>
      </c>
      <c r="D98" s="1" t="s">
        <v>27</v>
      </c>
      <c r="F98" s="1" t="s">
        <v>29</v>
      </c>
      <c r="G98" s="4" t="s">
        <v>84</v>
      </c>
      <c r="H98" s="1" t="s">
        <v>31</v>
      </c>
      <c r="I98" s="1" t="s">
        <v>111</v>
      </c>
    </row>
    <row r="99" spans="1:9" x14ac:dyDescent="0.3">
      <c r="A99" s="4" t="s">
        <v>89</v>
      </c>
      <c r="B99" s="1">
        <f>0.22/1000</f>
        <v>2.2000000000000001E-4</v>
      </c>
      <c r="C99" s="1" t="s">
        <v>62</v>
      </c>
      <c r="D99" s="1" t="s">
        <v>27</v>
      </c>
      <c r="F99" s="1" t="s">
        <v>35</v>
      </c>
      <c r="G99" s="4" t="s">
        <v>85</v>
      </c>
      <c r="H99" s="1" t="s">
        <v>31</v>
      </c>
      <c r="I99" s="1" t="s">
        <v>112</v>
      </c>
    </row>
    <row r="100" spans="1:9" x14ac:dyDescent="0.3">
      <c r="A100" s="1" t="s">
        <v>86</v>
      </c>
      <c r="B100" s="1">
        <f>0.09/1000</f>
        <v>8.9999999999999992E-5</v>
      </c>
      <c r="C100" s="1" t="s">
        <v>62</v>
      </c>
      <c r="D100" s="1" t="s">
        <v>27</v>
      </c>
      <c r="F100" s="1" t="s">
        <v>35</v>
      </c>
      <c r="G100" s="4" t="s">
        <v>85</v>
      </c>
      <c r="H100" s="1" t="s">
        <v>31</v>
      </c>
      <c r="I100" s="1" t="s">
        <v>112</v>
      </c>
    </row>
    <row r="101" spans="1:9" s="6" customFormat="1" x14ac:dyDescent="0.3">
      <c r="A101" s="6" t="s">
        <v>90</v>
      </c>
      <c r="B101" s="6">
        <f>0.71875*1.29*10^(-4)</f>
        <v>9.2718750000000014E-5</v>
      </c>
      <c r="C101" s="6" t="s">
        <v>62</v>
      </c>
      <c r="D101" s="6" t="s">
        <v>27</v>
      </c>
      <c r="F101" s="6" t="s">
        <v>29</v>
      </c>
      <c r="G101" s="10" t="s">
        <v>91</v>
      </c>
      <c r="H101" s="6" t="s">
        <v>31</v>
      </c>
      <c r="I101" s="1" t="s">
        <v>112</v>
      </c>
    </row>
    <row r="102" spans="1:9" s="6" customFormat="1" x14ac:dyDescent="0.3">
      <c r="A102" s="10" t="s">
        <v>92</v>
      </c>
      <c r="B102" s="6">
        <f>0.28125*1.29*10^(-4)</f>
        <v>3.6281249999999998E-5</v>
      </c>
      <c r="C102" s="6" t="s">
        <v>93</v>
      </c>
      <c r="D102" s="6" t="s">
        <v>27</v>
      </c>
      <c r="F102" s="6" t="s">
        <v>29</v>
      </c>
      <c r="G102" s="10" t="s">
        <v>94</v>
      </c>
      <c r="H102" s="6" t="s">
        <v>31</v>
      </c>
      <c r="I102" s="1" t="s">
        <v>112</v>
      </c>
    </row>
    <row r="103" spans="1:9" x14ac:dyDescent="0.3">
      <c r="A103" s="4" t="s">
        <v>95</v>
      </c>
      <c r="B103" s="1">
        <f>1.93*10^(-3)</f>
        <v>1.9300000000000001E-3</v>
      </c>
      <c r="C103" s="1" t="s">
        <v>93</v>
      </c>
      <c r="D103" s="1" t="s">
        <v>27</v>
      </c>
      <c r="F103" s="1" t="s">
        <v>35</v>
      </c>
      <c r="G103" s="4" t="s">
        <v>96</v>
      </c>
      <c r="H103" s="1" t="s">
        <v>31</v>
      </c>
      <c r="I103" s="1" t="s">
        <v>112</v>
      </c>
    </row>
    <row r="104" spans="1:9" x14ac:dyDescent="0.3">
      <c r="A104" s="1" t="s">
        <v>97</v>
      </c>
      <c r="B104" s="1">
        <f>1.33*10^(-4)</f>
        <v>1.3300000000000001E-4</v>
      </c>
      <c r="C104" s="1" t="s">
        <v>93</v>
      </c>
      <c r="D104" s="1" t="s">
        <v>27</v>
      </c>
      <c r="F104" s="1" t="s">
        <v>35</v>
      </c>
      <c r="G104" s="4" t="s">
        <v>98</v>
      </c>
      <c r="H104" s="1" t="s">
        <v>31</v>
      </c>
      <c r="I104" s="1" t="s">
        <v>112</v>
      </c>
    </row>
    <row r="105" spans="1:9" x14ac:dyDescent="0.3">
      <c r="A105" s="1" t="s">
        <v>99</v>
      </c>
      <c r="B105" s="1">
        <f>3.56*10^(-4)</f>
        <v>3.5600000000000003E-4</v>
      </c>
      <c r="C105" s="1" t="s">
        <v>93</v>
      </c>
      <c r="D105" s="1" t="s">
        <v>27</v>
      </c>
      <c r="F105" s="1" t="s">
        <v>35</v>
      </c>
      <c r="G105" s="4" t="s">
        <v>100</v>
      </c>
      <c r="H105" s="1" t="s">
        <v>31</v>
      </c>
      <c r="I105" s="1" t="s">
        <v>112</v>
      </c>
    </row>
    <row r="106" spans="1:9" x14ac:dyDescent="0.3">
      <c r="A106" s="4" t="s">
        <v>101</v>
      </c>
      <c r="B106" s="1">
        <f>1.64*10^(-3)</f>
        <v>1.64E-3</v>
      </c>
      <c r="C106" s="1" t="s">
        <v>93</v>
      </c>
      <c r="D106" s="1" t="s">
        <v>27</v>
      </c>
      <c r="F106" s="1" t="s">
        <v>35</v>
      </c>
      <c r="G106" s="4" t="s">
        <v>102</v>
      </c>
      <c r="H106" s="1" t="s">
        <v>31</v>
      </c>
      <c r="I106" s="1" t="s">
        <v>112</v>
      </c>
    </row>
    <row r="107" spans="1:9" x14ac:dyDescent="0.3">
      <c r="A107" s="1" t="s">
        <v>103</v>
      </c>
      <c r="B107" s="1">
        <f>0.76/1000*0.4</f>
        <v>3.0400000000000002E-4</v>
      </c>
      <c r="C107" s="1" t="s">
        <v>34</v>
      </c>
      <c r="D107" s="1" t="s">
        <v>28</v>
      </c>
      <c r="E107" s="5" t="s">
        <v>30</v>
      </c>
      <c r="F107" s="1" t="s">
        <v>29</v>
      </c>
      <c r="G107" s="1" t="s">
        <v>104</v>
      </c>
      <c r="H107" s="1" t="s">
        <v>31</v>
      </c>
      <c r="I107" s="1" t="s">
        <v>115</v>
      </c>
    </row>
    <row r="109" spans="1:9" x14ac:dyDescent="0.3">
      <c r="A109" s="2" t="s">
        <v>4</v>
      </c>
      <c r="B109" s="1" t="s">
        <v>116</v>
      </c>
    </row>
    <row r="110" spans="1:9" x14ac:dyDescent="0.3">
      <c r="A110" s="1" t="s">
        <v>5</v>
      </c>
      <c r="B110" s="1" t="s">
        <v>42</v>
      </c>
    </row>
    <row r="111" spans="1:9" x14ac:dyDescent="0.3">
      <c r="A111" s="1" t="s">
        <v>6</v>
      </c>
      <c r="B111" s="1">
        <v>1</v>
      </c>
    </row>
    <row r="112" spans="1:9" x14ac:dyDescent="0.3">
      <c r="A112" s="1" t="s">
        <v>7</v>
      </c>
      <c r="B112" s="1" t="s">
        <v>116</v>
      </c>
    </row>
    <row r="113" spans="1:15" x14ac:dyDescent="0.3">
      <c r="A113" s="1" t="s">
        <v>8</v>
      </c>
      <c r="B113" s="1" t="s">
        <v>9</v>
      </c>
    </row>
    <row r="114" spans="1:15" x14ac:dyDescent="0.3">
      <c r="A114" s="1" t="s">
        <v>10</v>
      </c>
      <c r="B114" s="1" t="s">
        <v>17</v>
      </c>
    </row>
    <row r="115" spans="1:15" x14ac:dyDescent="0.3">
      <c r="A115" s="2" t="s">
        <v>11</v>
      </c>
    </row>
    <row r="116" spans="1:15" x14ac:dyDescent="0.3">
      <c r="A116" s="2" t="s">
        <v>12</v>
      </c>
      <c r="B116" s="1" t="s">
        <v>13</v>
      </c>
      <c r="C116" s="2" t="s">
        <v>10</v>
      </c>
      <c r="D116" s="2" t="s">
        <v>14</v>
      </c>
      <c r="E116" s="2" t="s">
        <v>5</v>
      </c>
      <c r="F116" s="2" t="s">
        <v>21</v>
      </c>
      <c r="G116" s="2" t="s">
        <v>7</v>
      </c>
      <c r="H116" s="2" t="s">
        <v>8</v>
      </c>
      <c r="I116" s="2" t="s">
        <v>24</v>
      </c>
      <c r="J116" s="2" t="s">
        <v>23</v>
      </c>
      <c r="K116" s="2" t="s">
        <v>25</v>
      </c>
      <c r="L116" s="2" t="s">
        <v>22</v>
      </c>
      <c r="M116" s="2" t="s">
        <v>24</v>
      </c>
      <c r="N116" s="2" t="s">
        <v>22</v>
      </c>
      <c r="O116" s="2" t="s">
        <v>24</v>
      </c>
    </row>
    <row r="117" spans="1:15" x14ac:dyDescent="0.3">
      <c r="A117" s="1" t="s">
        <v>130</v>
      </c>
      <c r="B117" s="1">
        <v>-9.4900000000000002E-3</v>
      </c>
      <c r="C117" s="1" t="s">
        <v>131</v>
      </c>
      <c r="D117" s="1" t="s">
        <v>57</v>
      </c>
      <c r="E117" s="1" t="s">
        <v>124</v>
      </c>
      <c r="G117" s="1" t="s">
        <v>132</v>
      </c>
      <c r="H117" s="1" t="s">
        <v>15</v>
      </c>
    </row>
    <row r="118" spans="1:15" x14ac:dyDescent="0.3">
      <c r="A118" s="1" t="s">
        <v>133</v>
      </c>
      <c r="B118" s="1">
        <v>-3.5E-4</v>
      </c>
      <c r="C118" s="1" t="s">
        <v>62</v>
      </c>
      <c r="D118" s="1" t="s">
        <v>57</v>
      </c>
      <c r="E118" s="1" t="s">
        <v>124</v>
      </c>
      <c r="G118" s="1" t="s">
        <v>134</v>
      </c>
      <c r="H118" s="1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2023-01-12T05:05:11Z</dcterms:modified>
</cp:coreProperties>
</file>