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2 Master\2 Paper\2 Ammonia\2 Python\4 code\1 data\input\"/>
    </mc:Choice>
  </mc:AlternateContent>
  <xr:revisionPtr revIDLastSave="0" documentId="13_ncr:1_{E7919EF1-5450-465A-A460-2630EAB1924A}" xr6:coauthVersionLast="47" xr6:coauthVersionMax="47" xr10:uidLastSave="{00000000-0000-0000-0000-000000000000}"/>
  <bookViews>
    <workbookView xWindow="2280" yWindow="600" windowWidth="12270" windowHeight="10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1" l="1"/>
  <c r="B72" i="1"/>
  <c r="B71" i="1"/>
  <c r="B70" i="1"/>
  <c r="B69" i="1"/>
  <c r="B68" i="1"/>
  <c r="B67" i="1"/>
  <c r="B66" i="1"/>
  <c r="B65" i="1"/>
  <c r="B64" i="1"/>
  <c r="B37" i="1" l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83" i="1"/>
  <c r="B84" i="1"/>
  <c r="B85" i="1"/>
  <c r="B86" i="1"/>
  <c r="B87" i="1"/>
  <c r="B1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sqh</author>
  </authors>
  <commentList>
    <comment ref="B29" authorId="0" shapeId="0" xr:uid="{EF1E1597-59EA-4262-850E-E52379911C43}">
      <text>
        <r>
          <rPr>
            <b/>
            <sz val="9"/>
            <color indexed="81"/>
            <rFont val="宋体"/>
            <family val="3"/>
            <charset val="134"/>
          </rPr>
          <t>sqh:
乘以0.18878（单位制氨中的制氢投入量）之后的设备物料投入数据</t>
        </r>
      </text>
    </comment>
    <comment ref="B56" authorId="0" shapeId="0" xr:uid="{EDEB2221-94AF-4A07-9429-D3B43986EE16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这是乘以0.18878（单位制氨的氢气投入量）之后的数据</t>
        </r>
      </text>
    </comment>
    <comment ref="B75" authorId="0" shapeId="0" xr:uid="{9D2E6FFA-9745-4242-8788-AFF32EC2AD04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这是乘以0.87445（单位制氨的氮气投入量）后的数据</t>
        </r>
      </text>
    </comment>
    <comment ref="N151" authorId="0" shapeId="0" xr:uid="{EFE3F5A3-D049-4FAC-880A-D538A5F265FC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efficiency 0.77</t>
        </r>
      </text>
    </comment>
    <comment ref="N163" authorId="0" shapeId="0" xr:uid="{183A3AB1-4201-4F88-AA81-92BC1DA92AB6}">
      <text>
        <r>
          <rPr>
            <b/>
            <sz val="9"/>
            <color indexed="81"/>
            <rFont val="宋体"/>
            <family val="3"/>
            <charset val="134"/>
          </rPr>
          <t>sqh:</t>
        </r>
        <r>
          <rPr>
            <sz val="9"/>
            <color indexed="81"/>
            <rFont val="宋体"/>
            <family val="3"/>
            <charset val="134"/>
          </rPr>
          <t xml:space="preserve">
efficiency 0.77</t>
        </r>
      </text>
    </comment>
  </commentList>
</comments>
</file>

<file path=xl/sharedStrings.xml><?xml version="1.0" encoding="utf-8"?>
<sst xmlns="http://schemas.openxmlformats.org/spreadsheetml/2006/main" count="712" uniqueCount="143">
  <si>
    <t>cutoff</t>
  </si>
  <si>
    <t>Database</t>
  </si>
  <si>
    <t>format</t>
  </si>
  <si>
    <t>Excel spreadsheet</t>
  </si>
  <si>
    <t>Activity</t>
  </si>
  <si>
    <t>location</t>
  </si>
  <si>
    <t>production amount</t>
  </si>
  <si>
    <t>code</t>
    <phoneticPr fontId="1" type="noConversion"/>
  </si>
  <si>
    <t>type</t>
  </si>
  <si>
    <t>process</t>
  </si>
  <si>
    <t>unit</t>
  </si>
  <si>
    <t>Exchanges</t>
  </si>
  <si>
    <t>name</t>
  </si>
  <si>
    <t>amount</t>
  </si>
  <si>
    <t>database</t>
  </si>
  <si>
    <t>technosphere</t>
  </si>
  <si>
    <t>GLO</t>
  </si>
  <si>
    <t>GLO</t>
    <phoneticPr fontId="1" type="noConversion"/>
  </si>
  <si>
    <t>pcs</t>
    <phoneticPr fontId="5" type="noConversion"/>
  </si>
  <si>
    <t>GLO</t>
    <phoneticPr fontId="1" type="noConversion"/>
  </si>
  <si>
    <t>GLO</t>
    <phoneticPr fontId="5" type="noConversion"/>
  </si>
  <si>
    <t>technosphere</t>
    <phoneticPr fontId="5" type="noConversion"/>
  </si>
  <si>
    <t>categories</t>
    <phoneticPr fontId="1" type="noConversion"/>
  </si>
  <si>
    <t>other data</t>
    <phoneticPr fontId="1" type="noConversion"/>
  </si>
  <si>
    <t>comment</t>
    <phoneticPr fontId="1" type="noConversion"/>
  </si>
  <si>
    <t>reference</t>
    <phoneticPr fontId="1" type="noConversion"/>
  </si>
  <si>
    <t>uncertainty</t>
    <phoneticPr fontId="1" type="noConversion"/>
  </si>
  <si>
    <t>ecoinvent 3.8</t>
    <phoneticPr fontId="1" type="noConversion"/>
  </si>
  <si>
    <t>CN</t>
    <phoneticPr fontId="1" type="noConversion"/>
  </si>
  <si>
    <t>5b4a85bacb3e0342226782fbfcb54f0c</t>
  </si>
  <si>
    <t>market group for electricity, high voltage</t>
    <phoneticPr fontId="1" type="noConversion"/>
  </si>
  <si>
    <t>kilowatt hour</t>
    <phoneticPr fontId="1" type="noConversion"/>
  </si>
  <si>
    <t>cubic meter</t>
  </si>
  <si>
    <t>ecoinvent 3.8</t>
  </si>
  <si>
    <t>manufacturing_stack</t>
    <phoneticPr fontId="1" type="noConversion"/>
  </si>
  <si>
    <t>manufacturing_nitrogen</t>
    <phoneticPr fontId="1" type="noConversion"/>
  </si>
  <si>
    <t>manufacturing_ammonia</t>
    <phoneticPr fontId="1" type="noConversion"/>
  </si>
  <si>
    <t>pcs</t>
    <phoneticPr fontId="1" type="noConversion"/>
  </si>
  <si>
    <t>GLO</t>
    <phoneticPr fontId="1" type="noConversion"/>
  </si>
  <si>
    <t>manufacturing_BoP</t>
    <phoneticPr fontId="1" type="noConversion"/>
  </si>
  <si>
    <t>extrusion, plastic pipes</t>
  </si>
  <si>
    <t>market for aluminium, wrought alloy</t>
  </si>
  <si>
    <t>tube insulation production, elastomere</t>
  </si>
  <si>
    <t>kg</t>
  </si>
  <si>
    <t>ecoinvent 3.8</t>
    <phoneticPr fontId="1" type="noConversion"/>
  </si>
  <si>
    <t>kg</t>
    <phoneticPr fontId="1" type="noConversion"/>
  </si>
  <si>
    <t>0c10dc159b00ad315c9f92b65345e38f</t>
  </si>
  <si>
    <t>market for air compressor, screw-type compressor, 4kW</t>
  </si>
  <si>
    <t>operation_hydrogen</t>
  </si>
  <si>
    <t>operation_hydrogen</t>
    <phoneticPr fontId="1" type="noConversion"/>
  </si>
  <si>
    <t>operation_nitrogen</t>
  </si>
  <si>
    <t>operation_nitrogen</t>
    <phoneticPr fontId="1" type="noConversion"/>
  </si>
  <si>
    <t>operation_sythesis</t>
  </si>
  <si>
    <t>operation_sythesis</t>
    <phoneticPr fontId="1" type="noConversion"/>
  </si>
  <si>
    <t>kg</t>
    <phoneticPr fontId="5" type="noConversion"/>
  </si>
  <si>
    <t>kWh</t>
    <phoneticPr fontId="1" type="noConversion"/>
  </si>
  <si>
    <t>6a7811cf5d456c6d0906edc3c404b586</t>
  </si>
  <si>
    <t>market for cast iron</t>
  </si>
  <si>
    <t>concrete production, 35MPa, ready-mix, with cement limestone 6-10%</t>
  </si>
  <si>
    <t>90ee9e99cafb155360f19f04ca941b3a</t>
  </si>
  <si>
    <t>RoW</t>
  </si>
  <si>
    <t>RoW</t>
    <phoneticPr fontId="1" type="noConversion"/>
  </si>
  <si>
    <t>electronics production, for control units</t>
  </si>
  <si>
    <t>ffaafa61cf19524bbe4b79ac68e2262c</t>
  </si>
  <si>
    <t>market for ethylene glycol</t>
  </si>
  <si>
    <t>0bce10c422b2a2f3e0343f476ea1a22d</t>
  </si>
  <si>
    <t>69bf88f9b85039a63afaef2b6c19b60d</t>
  </si>
  <si>
    <t>8392648c098b86d088a9821ce11ed9dd</t>
  </si>
  <si>
    <t>market for copper cake</t>
  </si>
  <si>
    <t>0aaa62e4b1ea99b161250a927509c23a</t>
  </si>
  <si>
    <t>reinforcing steel production</t>
    <phoneticPr fontId="1" type="noConversion"/>
  </si>
  <si>
    <t>market for sheet rolling, chromium steel</t>
  </si>
  <si>
    <t>493769cb27ee9951bf89b0b32d9cac1d</t>
  </si>
  <si>
    <t>f11896df5a3b93d67d369bf90eb5eed6</t>
  </si>
  <si>
    <t>market for sheet rolling, steel</t>
  </si>
  <si>
    <t>steel production, low-alloyed, hot rolled</t>
  </si>
  <si>
    <t>d868103f1cf89a099ca8fc05f7bd252f</t>
  </si>
  <si>
    <t>a95f205aea9e1b95a755ba10dcb364de</t>
  </si>
  <si>
    <t>market for welding, arc, steel</t>
  </si>
  <si>
    <t>93c51d3fb792a7eedc42d189389bdedb</t>
  </si>
  <si>
    <t>electricity production, wind, 1-3MW turbine, onshore</t>
  </si>
  <si>
    <t>70b237b3e29776b0e941007d3bba8775</t>
  </si>
  <si>
    <t>CN-NM</t>
  </si>
  <si>
    <t>0fcca734f9926ff5ab1d02b82034caef</t>
  </si>
  <si>
    <t>pump production, 40W</t>
  </si>
  <si>
    <t>market for water, deionised</t>
    <phoneticPr fontId="1" type="noConversion"/>
  </si>
  <si>
    <t>2034a332fc2d0e3622c7df406ab23266</t>
  </si>
  <si>
    <t>0c10dc159b00ad315c9f92b65345e38f</t>
    <phoneticPr fontId="1" type="noConversion"/>
  </si>
  <si>
    <t>GLO</t>
    <phoneticPr fontId="1" type="noConversion"/>
  </si>
  <si>
    <t>e1689a1d91788dd4eb3371cd89806a92</t>
  </si>
  <si>
    <t>zeolite production, powder</t>
  </si>
  <si>
    <t>name</t>
    <phoneticPr fontId="1" type="noConversion"/>
  </si>
  <si>
    <t>m</t>
  </si>
  <si>
    <t>carbon black production</t>
  </si>
  <si>
    <t>market for lubricating oil</t>
  </si>
  <si>
    <t>RoW</t>
    <phoneticPr fontId="1" type="noConversion"/>
  </si>
  <si>
    <t>15c993b65a45868e9f93a05998f2aca0</t>
  </si>
  <si>
    <t>polypropylene production, granulate</t>
  </si>
  <si>
    <t>e016ed68e911fb24b4034c4235ce74f3</t>
  </si>
  <si>
    <t>022f6dc5ca3c4f1f4cd319ba3ace2bdd</t>
  </si>
  <si>
    <t>f2d683891035d62beefc92400fafcaea</t>
  </si>
  <si>
    <t>GLO</t>
    <phoneticPr fontId="1" type="noConversion"/>
  </si>
  <si>
    <t>market for aluminium, wrought alloy</t>
    <phoneticPr fontId="1" type="noConversion"/>
  </si>
  <si>
    <t>market for platinum</t>
    <phoneticPr fontId="1" type="noConversion"/>
  </si>
  <si>
    <t>market for synthetic rubber</t>
    <phoneticPr fontId="1" type="noConversion"/>
  </si>
  <si>
    <t>market for tetrafluoroethylene</t>
  </si>
  <si>
    <t>a7ee663cf8f7ad40334d02e07e3e7ece</t>
  </si>
  <si>
    <t>8d8d67e52191663e6949beb083b9d241</t>
    <phoneticPr fontId="1" type="noConversion"/>
  </si>
  <si>
    <t>4217a75556a9fba64f93ea9cfe6cc6c6</t>
  </si>
  <si>
    <t>market for titanium</t>
  </si>
  <si>
    <t>5d59e7184bf0d939666bc0d0dbbed460</t>
    <phoneticPr fontId="1" type="noConversion"/>
  </si>
  <si>
    <t>kWh</t>
    <phoneticPr fontId="1" type="noConversion"/>
  </si>
  <si>
    <t>CN</t>
  </si>
  <si>
    <t>manufacturing</t>
    <phoneticPr fontId="1" type="noConversion"/>
  </si>
  <si>
    <t>operation</t>
    <phoneticPr fontId="1" type="noConversion"/>
  </si>
  <si>
    <t xml:space="preserve">NH3 synthesis catalyst </t>
  </si>
  <si>
    <t>kilogram</t>
    <phoneticPr fontId="1" type="noConversion"/>
  </si>
  <si>
    <t xml:space="preserve">NH3 synthesis catalyst </t>
    <phoneticPr fontId="1" type="noConversion"/>
  </si>
  <si>
    <t>process</t>
    <phoneticPr fontId="1" type="noConversion"/>
  </si>
  <si>
    <t>market for magnetite</t>
    <phoneticPr fontId="1" type="noConversion"/>
  </si>
  <si>
    <t>347435a02cd4c50db9d03d77ec6fc9a1</t>
  </si>
  <si>
    <t>market for lime, packed</t>
    <phoneticPr fontId="1" type="noConversion"/>
  </si>
  <si>
    <t>4635413b43e1117848e018d33ea851c9</t>
  </si>
  <si>
    <t>market for zeolite, powder</t>
    <phoneticPr fontId="1" type="noConversion"/>
  </si>
  <si>
    <t>aca4846a79867225aa13f30122085798</t>
  </si>
  <si>
    <t>Chisalita et.al., 2020, Renewable and Sustainable Energy Reviews</t>
  </si>
  <si>
    <t>Chisalita et.al., 2020, Renewable and Sustainable Energy Reviews</t>
    <phoneticPr fontId="1" type="noConversion"/>
  </si>
  <si>
    <t>Niklas Gerloff, 2021, ACS Sustainable Chemistry &amp; Engineering</t>
    <phoneticPr fontId="1" type="noConversion"/>
  </si>
  <si>
    <t>Niklas Gerloff, 2021, ACS Sustainable Chemistry &amp; Engineering</t>
  </si>
  <si>
    <t>Sousa et.al., 2022, Industrial &amp; Engineering Chemistry Research；Niklas Gerloff, 2021, Journal of Energy Storage</t>
  </si>
  <si>
    <t>Lin et.al., 2020, Industrial &amp; Engineering Chemistry Research</t>
  </si>
  <si>
    <t>Sousa et.al., 2022, Industrial &amp; Engineering Chemistry Research</t>
  </si>
  <si>
    <t>Lee et.al., 2022, Green Chemistry</t>
  </si>
  <si>
    <t>Liu et.al., 2020, Green Chemistry</t>
  </si>
  <si>
    <t>Sebastiano Carlo D’Angelo et.al., 2021, ACS Sustainable Chemistry &amp; Engineering</t>
    <phoneticPr fontId="1" type="noConversion"/>
  </si>
  <si>
    <t>Sebastiano Carlo D’Angelo et.al., 2021, ACS Sustainable Chemistry &amp; Engineering</t>
  </si>
  <si>
    <t>market for platinum group metal concentrate</t>
    <phoneticPr fontId="1" type="noConversion"/>
  </si>
  <si>
    <t>34d4c852b41616ab4ee30b4f7fe1b6ef</t>
  </si>
  <si>
    <t>ZA</t>
    <phoneticPr fontId="1" type="noConversion"/>
  </si>
  <si>
    <t>Jose et.al., 2022, Science of The Total Environment</t>
    <phoneticPr fontId="1" type="noConversion"/>
  </si>
  <si>
    <t>Lee et.al., 2022, ACS Energy Letters</t>
    <phoneticPr fontId="1" type="noConversion"/>
  </si>
  <si>
    <t>PEM Wind</t>
  </si>
  <si>
    <t>PEM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</si>
</sst>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rgb="FFFF0000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7"/>
      <color rgb="FF000000"/>
      <name val="Courier New"/>
      <family val="3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9">
    <xf numFmtId="0" fontId="0" fillId="0" borderId="0" xfId="0"/>
    <xf numFmtId="0" fontId="6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6" fillId="0" borderId="0" xfId="0" applyFont="1" applyAlignment="1">
      <alignment vertical="center"/>
    </xf>
    <xf numFmtId="11" fontId="6" fillId="0" borderId="0" xfId="0" applyNumberFormat="1" applyFont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6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2" fillId="2" borderId="0" xfId="0" applyFont="1" applyFill="1"/>
    <xf numFmtId="0" fontId="15" fillId="0" borderId="0" xfId="0" applyFont="1" applyAlignment="1">
      <alignment horizontal="left" vertical="center"/>
    </xf>
  </cellXfs>
  <cellStyles count="2">
    <cellStyle name="常规" xfId="0" builtinId="0"/>
    <cellStyle name="常规 2" xfId="1" xr:uid="{A1A81272-90F3-44CC-A490-16760FB1DF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5"/>
  <sheetViews>
    <sheetView tabSelected="1" topLeftCell="F122" workbookViewId="0">
      <selection activeCell="G126" sqref="G126"/>
    </sheetView>
  </sheetViews>
  <sheetFormatPr defaultRowHeight="14" x14ac:dyDescent="0.3"/>
  <cols>
    <col min="1" max="1" width="30.4140625" customWidth="1"/>
    <col min="2" max="2" width="34.08203125" customWidth="1"/>
    <col min="3" max="3" width="17.4140625" customWidth="1"/>
    <col min="4" max="5" width="17" customWidth="1"/>
    <col min="6" max="6" width="28.6640625" customWidth="1"/>
    <col min="7" max="7" width="35.9140625" customWidth="1"/>
    <col min="8" max="8" width="12.1640625" customWidth="1"/>
    <col min="9" max="10" width="20.1640625" customWidth="1"/>
    <col min="11" max="12" width="16.25" customWidth="1"/>
  </cols>
  <sheetData>
    <row r="1" spans="1:15" x14ac:dyDescent="0.3">
      <c r="A1" t="s">
        <v>0</v>
      </c>
      <c r="B1" s="1">
        <v>10</v>
      </c>
      <c r="C1" s="2"/>
    </row>
    <row r="2" spans="1:15" ht="15.5" x14ac:dyDescent="0.35">
      <c r="A2" s="3" t="s">
        <v>1</v>
      </c>
      <c r="B2" s="4" t="s">
        <v>141</v>
      </c>
      <c r="C2" s="2"/>
    </row>
    <row r="3" spans="1:15" x14ac:dyDescent="0.3">
      <c r="A3" t="s">
        <v>2</v>
      </c>
      <c r="B3" t="s">
        <v>3</v>
      </c>
      <c r="C3" s="2"/>
    </row>
    <row r="5" spans="1:15" ht="15.5" x14ac:dyDescent="0.35">
      <c r="A5" s="3" t="s">
        <v>4</v>
      </c>
      <c r="B5" s="4" t="s">
        <v>141</v>
      </c>
    </row>
    <row r="6" spans="1:15" x14ac:dyDescent="0.3">
      <c r="A6" t="s">
        <v>5</v>
      </c>
      <c r="B6" t="s">
        <v>17</v>
      </c>
    </row>
    <row r="7" spans="1:15" x14ac:dyDescent="0.3">
      <c r="A7" t="s">
        <v>6</v>
      </c>
      <c r="B7" s="1">
        <v>1</v>
      </c>
    </row>
    <row r="8" spans="1:15" x14ac:dyDescent="0.3">
      <c r="A8" t="s">
        <v>7</v>
      </c>
      <c r="B8" t="s">
        <v>141</v>
      </c>
    </row>
    <row r="9" spans="1:15" x14ac:dyDescent="0.3">
      <c r="A9" t="s">
        <v>8</v>
      </c>
      <c r="B9" t="s">
        <v>9</v>
      </c>
    </row>
    <row r="10" spans="1:15" x14ac:dyDescent="0.3">
      <c r="A10" t="s">
        <v>10</v>
      </c>
      <c r="B10" s="1" t="s">
        <v>18</v>
      </c>
    </row>
    <row r="11" spans="1:15" ht="15.5" x14ac:dyDescent="0.35">
      <c r="A11" s="3" t="s">
        <v>11</v>
      </c>
    </row>
    <row r="12" spans="1:15" ht="15.5" x14ac:dyDescent="0.35">
      <c r="A12" s="3" t="s">
        <v>12</v>
      </c>
      <c r="B12" s="3" t="s">
        <v>13</v>
      </c>
      <c r="C12" s="3" t="s">
        <v>10</v>
      </c>
      <c r="D12" s="3" t="s">
        <v>14</v>
      </c>
      <c r="E12" s="3" t="s">
        <v>5</v>
      </c>
      <c r="F12" s="3" t="s">
        <v>22</v>
      </c>
      <c r="G12" s="3" t="s">
        <v>7</v>
      </c>
      <c r="H12" s="3" t="s">
        <v>8</v>
      </c>
      <c r="I12" s="3" t="s">
        <v>25</v>
      </c>
      <c r="J12" s="3" t="s">
        <v>24</v>
      </c>
      <c r="K12" s="3" t="s">
        <v>26</v>
      </c>
      <c r="L12" s="3" t="s">
        <v>23</v>
      </c>
      <c r="M12" s="3" t="s">
        <v>25</v>
      </c>
      <c r="N12" s="3" t="s">
        <v>23</v>
      </c>
      <c r="O12" s="3" t="s">
        <v>25</v>
      </c>
    </row>
    <row r="13" spans="1:15" x14ac:dyDescent="0.3">
      <c r="A13" s="1" t="s">
        <v>113</v>
      </c>
      <c r="B13" s="1">
        <v>1</v>
      </c>
      <c r="C13" s="1" t="s">
        <v>18</v>
      </c>
      <c r="D13" t="s">
        <v>142</v>
      </c>
      <c r="E13" s="1" t="s">
        <v>16</v>
      </c>
      <c r="F13" s="1"/>
      <c r="G13" s="1" t="s">
        <v>113</v>
      </c>
      <c r="H13" t="s">
        <v>15</v>
      </c>
    </row>
    <row r="14" spans="1:15" s="1" customFormat="1" x14ac:dyDescent="0.3">
      <c r="A14" s="1" t="s">
        <v>114</v>
      </c>
      <c r="B14" s="1">
        <v>1</v>
      </c>
      <c r="C14" s="1" t="s">
        <v>18</v>
      </c>
      <c r="D14" t="s">
        <v>142</v>
      </c>
      <c r="E14" s="1" t="s">
        <v>20</v>
      </c>
      <c r="G14" s="1" t="s">
        <v>114</v>
      </c>
      <c r="H14" s="1" t="s">
        <v>21</v>
      </c>
    </row>
    <row r="15" spans="1:15" x14ac:dyDescent="0.3">
      <c r="B15" s="1"/>
    </row>
    <row r="16" spans="1:15" ht="15.5" x14ac:dyDescent="0.35">
      <c r="A16" s="3" t="s">
        <v>4</v>
      </c>
      <c r="B16" s="1" t="s">
        <v>113</v>
      </c>
    </row>
    <row r="17" spans="1:15" x14ac:dyDescent="0.3">
      <c r="A17" t="s">
        <v>5</v>
      </c>
      <c r="B17" s="1" t="s">
        <v>19</v>
      </c>
    </row>
    <row r="18" spans="1:15" x14ac:dyDescent="0.3">
      <c r="A18" t="s">
        <v>6</v>
      </c>
      <c r="B18" s="1">
        <v>1</v>
      </c>
    </row>
    <row r="19" spans="1:15" x14ac:dyDescent="0.3">
      <c r="A19" t="s">
        <v>7</v>
      </c>
      <c r="B19" s="1" t="s">
        <v>113</v>
      </c>
    </row>
    <row r="20" spans="1:15" x14ac:dyDescent="0.3">
      <c r="A20" t="s">
        <v>8</v>
      </c>
      <c r="B20" s="1" t="s">
        <v>9</v>
      </c>
    </row>
    <row r="21" spans="1:15" x14ac:dyDescent="0.3">
      <c r="A21" t="s">
        <v>10</v>
      </c>
      <c r="B21" s="1" t="s">
        <v>18</v>
      </c>
    </row>
    <row r="22" spans="1:15" ht="15.5" x14ac:dyDescent="0.35">
      <c r="A22" s="3" t="s">
        <v>11</v>
      </c>
      <c r="B22" s="1"/>
    </row>
    <row r="23" spans="1:15" ht="15.5" x14ac:dyDescent="0.35">
      <c r="A23" s="3" t="s">
        <v>12</v>
      </c>
      <c r="B23" s="1" t="s">
        <v>13</v>
      </c>
      <c r="C23" s="3" t="s">
        <v>10</v>
      </c>
      <c r="D23" s="3" t="s">
        <v>14</v>
      </c>
      <c r="E23" s="3" t="s">
        <v>5</v>
      </c>
      <c r="F23" s="3" t="s">
        <v>22</v>
      </c>
      <c r="G23" s="3" t="s">
        <v>7</v>
      </c>
      <c r="H23" s="3" t="s">
        <v>8</v>
      </c>
      <c r="I23" s="3" t="s">
        <v>25</v>
      </c>
      <c r="J23" s="3" t="s">
        <v>24</v>
      </c>
      <c r="K23" s="3" t="s">
        <v>26</v>
      </c>
      <c r="L23" s="3" t="s">
        <v>23</v>
      </c>
      <c r="M23" s="3" t="s">
        <v>25</v>
      </c>
      <c r="N23" s="3" t="s">
        <v>23</v>
      </c>
      <c r="O23" s="3" t="s">
        <v>25</v>
      </c>
    </row>
    <row r="24" spans="1:15" s="1" customFormat="1" ht="15.5" x14ac:dyDescent="0.35">
      <c r="A24" s="7" t="s">
        <v>39</v>
      </c>
      <c r="B24" s="1">
        <v>1</v>
      </c>
      <c r="C24" s="7" t="s">
        <v>37</v>
      </c>
      <c r="D24" t="s">
        <v>142</v>
      </c>
      <c r="E24" s="7" t="s">
        <v>38</v>
      </c>
      <c r="F24" s="7"/>
      <c r="G24" s="7" t="s">
        <v>39</v>
      </c>
      <c r="H24" t="s">
        <v>15</v>
      </c>
      <c r="I24" s="1" t="s">
        <v>125</v>
      </c>
      <c r="J24" s="7"/>
      <c r="K24" s="7"/>
      <c r="L24" s="7"/>
      <c r="M24" s="7"/>
      <c r="N24" s="7"/>
      <c r="O24" s="7"/>
    </row>
    <row r="25" spans="1:15" s="1" customFormat="1" ht="15.5" x14ac:dyDescent="0.35">
      <c r="A25" s="7" t="s">
        <v>34</v>
      </c>
      <c r="B25" s="1">
        <v>1</v>
      </c>
      <c r="C25" s="7" t="s">
        <v>37</v>
      </c>
      <c r="D25" t="s">
        <v>142</v>
      </c>
      <c r="E25" s="7" t="s">
        <v>38</v>
      </c>
      <c r="F25" s="7"/>
      <c r="G25" s="7" t="s">
        <v>34</v>
      </c>
      <c r="H25" t="s">
        <v>15</v>
      </c>
      <c r="I25" s="1" t="s">
        <v>126</v>
      </c>
      <c r="J25" s="7"/>
      <c r="K25" s="7"/>
      <c r="L25" s="7"/>
      <c r="M25" s="7"/>
      <c r="N25" s="7"/>
      <c r="O25" s="7"/>
    </row>
    <row r="26" spans="1:15" s="1" customFormat="1" ht="15.5" x14ac:dyDescent="0.35">
      <c r="A26" s="7" t="s">
        <v>35</v>
      </c>
      <c r="B26" s="1">
        <v>1</v>
      </c>
      <c r="C26" s="7" t="s">
        <v>37</v>
      </c>
      <c r="D26" t="s">
        <v>142</v>
      </c>
      <c r="E26" s="7" t="s">
        <v>38</v>
      </c>
      <c r="F26" s="7"/>
      <c r="G26" s="7" t="s">
        <v>35</v>
      </c>
      <c r="H26" t="s">
        <v>15</v>
      </c>
      <c r="I26" s="1" t="s">
        <v>125</v>
      </c>
      <c r="J26" s="7"/>
      <c r="K26" s="7"/>
      <c r="L26" s="7"/>
      <c r="M26" s="7"/>
      <c r="N26" s="7"/>
      <c r="O26" s="7"/>
    </row>
    <row r="27" spans="1:15" s="1" customFormat="1" ht="15.5" x14ac:dyDescent="0.35">
      <c r="A27" s="7" t="s">
        <v>36</v>
      </c>
      <c r="B27" s="1">
        <v>1</v>
      </c>
      <c r="C27" s="7" t="s">
        <v>37</v>
      </c>
      <c r="D27" t="s">
        <v>142</v>
      </c>
      <c r="E27" s="7" t="s">
        <v>38</v>
      </c>
      <c r="G27" s="7" t="s">
        <v>36</v>
      </c>
      <c r="H27" t="s">
        <v>15</v>
      </c>
    </row>
    <row r="28" spans="1:15" s="1" customFormat="1" x14ac:dyDescent="0.3"/>
    <row r="29" spans="1:15" x14ac:dyDescent="0.3">
      <c r="A29" s="5" t="s">
        <v>4</v>
      </c>
      <c r="B29" s="8" t="s">
        <v>39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3">
      <c r="A30" s="8" t="s">
        <v>5</v>
      </c>
      <c r="B30" s="8" t="s">
        <v>17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3">
      <c r="A31" s="8" t="s">
        <v>6</v>
      </c>
      <c r="B31" s="8">
        <v>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3">
      <c r="A32" s="8" t="s">
        <v>7</v>
      </c>
      <c r="B32" s="8" t="s">
        <v>39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3">
      <c r="A33" s="8" t="s">
        <v>8</v>
      </c>
      <c r="B33" s="8" t="s">
        <v>9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x14ac:dyDescent="0.3">
      <c r="A34" s="8" t="s">
        <v>10</v>
      </c>
      <c r="B34" s="8" t="s">
        <v>18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x14ac:dyDescent="0.3">
      <c r="A35" s="5" t="s">
        <v>11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3">
      <c r="A36" s="5" t="s">
        <v>91</v>
      </c>
      <c r="B36" s="8" t="s">
        <v>13</v>
      </c>
      <c r="C36" s="5" t="s">
        <v>10</v>
      </c>
      <c r="D36" s="5" t="s">
        <v>14</v>
      </c>
      <c r="E36" s="5" t="s">
        <v>5</v>
      </c>
      <c r="F36" s="5" t="s">
        <v>22</v>
      </c>
      <c r="G36" s="5" t="s">
        <v>7</v>
      </c>
      <c r="H36" s="5" t="s">
        <v>8</v>
      </c>
      <c r="I36" s="5" t="s">
        <v>25</v>
      </c>
      <c r="J36" s="5" t="s">
        <v>24</v>
      </c>
      <c r="K36" s="5" t="s">
        <v>26</v>
      </c>
      <c r="L36" s="5" t="s">
        <v>23</v>
      </c>
      <c r="M36" s="5" t="s">
        <v>25</v>
      </c>
      <c r="N36" s="5" t="s">
        <v>23</v>
      </c>
      <c r="O36" s="5" t="s">
        <v>25</v>
      </c>
    </row>
    <row r="37" spans="1:15" s="1" customFormat="1" x14ac:dyDescent="0.3">
      <c r="A37" s="8" t="s">
        <v>57</v>
      </c>
      <c r="B37" s="8">
        <f>0.000202407614965796*0.18878</f>
        <v>3.8210509553242965E-5</v>
      </c>
      <c r="C37" s="8" t="s">
        <v>43</v>
      </c>
      <c r="D37" s="8" t="s">
        <v>33</v>
      </c>
      <c r="E37" s="8" t="s">
        <v>16</v>
      </c>
      <c r="F37" s="8"/>
      <c r="G37" s="8" t="s">
        <v>56</v>
      </c>
      <c r="H37" s="8" t="s">
        <v>15</v>
      </c>
      <c r="I37" s="8" t="s">
        <v>127</v>
      </c>
      <c r="J37" s="8"/>
      <c r="K37" s="8"/>
      <c r="L37" s="8"/>
      <c r="M37" s="8"/>
      <c r="N37" s="8"/>
      <c r="O37" s="8"/>
    </row>
    <row r="38" spans="1:15" s="1" customFormat="1" x14ac:dyDescent="0.3">
      <c r="A38" s="6" t="s">
        <v>58</v>
      </c>
      <c r="B38" s="8">
        <f>7.75895857368886E-07*0.18878</f>
        <v>1.464736199540983E-7</v>
      </c>
      <c r="C38" s="8" t="s">
        <v>32</v>
      </c>
      <c r="D38" s="8" t="s">
        <v>33</v>
      </c>
      <c r="E38" s="8" t="s">
        <v>60</v>
      </c>
      <c r="F38" s="8"/>
      <c r="G38" s="8" t="s">
        <v>59</v>
      </c>
      <c r="H38" s="8" t="s">
        <v>15</v>
      </c>
      <c r="I38" s="8" t="s">
        <v>127</v>
      </c>
      <c r="J38" s="8"/>
      <c r="K38" s="8"/>
      <c r="L38" s="8"/>
      <c r="M38" s="8"/>
      <c r="N38" s="8"/>
      <c r="O38" s="8"/>
    </row>
    <row r="39" spans="1:15" s="1" customFormat="1" x14ac:dyDescent="0.3">
      <c r="A39" s="6" t="s">
        <v>68</v>
      </c>
      <c r="B39" s="8">
        <f>0.0000337346024942994*0.18878</f>
        <v>6.3684182588738405E-6</v>
      </c>
      <c r="C39" s="8" t="s">
        <v>43</v>
      </c>
      <c r="D39" s="8" t="s">
        <v>33</v>
      </c>
      <c r="E39" s="8" t="s">
        <v>17</v>
      </c>
      <c r="F39" s="8"/>
      <c r="G39" s="6" t="s">
        <v>69</v>
      </c>
      <c r="H39" s="8" t="s">
        <v>15</v>
      </c>
      <c r="I39" s="8" t="s">
        <v>127</v>
      </c>
      <c r="J39" s="8"/>
      <c r="K39" s="8"/>
      <c r="L39" s="8"/>
      <c r="M39" s="8"/>
      <c r="N39" s="8"/>
      <c r="O39" s="8"/>
    </row>
    <row r="40" spans="1:15" s="1" customFormat="1" x14ac:dyDescent="0.3">
      <c r="A40" s="6" t="s">
        <v>62</v>
      </c>
      <c r="B40" s="8">
        <f>0.0000337346024942994*0.18878</f>
        <v>6.3684182588738405E-6</v>
      </c>
      <c r="C40" s="8" t="s">
        <v>43</v>
      </c>
      <c r="D40" s="8" t="s">
        <v>33</v>
      </c>
      <c r="E40" s="8" t="s">
        <v>61</v>
      </c>
      <c r="F40" s="8"/>
      <c r="G40" s="6" t="s">
        <v>63</v>
      </c>
      <c r="H40" s="8" t="s">
        <v>15</v>
      </c>
      <c r="I40" s="8" t="s">
        <v>128</v>
      </c>
      <c r="J40" s="8"/>
      <c r="K40" s="8"/>
      <c r="L40" s="8"/>
      <c r="M40" s="8"/>
      <c r="N40" s="8"/>
      <c r="O40" s="8"/>
    </row>
    <row r="41" spans="1:15" s="1" customFormat="1" x14ac:dyDescent="0.3">
      <c r="A41" s="6" t="s">
        <v>64</v>
      </c>
      <c r="B41" s="8">
        <f>2.36142217460096E-06*0.18878</f>
        <v>4.4578927812116923E-7</v>
      </c>
      <c r="C41" s="8" t="s">
        <v>43</v>
      </c>
      <c r="D41" s="8" t="s">
        <v>33</v>
      </c>
      <c r="E41" s="8" t="s">
        <v>17</v>
      </c>
      <c r="F41" s="8"/>
      <c r="G41" s="6" t="s">
        <v>65</v>
      </c>
      <c r="H41" s="8" t="s">
        <v>15</v>
      </c>
      <c r="I41" s="8" t="s">
        <v>128</v>
      </c>
      <c r="J41" s="8"/>
      <c r="K41" s="8"/>
      <c r="L41" s="8"/>
      <c r="M41" s="8"/>
      <c r="N41" s="8"/>
      <c r="O41" s="8"/>
    </row>
    <row r="42" spans="1:15" s="1" customFormat="1" x14ac:dyDescent="0.3">
      <c r="A42" s="6" t="s">
        <v>40</v>
      </c>
      <c r="B42" s="8">
        <f>0.000156730963188515*0.18878</f>
        <v>2.9587671230727864E-5</v>
      </c>
      <c r="C42" s="8" t="s">
        <v>43</v>
      </c>
      <c r="D42" s="8" t="s">
        <v>33</v>
      </c>
      <c r="E42" s="8" t="s">
        <v>61</v>
      </c>
      <c r="F42" s="8"/>
      <c r="G42" s="6" t="s">
        <v>66</v>
      </c>
      <c r="H42" s="8" t="s">
        <v>15</v>
      </c>
      <c r="I42" s="8" t="s">
        <v>128</v>
      </c>
      <c r="J42" s="8"/>
      <c r="K42" s="8"/>
      <c r="L42" s="8"/>
      <c r="M42" s="8"/>
      <c r="N42" s="8"/>
      <c r="O42" s="8"/>
    </row>
    <row r="43" spans="1:15" s="1" customFormat="1" x14ac:dyDescent="0.3">
      <c r="A43" s="10" t="s">
        <v>94</v>
      </c>
      <c r="B43" s="8">
        <f>0.0000337346024942994*0.18878</f>
        <v>6.3684182588738405E-6</v>
      </c>
      <c r="C43" s="8" t="s">
        <v>43</v>
      </c>
      <c r="D43" s="8" t="s">
        <v>33</v>
      </c>
      <c r="E43" s="8" t="s">
        <v>95</v>
      </c>
      <c r="F43" s="8"/>
      <c r="G43" s="10" t="s">
        <v>96</v>
      </c>
      <c r="H43" s="8" t="s">
        <v>15</v>
      </c>
      <c r="I43" s="8" t="s">
        <v>127</v>
      </c>
      <c r="J43" s="8"/>
      <c r="K43" s="8"/>
      <c r="L43" s="8"/>
      <c r="M43" s="8"/>
      <c r="N43" s="8"/>
      <c r="O43" s="8"/>
    </row>
    <row r="44" spans="1:15" s="1" customFormat="1" x14ac:dyDescent="0.3">
      <c r="A44" s="8" t="s">
        <v>41</v>
      </c>
      <c r="B44" s="8">
        <f>0.0000877099664851784*0.18878</f>
        <v>1.6557887473071978E-5</v>
      </c>
      <c r="C44" s="8" t="s">
        <v>43</v>
      </c>
      <c r="D44" s="8" t="s">
        <v>33</v>
      </c>
      <c r="E44" s="8" t="s">
        <v>17</v>
      </c>
      <c r="F44" s="8"/>
      <c r="G44" s="6" t="s">
        <v>67</v>
      </c>
      <c r="H44" s="8" t="s">
        <v>15</v>
      </c>
      <c r="I44" s="8" t="s">
        <v>128</v>
      </c>
      <c r="J44" s="8"/>
      <c r="K44" s="8"/>
      <c r="L44" s="8"/>
      <c r="M44" s="8"/>
      <c r="N44" s="8"/>
      <c r="O44" s="8"/>
    </row>
    <row r="45" spans="1:15" s="1" customFormat="1" x14ac:dyDescent="0.3">
      <c r="A45" s="6" t="s">
        <v>68</v>
      </c>
      <c r="B45" s="8">
        <f>0.0000826497761110335*0.18878</f>
        <v>1.5602624734240906E-5</v>
      </c>
      <c r="C45" s="8" t="s">
        <v>43</v>
      </c>
      <c r="D45" s="8" t="s">
        <v>33</v>
      </c>
      <c r="E45" s="8" t="s">
        <v>17</v>
      </c>
      <c r="F45" s="8"/>
      <c r="G45" s="6" t="s">
        <v>69</v>
      </c>
      <c r="H45" s="8" t="s">
        <v>15</v>
      </c>
      <c r="I45" s="8" t="s">
        <v>128</v>
      </c>
      <c r="J45" s="8"/>
      <c r="K45" s="8"/>
      <c r="L45" s="8"/>
      <c r="M45" s="8"/>
      <c r="N45" s="8"/>
      <c r="O45" s="8"/>
    </row>
    <row r="46" spans="1:15" s="1" customFormat="1" x14ac:dyDescent="0.3">
      <c r="A46" s="10" t="s">
        <v>97</v>
      </c>
      <c r="B46" s="8">
        <f>0.000101203807482898*0.18878</f>
        <v>1.9105254776621483E-5</v>
      </c>
      <c r="C46" s="8" t="s">
        <v>43</v>
      </c>
      <c r="D46" s="8" t="s">
        <v>44</v>
      </c>
      <c r="E46" s="8" t="s">
        <v>95</v>
      </c>
      <c r="F46" s="8"/>
      <c r="G46" s="10" t="s">
        <v>98</v>
      </c>
      <c r="H46" s="8" t="s">
        <v>15</v>
      </c>
      <c r="I46" s="8" t="s">
        <v>128</v>
      </c>
      <c r="J46" s="8"/>
      <c r="K46" s="8"/>
      <c r="L46" s="8"/>
      <c r="M46" s="8"/>
      <c r="N46" s="8"/>
      <c r="O46" s="8"/>
    </row>
    <row r="47" spans="1:15" s="1" customFormat="1" x14ac:dyDescent="0.3">
      <c r="A47" s="8" t="s">
        <v>70</v>
      </c>
      <c r="B47" s="8">
        <f>0.00111739123841868*0.18878</f>
        <v>2.109411179886784E-4</v>
      </c>
      <c r="C47" s="8" t="s">
        <v>43</v>
      </c>
      <c r="D47" s="8" t="s">
        <v>33</v>
      </c>
      <c r="E47" s="8" t="s">
        <v>61</v>
      </c>
      <c r="F47" s="8"/>
      <c r="G47" s="6" t="s">
        <v>89</v>
      </c>
      <c r="H47" s="8" t="s">
        <v>15</v>
      </c>
      <c r="I47" s="8" t="s">
        <v>128</v>
      </c>
      <c r="J47" s="8"/>
      <c r="K47" s="8"/>
      <c r="L47" s="8"/>
      <c r="M47" s="8"/>
      <c r="N47" s="8"/>
      <c r="O47" s="8"/>
    </row>
    <row r="48" spans="1:15" s="1" customFormat="1" x14ac:dyDescent="0.3">
      <c r="A48" s="6" t="s">
        <v>71</v>
      </c>
      <c r="B48" s="8">
        <f>0.00145969624992834*0.18878</f>
        <v>2.7556145806147207E-4</v>
      </c>
      <c r="C48" s="6" t="s">
        <v>43</v>
      </c>
      <c r="D48" s="8" t="s">
        <v>33</v>
      </c>
      <c r="E48" s="8" t="s">
        <v>17</v>
      </c>
      <c r="F48" s="8"/>
      <c r="G48" s="6" t="s">
        <v>72</v>
      </c>
      <c r="H48" s="8" t="s">
        <v>15</v>
      </c>
      <c r="I48" s="8" t="s">
        <v>128</v>
      </c>
      <c r="J48" s="8"/>
      <c r="K48" s="8"/>
      <c r="L48" s="8"/>
      <c r="M48" s="8"/>
      <c r="N48" s="8"/>
      <c r="O48" s="8"/>
    </row>
    <row r="49" spans="1:16" s="1" customFormat="1" x14ac:dyDescent="0.3">
      <c r="A49" s="6" t="s">
        <v>74</v>
      </c>
      <c r="B49" s="8">
        <f>0.000759028556121736*0.18878</f>
        <v>1.4328941082466132E-4</v>
      </c>
      <c r="C49" s="8" t="s">
        <v>43</v>
      </c>
      <c r="D49" s="8" t="s">
        <v>33</v>
      </c>
      <c r="E49" s="8" t="s">
        <v>17</v>
      </c>
      <c r="F49" s="8"/>
      <c r="G49" s="6" t="s">
        <v>73</v>
      </c>
      <c r="H49" s="8" t="s">
        <v>15</v>
      </c>
      <c r="I49" s="8" t="s">
        <v>128</v>
      </c>
      <c r="J49" s="8"/>
      <c r="K49" s="8"/>
      <c r="L49" s="8"/>
      <c r="M49" s="8"/>
      <c r="N49" s="8"/>
      <c r="O49" s="8"/>
    </row>
    <row r="50" spans="1:16" s="1" customFormat="1" x14ac:dyDescent="0.3">
      <c r="A50" s="6" t="s">
        <v>75</v>
      </c>
      <c r="B50" s="8">
        <f>0.000303611422448695*0.18878</f>
        <v>5.7315764329864648E-5</v>
      </c>
      <c r="C50" s="8" t="s">
        <v>43</v>
      </c>
      <c r="D50" s="8" t="s">
        <v>33</v>
      </c>
      <c r="E50" s="8" t="s">
        <v>61</v>
      </c>
      <c r="F50" s="8"/>
      <c r="G50" s="6" t="s">
        <v>76</v>
      </c>
      <c r="H50" s="8" t="s">
        <v>15</v>
      </c>
      <c r="I50" s="8" t="s">
        <v>128</v>
      </c>
      <c r="J50" s="8"/>
      <c r="K50" s="8"/>
      <c r="L50" s="8"/>
      <c r="M50" s="8"/>
      <c r="N50" s="8"/>
      <c r="O50" s="8"/>
    </row>
    <row r="51" spans="1:16" s="1" customFormat="1" x14ac:dyDescent="0.3">
      <c r="A51" s="8" t="s">
        <v>42</v>
      </c>
      <c r="B51" s="8">
        <f>0.0000387947928684443*0.18878</f>
        <v>7.3236809977049155E-6</v>
      </c>
      <c r="C51" s="8" t="s">
        <v>43</v>
      </c>
      <c r="D51" s="8" t="s">
        <v>33</v>
      </c>
      <c r="E51" s="8" t="s">
        <v>61</v>
      </c>
      <c r="F51" s="8"/>
      <c r="G51" s="6" t="s">
        <v>77</v>
      </c>
      <c r="H51" s="8" t="s">
        <v>15</v>
      </c>
      <c r="I51" s="8" t="s">
        <v>128</v>
      </c>
      <c r="J51" s="8"/>
      <c r="K51" s="8"/>
      <c r="L51" s="8"/>
      <c r="M51" s="8"/>
      <c r="N51" s="8"/>
      <c r="O51" s="8"/>
    </row>
    <row r="52" spans="1:16" s="1" customFormat="1" x14ac:dyDescent="0.3">
      <c r="A52" s="6" t="s">
        <v>78</v>
      </c>
      <c r="B52" s="8">
        <f>9.78303472334683E-06*0.18878</f>
        <v>1.8468412950734147E-6</v>
      </c>
      <c r="C52" s="8" t="s">
        <v>92</v>
      </c>
      <c r="D52" s="8" t="s">
        <v>33</v>
      </c>
      <c r="E52" s="8" t="s">
        <v>17</v>
      </c>
      <c r="F52" s="8"/>
      <c r="G52" s="6" t="s">
        <v>79</v>
      </c>
      <c r="H52" s="8" t="s">
        <v>15</v>
      </c>
      <c r="I52" s="8" t="s">
        <v>128</v>
      </c>
      <c r="J52" s="8"/>
      <c r="K52" s="8"/>
      <c r="L52" s="8"/>
      <c r="M52" s="8"/>
      <c r="N52" s="8"/>
      <c r="O52" s="8"/>
    </row>
    <row r="53" spans="1:16" s="1" customFormat="1" x14ac:dyDescent="0.3">
      <c r="A53" s="6" t="s">
        <v>90</v>
      </c>
      <c r="B53" s="8">
        <f>0.0000337346024942994*0.18878</f>
        <v>6.3684182588738405E-6</v>
      </c>
      <c r="C53" s="8" t="s">
        <v>43</v>
      </c>
      <c r="D53" s="8" t="s">
        <v>33</v>
      </c>
      <c r="E53" s="8" t="s">
        <v>95</v>
      </c>
      <c r="F53" s="8"/>
      <c r="G53" s="10" t="s">
        <v>99</v>
      </c>
      <c r="H53" s="8" t="s">
        <v>15</v>
      </c>
      <c r="I53" s="8" t="s">
        <v>128</v>
      </c>
      <c r="J53" s="8"/>
      <c r="K53" s="8"/>
      <c r="L53" s="8"/>
      <c r="M53" s="8"/>
      <c r="N53" s="8"/>
      <c r="O53" s="8"/>
    </row>
    <row r="54" spans="1:16" s="13" customFormat="1" x14ac:dyDescent="0.3">
      <c r="A54" s="8" t="s">
        <v>30</v>
      </c>
      <c r="B54" s="12">
        <f>0.0168673012471497*0.18878</f>
        <v>3.1842091294369207E-3</v>
      </c>
      <c r="C54" s="12" t="s">
        <v>111</v>
      </c>
      <c r="D54" s="12" t="s">
        <v>33</v>
      </c>
      <c r="E54" s="12" t="s">
        <v>112</v>
      </c>
      <c r="F54" s="12"/>
      <c r="G54" s="11" t="s">
        <v>29</v>
      </c>
      <c r="H54" s="12" t="s">
        <v>15</v>
      </c>
      <c r="I54" s="8" t="s">
        <v>128</v>
      </c>
      <c r="J54" s="8"/>
      <c r="K54" s="8"/>
      <c r="L54" s="8"/>
      <c r="M54" s="8"/>
      <c r="N54" s="8"/>
      <c r="O54" s="8"/>
      <c r="P54" s="1"/>
    </row>
    <row r="55" spans="1:16" s="1" customFormat="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6" x14ac:dyDescent="0.3">
      <c r="A56" s="5" t="s">
        <v>4</v>
      </c>
      <c r="B56" s="8" t="s">
        <v>34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6" x14ac:dyDescent="0.3">
      <c r="A57" s="8" t="s">
        <v>5</v>
      </c>
      <c r="B57" s="8" t="s">
        <v>17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6" x14ac:dyDescent="0.3">
      <c r="A58" s="8" t="s">
        <v>6</v>
      </c>
      <c r="B58" s="8">
        <v>1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6" x14ac:dyDescent="0.3">
      <c r="A59" s="8" t="s">
        <v>7</v>
      </c>
      <c r="B59" s="8" t="s">
        <v>34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6" x14ac:dyDescent="0.3">
      <c r="A60" s="8" t="s">
        <v>8</v>
      </c>
      <c r="B60" s="8" t="s">
        <v>9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6" x14ac:dyDescent="0.3">
      <c r="A61" s="8" t="s">
        <v>10</v>
      </c>
      <c r="B61" s="8" t="s">
        <v>18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1:16" x14ac:dyDescent="0.3">
      <c r="A62" s="5" t="s">
        <v>11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6" x14ac:dyDescent="0.3">
      <c r="A63" s="5" t="s">
        <v>12</v>
      </c>
      <c r="B63" s="8" t="s">
        <v>13</v>
      </c>
      <c r="C63" s="5" t="s">
        <v>10</v>
      </c>
      <c r="D63" s="5" t="s">
        <v>14</v>
      </c>
      <c r="E63" s="5" t="s">
        <v>5</v>
      </c>
      <c r="F63" s="5" t="s">
        <v>22</v>
      </c>
      <c r="G63" s="5" t="s">
        <v>7</v>
      </c>
      <c r="H63" s="5" t="s">
        <v>8</v>
      </c>
      <c r="I63" s="5" t="s">
        <v>25</v>
      </c>
      <c r="J63" s="5" t="s">
        <v>24</v>
      </c>
      <c r="K63" s="5" t="s">
        <v>26</v>
      </c>
      <c r="L63" s="5" t="s">
        <v>23</v>
      </c>
      <c r="M63" s="5" t="s">
        <v>25</v>
      </c>
      <c r="N63" s="5" t="s">
        <v>23</v>
      </c>
      <c r="O63" s="5" t="s">
        <v>25</v>
      </c>
    </row>
    <row r="64" spans="1:16" s="13" customFormat="1" x14ac:dyDescent="0.3">
      <c r="A64" s="11" t="s">
        <v>93</v>
      </c>
      <c r="B64" s="12">
        <f>9.10834267346084E-06*0.18878/3*4</f>
        <v>2.2926305731945831E-6</v>
      </c>
      <c r="C64" s="12" t="s">
        <v>45</v>
      </c>
      <c r="D64" s="12" t="s">
        <v>44</v>
      </c>
      <c r="E64" s="12" t="s">
        <v>101</v>
      </c>
      <c r="F64" s="12"/>
      <c r="G64" s="11" t="s">
        <v>100</v>
      </c>
      <c r="H64" s="12" t="s">
        <v>15</v>
      </c>
      <c r="I64" s="8" t="s">
        <v>128</v>
      </c>
      <c r="J64" s="12"/>
      <c r="K64" s="12"/>
      <c r="L64" s="12"/>
      <c r="M64" s="12"/>
      <c r="N64" s="12"/>
      <c r="O64" s="12"/>
    </row>
    <row r="65" spans="1:16" s="13" customFormat="1" x14ac:dyDescent="0.3">
      <c r="A65" s="11" t="s">
        <v>68</v>
      </c>
      <c r="B65" s="12">
        <f>4.55417133673042E-06*0.18878/3*4</f>
        <v>1.1463152865972915E-6</v>
      </c>
      <c r="C65" s="12" t="s">
        <v>45</v>
      </c>
      <c r="D65" s="12" t="s">
        <v>44</v>
      </c>
      <c r="E65" s="12" t="s">
        <v>101</v>
      </c>
      <c r="F65" s="12"/>
      <c r="G65" s="11" t="s">
        <v>69</v>
      </c>
      <c r="H65" s="12" t="s">
        <v>15</v>
      </c>
      <c r="I65" s="8" t="s">
        <v>128</v>
      </c>
      <c r="J65" s="12"/>
      <c r="K65" s="12"/>
      <c r="L65" s="12"/>
      <c r="M65" s="12"/>
      <c r="N65" s="12"/>
      <c r="O65" s="12"/>
    </row>
    <row r="66" spans="1:16" s="13" customFormat="1" x14ac:dyDescent="0.3">
      <c r="A66" s="12" t="s">
        <v>102</v>
      </c>
      <c r="B66" s="12">
        <f>0.0000273250280203825*0.18878/3*4</f>
        <v>6.8778917195837446E-6</v>
      </c>
      <c r="C66" s="12" t="s">
        <v>45</v>
      </c>
      <c r="D66" s="12" t="s">
        <v>33</v>
      </c>
      <c r="E66" s="12" t="s">
        <v>17</v>
      </c>
      <c r="F66" s="12"/>
      <c r="G66" s="11" t="s">
        <v>67</v>
      </c>
      <c r="H66" s="12" t="s">
        <v>15</v>
      </c>
      <c r="I66" s="8" t="s">
        <v>128</v>
      </c>
      <c r="J66" s="12"/>
      <c r="K66" s="12"/>
      <c r="L66" s="12"/>
      <c r="M66" s="12"/>
      <c r="N66" s="12"/>
      <c r="O66" s="12"/>
    </row>
    <row r="67" spans="1:16" s="13" customFormat="1" x14ac:dyDescent="0.3">
      <c r="A67" s="12" t="s">
        <v>103</v>
      </c>
      <c r="B67" s="12">
        <f>7.59028556121736E-08*0.18878/3*4</f>
        <v>1.910525477662151E-8</v>
      </c>
      <c r="C67" s="12" t="s">
        <v>45</v>
      </c>
      <c r="D67" s="12" t="s">
        <v>33</v>
      </c>
      <c r="E67" s="12" t="s">
        <v>101</v>
      </c>
      <c r="F67" s="12"/>
      <c r="G67" s="12" t="s">
        <v>110</v>
      </c>
      <c r="H67" s="12" t="s">
        <v>15</v>
      </c>
      <c r="I67" s="8" t="s">
        <v>128</v>
      </c>
      <c r="J67" s="12"/>
      <c r="K67" s="12"/>
      <c r="L67" s="12"/>
      <c r="M67" s="12"/>
      <c r="N67" s="12"/>
      <c r="O67" s="12"/>
    </row>
    <row r="68" spans="1:16" s="13" customFormat="1" x14ac:dyDescent="0.3">
      <c r="A68" s="11" t="s">
        <v>71</v>
      </c>
      <c r="B68" s="12">
        <f>0.000101203807482898*0.18878/3*4</f>
        <v>2.5473673035495311E-5</v>
      </c>
      <c r="C68" s="12" t="s">
        <v>45</v>
      </c>
      <c r="D68" s="12" t="s">
        <v>33</v>
      </c>
      <c r="E68" s="12" t="s">
        <v>17</v>
      </c>
      <c r="F68" s="12"/>
      <c r="G68" s="11" t="s">
        <v>72</v>
      </c>
      <c r="H68" s="12" t="s">
        <v>15</v>
      </c>
      <c r="I68" s="8" t="s">
        <v>128</v>
      </c>
      <c r="J68" s="12"/>
      <c r="K68" s="12"/>
      <c r="L68" s="12"/>
      <c r="M68" s="12"/>
      <c r="N68" s="12"/>
      <c r="O68" s="12"/>
    </row>
    <row r="69" spans="1:16" s="13" customFormat="1" x14ac:dyDescent="0.3">
      <c r="A69" s="11" t="s">
        <v>104</v>
      </c>
      <c r="B69" s="12">
        <f>4.85778275917911E-06*0.18878/3*4</f>
        <v>1.2227363057037766E-6</v>
      </c>
      <c r="C69" s="12" t="s">
        <v>45</v>
      </c>
      <c r="D69" s="12" t="s">
        <v>33</v>
      </c>
      <c r="E69" s="12" t="s">
        <v>101</v>
      </c>
      <c r="F69" s="12"/>
      <c r="G69" s="11" t="s">
        <v>107</v>
      </c>
      <c r="H69" s="12" t="s">
        <v>15</v>
      </c>
      <c r="I69" s="8" t="s">
        <v>128</v>
      </c>
      <c r="J69" s="12"/>
      <c r="K69" s="12"/>
      <c r="L69" s="12"/>
      <c r="M69" s="12"/>
      <c r="N69" s="12"/>
      <c r="O69" s="12"/>
    </row>
    <row r="70" spans="1:16" s="13" customFormat="1" x14ac:dyDescent="0.3">
      <c r="A70" s="11" t="s">
        <v>105</v>
      </c>
      <c r="B70" s="12">
        <f>0.0000161926091972637*0.18878/3*4</f>
        <v>4.0757876856792553E-6</v>
      </c>
      <c r="C70" s="12" t="s">
        <v>45</v>
      </c>
      <c r="D70" s="12" t="s">
        <v>33</v>
      </c>
      <c r="E70" s="12" t="s">
        <v>101</v>
      </c>
      <c r="F70" s="12"/>
      <c r="G70" s="11" t="s">
        <v>106</v>
      </c>
      <c r="H70" s="12" t="s">
        <v>15</v>
      </c>
      <c r="I70" s="8" t="s">
        <v>128</v>
      </c>
      <c r="J70" s="12"/>
      <c r="K70" s="12"/>
      <c r="L70" s="12"/>
      <c r="M70" s="12"/>
      <c r="N70" s="12"/>
      <c r="O70" s="12"/>
    </row>
    <row r="71" spans="1:16" s="13" customFormat="1" x14ac:dyDescent="0.3">
      <c r="A71" s="12" t="s">
        <v>109</v>
      </c>
      <c r="B71" s="12">
        <f>0.000534356103509702*0.18878/3*4</f>
        <v>1.3450099362741542E-4</v>
      </c>
      <c r="C71" s="12" t="s">
        <v>45</v>
      </c>
      <c r="D71" s="12" t="s">
        <v>33</v>
      </c>
      <c r="E71" s="12" t="s">
        <v>101</v>
      </c>
      <c r="F71" s="12"/>
      <c r="G71" s="11" t="s">
        <v>108</v>
      </c>
      <c r="H71" s="12" t="s">
        <v>15</v>
      </c>
      <c r="I71" s="8" t="s">
        <v>128</v>
      </c>
      <c r="J71" s="12"/>
      <c r="K71" s="12"/>
      <c r="L71" s="12"/>
      <c r="M71" s="12"/>
      <c r="N71" s="12"/>
      <c r="O71" s="12"/>
    </row>
    <row r="72" spans="1:16" s="1" customFormat="1" x14ac:dyDescent="0.3">
      <c r="A72" s="1" t="s">
        <v>30</v>
      </c>
      <c r="B72" s="1">
        <f>0.10514141148984*0.18878/3*4</f>
        <v>2.6464794214735996E-2</v>
      </c>
      <c r="C72" s="1" t="s">
        <v>31</v>
      </c>
      <c r="D72" s="1" t="s">
        <v>27</v>
      </c>
      <c r="E72" s="1" t="s">
        <v>28</v>
      </c>
      <c r="G72" s="1" t="s">
        <v>29</v>
      </c>
      <c r="H72" s="1" t="s">
        <v>15</v>
      </c>
      <c r="I72" s="8" t="s">
        <v>128</v>
      </c>
      <c r="J72" s="12"/>
      <c r="K72" s="12"/>
      <c r="L72" s="12"/>
      <c r="M72" s="12"/>
      <c r="N72" s="12"/>
      <c r="O72" s="12"/>
      <c r="P72" s="13"/>
    </row>
    <row r="73" spans="1:16" s="17" customFormat="1" x14ac:dyDescent="0.3">
      <c r="A73" s="15" t="s">
        <v>136</v>
      </c>
      <c r="B73" s="16">
        <f>8.09630459863186E-07*0.18878/3*4</f>
        <v>2.0378938428396299E-7</v>
      </c>
      <c r="C73" s="16" t="s">
        <v>45</v>
      </c>
      <c r="D73" s="16" t="s">
        <v>27</v>
      </c>
      <c r="E73" s="16" t="s">
        <v>138</v>
      </c>
      <c r="F73" s="16"/>
      <c r="G73" s="15" t="s">
        <v>137</v>
      </c>
      <c r="H73" s="16" t="s">
        <v>15</v>
      </c>
      <c r="I73" s="14" t="s">
        <v>128</v>
      </c>
      <c r="J73" s="16"/>
      <c r="K73" s="16"/>
      <c r="L73" s="16"/>
      <c r="M73" s="16"/>
      <c r="N73" s="16"/>
      <c r="O73" s="16"/>
    </row>
    <row r="74" spans="1:16" s="1" customFormat="1" ht="13.5" customHeight="1" x14ac:dyDescent="0.3"/>
    <row r="75" spans="1:16" ht="15.5" x14ac:dyDescent="0.35">
      <c r="A75" s="3" t="s">
        <v>4</v>
      </c>
      <c r="B75" s="1" t="s">
        <v>35</v>
      </c>
    </row>
    <row r="76" spans="1:16" x14ac:dyDescent="0.3">
      <c r="A76" t="s">
        <v>5</v>
      </c>
      <c r="B76" s="1" t="s">
        <v>17</v>
      </c>
    </row>
    <row r="77" spans="1:16" x14ac:dyDescent="0.3">
      <c r="A77" t="s">
        <v>6</v>
      </c>
      <c r="B77" s="1">
        <v>1</v>
      </c>
    </row>
    <row r="78" spans="1:16" ht="15.5" x14ac:dyDescent="0.35">
      <c r="A78" t="s">
        <v>7</v>
      </c>
      <c r="B78" s="7" t="s">
        <v>35</v>
      </c>
    </row>
    <row r="79" spans="1:16" x14ac:dyDescent="0.3">
      <c r="A79" t="s">
        <v>8</v>
      </c>
      <c r="B79" s="1" t="s">
        <v>9</v>
      </c>
    </row>
    <row r="80" spans="1:16" x14ac:dyDescent="0.3">
      <c r="A80" t="s">
        <v>10</v>
      </c>
      <c r="B80" s="1" t="s">
        <v>18</v>
      </c>
    </row>
    <row r="81" spans="1:15" ht="15.5" x14ac:dyDescent="0.35">
      <c r="A81" s="3" t="s">
        <v>11</v>
      </c>
      <c r="B81" s="1"/>
    </row>
    <row r="82" spans="1:15" ht="15.5" x14ac:dyDescent="0.35">
      <c r="A82" s="3" t="s">
        <v>12</v>
      </c>
      <c r="B82" s="1" t="s">
        <v>13</v>
      </c>
      <c r="C82" s="3" t="s">
        <v>10</v>
      </c>
      <c r="D82" s="3" t="s">
        <v>14</v>
      </c>
      <c r="E82" s="3" t="s">
        <v>5</v>
      </c>
      <c r="F82" s="3" t="s">
        <v>22</v>
      </c>
      <c r="G82" s="3" t="s">
        <v>7</v>
      </c>
      <c r="H82" s="3" t="s">
        <v>8</v>
      </c>
      <c r="I82" s="3" t="s">
        <v>25</v>
      </c>
      <c r="J82" s="3" t="s">
        <v>24</v>
      </c>
      <c r="K82" s="3" t="s">
        <v>26</v>
      </c>
      <c r="L82" s="3" t="s">
        <v>23</v>
      </c>
      <c r="M82" s="3" t="s">
        <v>25</v>
      </c>
      <c r="N82" s="3" t="s">
        <v>23</v>
      </c>
      <c r="O82" s="3" t="s">
        <v>25</v>
      </c>
    </row>
    <row r="83" spans="1:15" s="1" customFormat="1" x14ac:dyDescent="0.3">
      <c r="A83" s="6" t="s">
        <v>47</v>
      </c>
      <c r="B83" s="9">
        <f>4.58333333333333E-07*0.87745</f>
        <v>4.0216458333333303E-7</v>
      </c>
      <c r="C83" s="6" t="s">
        <v>10</v>
      </c>
      <c r="D83" s="1" t="s">
        <v>33</v>
      </c>
      <c r="E83" s="1" t="s">
        <v>38</v>
      </c>
      <c r="G83" s="6" t="s">
        <v>87</v>
      </c>
      <c r="H83" s="1" t="s">
        <v>15</v>
      </c>
      <c r="I83" s="1" t="s">
        <v>129</v>
      </c>
    </row>
    <row r="84" spans="1:15" s="1" customFormat="1" x14ac:dyDescent="0.3">
      <c r="A84" s="6" t="s">
        <v>71</v>
      </c>
      <c r="B84" s="1">
        <f>2.92989583333333E-07*0.87745</f>
        <v>2.5708370989583303E-7</v>
      </c>
      <c r="C84" s="1" t="s">
        <v>43</v>
      </c>
      <c r="D84" s="1" t="s">
        <v>33</v>
      </c>
      <c r="E84" s="1" t="s">
        <v>38</v>
      </c>
      <c r="G84" s="6" t="s">
        <v>72</v>
      </c>
      <c r="H84" s="1" t="s">
        <v>15</v>
      </c>
      <c r="I84" s="1" t="s">
        <v>129</v>
      </c>
    </row>
    <row r="85" spans="1:15" s="1" customFormat="1" x14ac:dyDescent="0.3">
      <c r="A85" s="1" t="s">
        <v>30</v>
      </c>
      <c r="B85" s="1">
        <f>0.0000000966865625*0.87745</f>
        <v>8.4837624265625E-8</v>
      </c>
      <c r="C85" s="1" t="s">
        <v>31</v>
      </c>
      <c r="D85" s="1" t="s">
        <v>27</v>
      </c>
      <c r="E85" s="1" t="s">
        <v>28</v>
      </c>
      <c r="G85" s="1" t="s">
        <v>29</v>
      </c>
      <c r="H85" s="1" t="s">
        <v>15</v>
      </c>
      <c r="I85" s="1" t="s">
        <v>129</v>
      </c>
    </row>
    <row r="86" spans="1:15" s="1" customFormat="1" x14ac:dyDescent="0.3">
      <c r="A86" s="6" t="s">
        <v>71</v>
      </c>
      <c r="B86" s="1">
        <f>2.29166666666667E-08*0.87745</f>
        <v>2.0108229166666693E-8</v>
      </c>
      <c r="C86" s="1" t="s">
        <v>43</v>
      </c>
      <c r="D86" s="1" t="s">
        <v>33</v>
      </c>
      <c r="E86" s="1" t="s">
        <v>38</v>
      </c>
      <c r="G86" s="6" t="s">
        <v>72</v>
      </c>
      <c r="H86" s="1" t="s">
        <v>15</v>
      </c>
      <c r="I86" s="1" t="s">
        <v>129</v>
      </c>
    </row>
    <row r="87" spans="1:15" s="1" customFormat="1" x14ac:dyDescent="0.3">
      <c r="A87" s="1" t="s">
        <v>30</v>
      </c>
      <c r="B87" s="1">
        <f>7.10416666666667E-09*0.87745</f>
        <v>6.2335510416666688E-9</v>
      </c>
      <c r="C87" s="1" t="s">
        <v>31</v>
      </c>
      <c r="D87" s="1" t="s">
        <v>27</v>
      </c>
      <c r="E87" s="1" t="s">
        <v>28</v>
      </c>
      <c r="G87" s="1" t="s">
        <v>29</v>
      </c>
      <c r="H87" s="1" t="s">
        <v>15</v>
      </c>
      <c r="I87" s="1" t="s">
        <v>129</v>
      </c>
    </row>
    <row r="88" spans="1:15" s="1" customFormat="1" x14ac:dyDescent="0.3"/>
    <row r="89" spans="1:15" s="1" customFormat="1" x14ac:dyDescent="0.3">
      <c r="H89"/>
    </row>
    <row r="90" spans="1:15" ht="15.5" x14ac:dyDescent="0.35">
      <c r="A90" s="3" t="s">
        <v>4</v>
      </c>
      <c r="B90" s="7" t="s">
        <v>36</v>
      </c>
    </row>
    <row r="91" spans="1:15" x14ac:dyDescent="0.3">
      <c r="A91" t="s">
        <v>5</v>
      </c>
      <c r="B91" s="1" t="s">
        <v>17</v>
      </c>
    </row>
    <row r="92" spans="1:15" x14ac:dyDescent="0.3">
      <c r="A92" t="s">
        <v>6</v>
      </c>
      <c r="B92" s="1">
        <v>1</v>
      </c>
    </row>
    <row r="93" spans="1:15" ht="15.5" x14ac:dyDescent="0.35">
      <c r="A93" t="s">
        <v>7</v>
      </c>
      <c r="B93" s="7" t="s">
        <v>36</v>
      </c>
    </row>
    <row r="94" spans="1:15" x14ac:dyDescent="0.3">
      <c r="A94" t="s">
        <v>8</v>
      </c>
      <c r="B94" s="1" t="s">
        <v>9</v>
      </c>
    </row>
    <row r="95" spans="1:15" x14ac:dyDescent="0.3">
      <c r="A95" t="s">
        <v>10</v>
      </c>
      <c r="B95" s="1" t="s">
        <v>18</v>
      </c>
    </row>
    <row r="96" spans="1:15" ht="15.5" x14ac:dyDescent="0.35">
      <c r="A96" s="3" t="s">
        <v>11</v>
      </c>
      <c r="B96" s="1"/>
    </row>
    <row r="97" spans="1:15" ht="15.5" x14ac:dyDescent="0.35">
      <c r="A97" s="3" t="s">
        <v>12</v>
      </c>
      <c r="B97" s="1" t="s">
        <v>13</v>
      </c>
      <c r="C97" s="3" t="s">
        <v>10</v>
      </c>
      <c r="D97" s="3" t="s">
        <v>14</v>
      </c>
      <c r="E97" s="3" t="s">
        <v>5</v>
      </c>
      <c r="F97" s="3" t="s">
        <v>22</v>
      </c>
      <c r="G97" s="3" t="s">
        <v>7</v>
      </c>
      <c r="H97" s="3" t="s">
        <v>8</v>
      </c>
      <c r="I97" s="3" t="s">
        <v>25</v>
      </c>
      <c r="J97" s="3" t="s">
        <v>24</v>
      </c>
      <c r="K97" s="3" t="s">
        <v>26</v>
      </c>
      <c r="L97" s="3" t="s">
        <v>23</v>
      </c>
      <c r="M97" s="3" t="s">
        <v>25</v>
      </c>
      <c r="N97" s="3" t="s">
        <v>23</v>
      </c>
      <c r="O97" s="3" t="s">
        <v>25</v>
      </c>
    </row>
    <row r="98" spans="1:15" s="1" customFormat="1" x14ac:dyDescent="0.3">
      <c r="A98" s="1" t="s">
        <v>84</v>
      </c>
      <c r="B98" s="1">
        <v>2.4999999999999999E-7</v>
      </c>
      <c r="C98" s="6" t="s">
        <v>10</v>
      </c>
      <c r="D98" s="1" t="s">
        <v>33</v>
      </c>
      <c r="E98" s="1" t="s">
        <v>61</v>
      </c>
      <c r="G98" s="6" t="s">
        <v>83</v>
      </c>
      <c r="H98" s="1" t="s">
        <v>15</v>
      </c>
      <c r="I98" s="1" t="s">
        <v>129</v>
      </c>
    </row>
    <row r="99" spans="1:15" s="1" customFormat="1" x14ac:dyDescent="0.3">
      <c r="A99" s="1" t="s">
        <v>71</v>
      </c>
      <c r="B99" s="1">
        <v>1.3747935571687838E-6</v>
      </c>
      <c r="C99" s="1" t="s">
        <v>43</v>
      </c>
      <c r="D99" s="1" t="s">
        <v>33</v>
      </c>
      <c r="E99" s="1" t="s">
        <v>38</v>
      </c>
      <c r="G99" s="6" t="s">
        <v>72</v>
      </c>
      <c r="H99" s="1" t="s">
        <v>15</v>
      </c>
      <c r="I99" s="1" t="s">
        <v>129</v>
      </c>
    </row>
    <row r="100" spans="1:15" s="1" customFormat="1" x14ac:dyDescent="0.3">
      <c r="A100" s="1" t="s">
        <v>30</v>
      </c>
      <c r="B100" s="1">
        <v>4.5368187386569868E-7</v>
      </c>
      <c r="C100" s="1" t="s">
        <v>31</v>
      </c>
      <c r="D100" s="1" t="s">
        <v>27</v>
      </c>
      <c r="E100" s="1" t="s">
        <v>28</v>
      </c>
      <c r="G100" s="1" t="s">
        <v>29</v>
      </c>
      <c r="H100" s="1" t="s">
        <v>15</v>
      </c>
      <c r="I100" s="1" t="s">
        <v>129</v>
      </c>
    </row>
    <row r="101" spans="1:15" s="1" customFormat="1" x14ac:dyDescent="0.3">
      <c r="A101" s="1" t="s">
        <v>47</v>
      </c>
      <c r="B101" s="1">
        <v>2.1506352087114336E-6</v>
      </c>
      <c r="C101" s="6" t="s">
        <v>10</v>
      </c>
      <c r="D101" s="1" t="s">
        <v>33</v>
      </c>
      <c r="E101" s="1" t="s">
        <v>38</v>
      </c>
      <c r="G101" s="1" t="s">
        <v>46</v>
      </c>
      <c r="H101" s="1" t="s">
        <v>15</v>
      </c>
      <c r="I101" s="1" t="s">
        <v>129</v>
      </c>
    </row>
    <row r="102" spans="1:15" s="1" customFormat="1" x14ac:dyDescent="0.3">
      <c r="A102" s="1" t="s">
        <v>71</v>
      </c>
      <c r="B102" s="1">
        <v>1.7877155172413794E-7</v>
      </c>
      <c r="C102" s="1" t="s">
        <v>43</v>
      </c>
      <c r="D102" s="1" t="s">
        <v>33</v>
      </c>
      <c r="E102" s="1" t="s">
        <v>38</v>
      </c>
      <c r="G102" s="6" t="s">
        <v>72</v>
      </c>
      <c r="H102" s="1" t="s">
        <v>15</v>
      </c>
      <c r="I102" s="1" t="s">
        <v>129</v>
      </c>
    </row>
    <row r="103" spans="1:15" s="1" customFormat="1" x14ac:dyDescent="0.3">
      <c r="A103" s="1" t="s">
        <v>30</v>
      </c>
      <c r="B103" s="1">
        <v>5.5419181034482761E-8</v>
      </c>
      <c r="C103" s="1" t="s">
        <v>31</v>
      </c>
      <c r="D103" s="1" t="s">
        <v>27</v>
      </c>
      <c r="E103" s="1" t="s">
        <v>28</v>
      </c>
      <c r="G103" s="1" t="s">
        <v>29</v>
      </c>
      <c r="H103" s="1" t="s">
        <v>15</v>
      </c>
      <c r="I103" s="1" t="s">
        <v>129</v>
      </c>
    </row>
    <row r="104" spans="1:15" s="1" customFormat="1" x14ac:dyDescent="0.3">
      <c r="A104" s="1" t="s">
        <v>71</v>
      </c>
      <c r="B104" s="1">
        <v>2.6882940108892922E-8</v>
      </c>
      <c r="C104" s="1" t="s">
        <v>43</v>
      </c>
      <c r="D104" s="1" t="s">
        <v>33</v>
      </c>
      <c r="E104" s="1" t="s">
        <v>38</v>
      </c>
      <c r="G104" s="6" t="s">
        <v>72</v>
      </c>
      <c r="H104" t="s">
        <v>15</v>
      </c>
      <c r="I104" s="1" t="s">
        <v>129</v>
      </c>
    </row>
    <row r="105" spans="1:15" s="1" customFormat="1" x14ac:dyDescent="0.3">
      <c r="A105" s="1" t="s">
        <v>30</v>
      </c>
      <c r="B105" s="1">
        <v>8.3337114337568051E-9</v>
      </c>
      <c r="C105" s="1" t="s">
        <v>31</v>
      </c>
      <c r="D105" s="1" t="s">
        <v>27</v>
      </c>
      <c r="E105" s="1" t="s">
        <v>28</v>
      </c>
      <c r="G105" s="1" t="s">
        <v>29</v>
      </c>
      <c r="H105" t="s">
        <v>15</v>
      </c>
      <c r="I105" s="1" t="s">
        <v>129</v>
      </c>
    </row>
    <row r="106" spans="1:15" s="1" customFormat="1" x14ac:dyDescent="0.3"/>
    <row r="107" spans="1:15" s="1" customFormat="1" x14ac:dyDescent="0.3"/>
    <row r="108" spans="1:15" ht="15.5" x14ac:dyDescent="0.35">
      <c r="A108" s="3" t="s">
        <v>4</v>
      </c>
      <c r="B108" s="1" t="s">
        <v>114</v>
      </c>
    </row>
    <row r="109" spans="1:15" x14ac:dyDescent="0.3">
      <c r="A109" t="s">
        <v>5</v>
      </c>
      <c r="B109" s="1" t="s">
        <v>19</v>
      </c>
    </row>
    <row r="110" spans="1:15" x14ac:dyDescent="0.3">
      <c r="A110" t="s">
        <v>6</v>
      </c>
      <c r="B110" s="1">
        <v>1</v>
      </c>
    </row>
    <row r="111" spans="1:15" x14ac:dyDescent="0.3">
      <c r="A111" t="s">
        <v>7</v>
      </c>
      <c r="B111" s="1" t="s">
        <v>114</v>
      </c>
    </row>
    <row r="112" spans="1:15" x14ac:dyDescent="0.3">
      <c r="A112" t="s">
        <v>8</v>
      </c>
      <c r="B112" s="1" t="s">
        <v>9</v>
      </c>
    </row>
    <row r="113" spans="1:15" x14ac:dyDescent="0.3">
      <c r="A113" t="s">
        <v>10</v>
      </c>
      <c r="B113" s="1" t="s">
        <v>18</v>
      </c>
    </row>
    <row r="114" spans="1:15" ht="15.5" x14ac:dyDescent="0.35">
      <c r="A114" s="3" t="s">
        <v>11</v>
      </c>
      <c r="B114" s="1"/>
    </row>
    <row r="115" spans="1:15" ht="15.5" x14ac:dyDescent="0.35">
      <c r="A115" s="3" t="s">
        <v>12</v>
      </c>
      <c r="B115" s="1" t="s">
        <v>13</v>
      </c>
      <c r="C115" s="3" t="s">
        <v>10</v>
      </c>
      <c r="D115" s="3" t="s">
        <v>14</v>
      </c>
      <c r="E115" s="3" t="s">
        <v>5</v>
      </c>
      <c r="F115" s="3" t="s">
        <v>22</v>
      </c>
      <c r="G115" s="3" t="s">
        <v>7</v>
      </c>
      <c r="H115" s="3" t="s">
        <v>8</v>
      </c>
      <c r="I115" s="3" t="s">
        <v>25</v>
      </c>
      <c r="J115" s="3" t="s">
        <v>24</v>
      </c>
      <c r="K115" s="3" t="s">
        <v>26</v>
      </c>
      <c r="L115" s="3" t="s">
        <v>23</v>
      </c>
      <c r="M115" s="3" t="s">
        <v>25</v>
      </c>
      <c r="N115" s="3" t="s">
        <v>23</v>
      </c>
      <c r="O115" s="3" t="s">
        <v>25</v>
      </c>
    </row>
    <row r="116" spans="1:15" s="1" customFormat="1" x14ac:dyDescent="0.3">
      <c r="A116" s="1" t="s">
        <v>49</v>
      </c>
      <c r="B116" s="1">
        <v>0.18878</v>
      </c>
      <c r="C116" s="1" t="s">
        <v>43</v>
      </c>
      <c r="E116" s="1" t="s">
        <v>88</v>
      </c>
      <c r="G116" s="1" t="s">
        <v>48</v>
      </c>
      <c r="H116" t="s">
        <v>15</v>
      </c>
    </row>
    <row r="117" spans="1:15" s="1" customFormat="1" x14ac:dyDescent="0.3">
      <c r="A117" s="1" t="s">
        <v>51</v>
      </c>
      <c r="B117" s="1">
        <v>0.87444999999999995</v>
      </c>
      <c r="C117" s="1" t="s">
        <v>43</v>
      </c>
      <c r="E117" s="1" t="s">
        <v>88</v>
      </c>
      <c r="G117" s="1" t="s">
        <v>50</v>
      </c>
      <c r="H117" t="s">
        <v>15</v>
      </c>
    </row>
    <row r="118" spans="1:15" x14ac:dyDescent="0.3">
      <c r="A118" s="1" t="s">
        <v>53</v>
      </c>
      <c r="B118" s="1">
        <v>1</v>
      </c>
      <c r="C118" t="s">
        <v>45</v>
      </c>
      <c r="E118" s="1" t="s">
        <v>88</v>
      </c>
      <c r="G118" t="s">
        <v>52</v>
      </c>
      <c r="H118" t="s">
        <v>15</v>
      </c>
    </row>
    <row r="119" spans="1:15" x14ac:dyDescent="0.3">
      <c r="B119" s="1"/>
    </row>
    <row r="120" spans="1:15" ht="13.5" customHeight="1" x14ac:dyDescent="0.3">
      <c r="B120" s="1"/>
    </row>
    <row r="121" spans="1:15" ht="15.5" x14ac:dyDescent="0.35">
      <c r="A121" s="3" t="s">
        <v>4</v>
      </c>
      <c r="B121" s="1" t="s">
        <v>49</v>
      </c>
    </row>
    <row r="122" spans="1:15" x14ac:dyDescent="0.3">
      <c r="A122" t="s">
        <v>5</v>
      </c>
      <c r="B122" s="1" t="s">
        <v>17</v>
      </c>
    </row>
    <row r="123" spans="1:15" x14ac:dyDescent="0.3">
      <c r="A123" t="s">
        <v>6</v>
      </c>
      <c r="B123" s="1">
        <v>1</v>
      </c>
    </row>
    <row r="124" spans="1:15" x14ac:dyDescent="0.3">
      <c r="A124" t="s">
        <v>7</v>
      </c>
      <c r="B124" s="1" t="s">
        <v>49</v>
      </c>
    </row>
    <row r="125" spans="1:15" x14ac:dyDescent="0.3">
      <c r="A125" t="s">
        <v>8</v>
      </c>
      <c r="B125" s="1" t="s">
        <v>9</v>
      </c>
    </row>
    <row r="126" spans="1:15" x14ac:dyDescent="0.3">
      <c r="A126" t="s">
        <v>10</v>
      </c>
      <c r="B126" s="1" t="s">
        <v>54</v>
      </c>
    </row>
    <row r="127" spans="1:15" ht="15.5" x14ac:dyDescent="0.35">
      <c r="A127" s="3" t="s">
        <v>11</v>
      </c>
      <c r="B127" s="1"/>
    </row>
    <row r="128" spans="1:15" ht="15.5" x14ac:dyDescent="0.35">
      <c r="A128" s="3" t="s">
        <v>12</v>
      </c>
      <c r="B128" s="1" t="s">
        <v>13</v>
      </c>
      <c r="C128" s="3" t="s">
        <v>10</v>
      </c>
      <c r="D128" s="3" t="s">
        <v>14</v>
      </c>
      <c r="E128" s="3" t="s">
        <v>5</v>
      </c>
      <c r="F128" s="3" t="s">
        <v>22</v>
      </c>
      <c r="G128" s="3" t="s">
        <v>7</v>
      </c>
      <c r="H128" s="3" t="s">
        <v>8</v>
      </c>
      <c r="I128" s="3" t="s">
        <v>25</v>
      </c>
      <c r="J128" s="3" t="s">
        <v>24</v>
      </c>
      <c r="K128" s="3" t="s">
        <v>26</v>
      </c>
      <c r="L128" s="3" t="s">
        <v>23</v>
      </c>
      <c r="M128" s="3" t="s">
        <v>25</v>
      </c>
      <c r="N128" s="3" t="s">
        <v>23</v>
      </c>
      <c r="O128" s="3" t="s">
        <v>25</v>
      </c>
    </row>
    <row r="129" spans="1:16" s="1" customFormat="1" x14ac:dyDescent="0.3">
      <c r="A129" s="1" t="s">
        <v>85</v>
      </c>
      <c r="B129" s="1">
        <v>10</v>
      </c>
      <c r="C129" s="1" t="s">
        <v>45</v>
      </c>
      <c r="D129" s="1" t="s">
        <v>44</v>
      </c>
      <c r="E129" s="6" t="s">
        <v>60</v>
      </c>
      <c r="G129" s="6" t="s">
        <v>86</v>
      </c>
      <c r="H129" t="s">
        <v>15</v>
      </c>
      <c r="I129" s="18" t="s">
        <v>139</v>
      </c>
    </row>
    <row r="130" spans="1:16" x14ac:dyDescent="0.3">
      <c r="A130" s="1" t="s">
        <v>80</v>
      </c>
      <c r="B130" s="1">
        <v>63.95</v>
      </c>
      <c r="C130" t="s">
        <v>55</v>
      </c>
      <c r="D130" s="1" t="s">
        <v>33</v>
      </c>
      <c r="E130" s="1" t="s">
        <v>82</v>
      </c>
      <c r="F130" s="1"/>
      <c r="G130" s="1" t="s">
        <v>81</v>
      </c>
      <c r="H130" t="s">
        <v>15</v>
      </c>
      <c r="I130" s="8" t="s">
        <v>140</v>
      </c>
      <c r="J130" s="1"/>
      <c r="K130" s="1"/>
      <c r="L130" s="1"/>
      <c r="M130" s="1"/>
      <c r="N130" s="1"/>
      <c r="O130" s="1"/>
      <c r="P130" s="1"/>
    </row>
    <row r="131" spans="1:16" x14ac:dyDescent="0.3">
      <c r="B131" s="1"/>
    </row>
    <row r="132" spans="1:16" ht="15.5" x14ac:dyDescent="0.35">
      <c r="A132" s="3" t="s">
        <v>4</v>
      </c>
      <c r="B132" s="1" t="s">
        <v>51</v>
      </c>
    </row>
    <row r="133" spans="1:16" x14ac:dyDescent="0.3">
      <c r="A133" t="s">
        <v>5</v>
      </c>
      <c r="B133" s="1" t="s">
        <v>17</v>
      </c>
    </row>
    <row r="134" spans="1:16" x14ac:dyDescent="0.3">
      <c r="A134" t="s">
        <v>6</v>
      </c>
      <c r="B134" s="1">
        <v>1</v>
      </c>
    </row>
    <row r="135" spans="1:16" x14ac:dyDescent="0.3">
      <c r="A135" t="s">
        <v>7</v>
      </c>
      <c r="B135" s="1" t="s">
        <v>51</v>
      </c>
    </row>
    <row r="136" spans="1:16" x14ac:dyDescent="0.3">
      <c r="A136" t="s">
        <v>8</v>
      </c>
      <c r="B136" s="1" t="s">
        <v>9</v>
      </c>
    </row>
    <row r="137" spans="1:16" x14ac:dyDescent="0.3">
      <c r="A137" t="s">
        <v>10</v>
      </c>
      <c r="B137" s="1" t="s">
        <v>54</v>
      </c>
    </row>
    <row r="138" spans="1:16" ht="15.5" x14ac:dyDescent="0.35">
      <c r="A138" s="3" t="s">
        <v>11</v>
      </c>
      <c r="B138" s="1"/>
    </row>
    <row r="139" spans="1:16" ht="15.5" x14ac:dyDescent="0.35">
      <c r="A139" s="3" t="s">
        <v>12</v>
      </c>
      <c r="B139" s="1" t="s">
        <v>13</v>
      </c>
      <c r="C139" s="3" t="s">
        <v>10</v>
      </c>
      <c r="D139" s="3" t="s">
        <v>14</v>
      </c>
      <c r="E139" s="3" t="s">
        <v>5</v>
      </c>
      <c r="F139" s="3" t="s">
        <v>22</v>
      </c>
      <c r="G139" s="3" t="s">
        <v>7</v>
      </c>
      <c r="H139" s="3" t="s">
        <v>8</v>
      </c>
      <c r="I139" s="3" t="s">
        <v>25</v>
      </c>
      <c r="J139" s="3" t="s">
        <v>24</v>
      </c>
      <c r="K139" s="3" t="s">
        <v>26</v>
      </c>
      <c r="L139" s="3" t="s">
        <v>23</v>
      </c>
      <c r="M139" s="3" t="s">
        <v>25</v>
      </c>
      <c r="N139" s="3" t="s">
        <v>23</v>
      </c>
      <c r="O139" s="3" t="s">
        <v>25</v>
      </c>
    </row>
    <row r="140" spans="1:16" x14ac:dyDescent="0.3">
      <c r="A140" s="1" t="s">
        <v>80</v>
      </c>
      <c r="B140" s="1">
        <v>0.11</v>
      </c>
      <c r="C140" t="s">
        <v>55</v>
      </c>
      <c r="D140" s="1" t="s">
        <v>33</v>
      </c>
      <c r="E140" s="1" t="s">
        <v>82</v>
      </c>
      <c r="F140" s="1"/>
      <c r="G140" s="1" t="s">
        <v>81</v>
      </c>
      <c r="H140" t="s">
        <v>15</v>
      </c>
      <c r="I140" t="s">
        <v>130</v>
      </c>
      <c r="L140">
        <v>0.14000000000000001</v>
      </c>
      <c r="M140" t="s">
        <v>131</v>
      </c>
      <c r="N140">
        <v>0.14000000000000001</v>
      </c>
      <c r="O140" t="s">
        <v>132</v>
      </c>
    </row>
    <row r="141" spans="1:16" x14ac:dyDescent="0.3">
      <c r="B141" s="1"/>
    </row>
    <row r="142" spans="1:16" ht="15.5" x14ac:dyDescent="0.35">
      <c r="A142" s="3" t="s">
        <v>4</v>
      </c>
      <c r="B142" s="1" t="s">
        <v>53</v>
      </c>
    </row>
    <row r="143" spans="1:16" x14ac:dyDescent="0.3">
      <c r="A143" t="s">
        <v>5</v>
      </c>
      <c r="B143" s="1" t="s">
        <v>17</v>
      </c>
    </row>
    <row r="144" spans="1:16" x14ac:dyDescent="0.3">
      <c r="A144" t="s">
        <v>6</v>
      </c>
      <c r="B144" s="1">
        <v>1</v>
      </c>
    </row>
    <row r="145" spans="1:15" x14ac:dyDescent="0.3">
      <c r="A145" t="s">
        <v>7</v>
      </c>
      <c r="B145" s="1" t="s">
        <v>53</v>
      </c>
    </row>
    <row r="146" spans="1:15" x14ac:dyDescent="0.3">
      <c r="A146" t="s">
        <v>8</v>
      </c>
      <c r="B146" s="1" t="s">
        <v>9</v>
      </c>
    </row>
    <row r="147" spans="1:15" x14ac:dyDescent="0.3">
      <c r="A147" t="s">
        <v>10</v>
      </c>
      <c r="B147" s="1" t="s">
        <v>54</v>
      </c>
    </row>
    <row r="148" spans="1:15" ht="15.5" x14ac:dyDescent="0.35">
      <c r="A148" s="3" t="s">
        <v>11</v>
      </c>
      <c r="B148" s="1"/>
    </row>
    <row r="149" spans="1:15" ht="15.5" x14ac:dyDescent="0.35">
      <c r="A149" s="3" t="s">
        <v>12</v>
      </c>
      <c r="B149" s="1" t="s">
        <v>13</v>
      </c>
      <c r="C149" s="3" t="s">
        <v>10</v>
      </c>
      <c r="D149" s="3" t="s">
        <v>14</v>
      </c>
      <c r="E149" s="3" t="s">
        <v>5</v>
      </c>
      <c r="F149" s="3" t="s">
        <v>22</v>
      </c>
      <c r="G149" s="3" t="s">
        <v>7</v>
      </c>
      <c r="H149" s="3" t="s">
        <v>8</v>
      </c>
      <c r="I149" s="3" t="s">
        <v>25</v>
      </c>
      <c r="J149" s="3" t="s">
        <v>24</v>
      </c>
      <c r="K149" s="3" t="s">
        <v>26</v>
      </c>
      <c r="L149" s="3" t="s">
        <v>23</v>
      </c>
      <c r="M149" s="3" t="s">
        <v>25</v>
      </c>
      <c r="N149" s="3" t="s">
        <v>23</v>
      </c>
      <c r="O149" s="3" t="s">
        <v>25</v>
      </c>
    </row>
    <row r="150" spans="1:15" x14ac:dyDescent="0.3">
      <c r="A150" s="1" t="s">
        <v>80</v>
      </c>
      <c r="B150" s="1">
        <v>0.47472999999999999</v>
      </c>
      <c r="C150" t="s">
        <v>55</v>
      </c>
      <c r="D150" s="1" t="s">
        <v>33</v>
      </c>
      <c r="E150" s="1" t="s">
        <v>82</v>
      </c>
      <c r="F150" s="1"/>
      <c r="G150" s="1" t="s">
        <v>81</v>
      </c>
      <c r="H150" t="s">
        <v>15</v>
      </c>
      <c r="I150" s="1" t="s">
        <v>125</v>
      </c>
      <c r="J150" s="1"/>
      <c r="K150" s="1"/>
      <c r="L150" s="1">
        <v>0.32400000000000001</v>
      </c>
      <c r="M150" s="1" t="s">
        <v>133</v>
      </c>
      <c r="N150" s="1">
        <v>0.35832999999999998</v>
      </c>
      <c r="O150" s="1" t="s">
        <v>132</v>
      </c>
    </row>
    <row r="151" spans="1:15" x14ac:dyDescent="0.3">
      <c r="A151" t="s">
        <v>115</v>
      </c>
      <c r="B151" s="1">
        <f>5.51*10^(-5)</f>
        <v>5.5100000000000004E-5</v>
      </c>
      <c r="C151" s="1" t="s">
        <v>116</v>
      </c>
      <c r="D151" t="s">
        <v>142</v>
      </c>
      <c r="E151" s="1" t="s">
        <v>17</v>
      </c>
      <c r="G151" t="s">
        <v>115</v>
      </c>
      <c r="H151" t="s">
        <v>15</v>
      </c>
      <c r="I151" s="1" t="s">
        <v>134</v>
      </c>
      <c r="J151" s="1"/>
      <c r="K151" s="1"/>
      <c r="L151" s="1"/>
      <c r="M151" s="1"/>
      <c r="N151" s="1"/>
      <c r="O151" s="1"/>
    </row>
    <row r="154" spans="1:15" ht="15.5" x14ac:dyDescent="0.35">
      <c r="A154" s="3" t="s">
        <v>4</v>
      </c>
      <c r="B154" s="1" t="s">
        <v>117</v>
      </c>
    </row>
    <row r="155" spans="1:15" x14ac:dyDescent="0.3">
      <c r="A155" t="s">
        <v>5</v>
      </c>
      <c r="B155" s="1" t="s">
        <v>17</v>
      </c>
    </row>
    <row r="156" spans="1:15" x14ac:dyDescent="0.3">
      <c r="A156" t="s">
        <v>6</v>
      </c>
      <c r="B156" s="1">
        <v>1</v>
      </c>
    </row>
    <row r="157" spans="1:15" x14ac:dyDescent="0.3">
      <c r="A157" t="s">
        <v>7</v>
      </c>
      <c r="B157" s="1" t="s">
        <v>115</v>
      </c>
    </row>
    <row r="158" spans="1:15" x14ac:dyDescent="0.3">
      <c r="A158" t="s">
        <v>8</v>
      </c>
      <c r="B158" s="1" t="s">
        <v>118</v>
      </c>
    </row>
    <row r="159" spans="1:15" x14ac:dyDescent="0.3">
      <c r="A159" t="s">
        <v>10</v>
      </c>
      <c r="B159" s="1" t="s">
        <v>116</v>
      </c>
    </row>
    <row r="160" spans="1:15" ht="15.5" x14ac:dyDescent="0.35">
      <c r="A160" s="3" t="s">
        <v>11</v>
      </c>
      <c r="B160" s="1"/>
    </row>
    <row r="161" spans="1:15" ht="15" customHeight="1" x14ac:dyDescent="0.35">
      <c r="A161" s="3" t="s">
        <v>12</v>
      </c>
      <c r="B161" s="1" t="s">
        <v>13</v>
      </c>
      <c r="C161" s="3" t="s">
        <v>10</v>
      </c>
      <c r="D161" s="3" t="s">
        <v>14</v>
      </c>
      <c r="E161" s="3" t="s">
        <v>5</v>
      </c>
      <c r="F161" s="3" t="s">
        <v>22</v>
      </c>
      <c r="G161" s="3" t="s">
        <v>7</v>
      </c>
      <c r="H161" s="3" t="s">
        <v>8</v>
      </c>
      <c r="I161" s="3" t="s">
        <v>25</v>
      </c>
      <c r="J161" s="3" t="s">
        <v>24</v>
      </c>
      <c r="K161" s="3" t="s">
        <v>26</v>
      </c>
      <c r="L161" s="3" t="s">
        <v>23</v>
      </c>
      <c r="M161" s="3" t="s">
        <v>25</v>
      </c>
      <c r="N161" s="3" t="s">
        <v>23</v>
      </c>
      <c r="O161" s="3" t="s">
        <v>25</v>
      </c>
    </row>
    <row r="162" spans="1:15" x14ac:dyDescent="0.3">
      <c r="A162" t="s">
        <v>119</v>
      </c>
      <c r="B162" s="1">
        <v>0.91700000000000004</v>
      </c>
      <c r="C162" t="s">
        <v>116</v>
      </c>
      <c r="D162" s="1" t="s">
        <v>27</v>
      </c>
      <c r="E162" t="s">
        <v>17</v>
      </c>
      <c r="G162" t="s">
        <v>120</v>
      </c>
      <c r="H162" t="s">
        <v>15</v>
      </c>
      <c r="I162" s="1" t="s">
        <v>135</v>
      </c>
      <c r="J162" s="1"/>
      <c r="K162" s="1"/>
      <c r="L162" s="1">
        <v>0.32400000000000001</v>
      </c>
      <c r="M162" s="1" t="s">
        <v>133</v>
      </c>
      <c r="N162" s="1">
        <v>0.35832999999999998</v>
      </c>
      <c r="O162" s="1" t="s">
        <v>132</v>
      </c>
    </row>
    <row r="163" spans="1:15" x14ac:dyDescent="0.3">
      <c r="A163" t="s">
        <v>121</v>
      </c>
      <c r="B163" s="1">
        <v>0.03</v>
      </c>
      <c r="C163" t="s">
        <v>116</v>
      </c>
      <c r="D163" s="1" t="s">
        <v>27</v>
      </c>
      <c r="E163" t="s">
        <v>61</v>
      </c>
      <c r="G163" t="s">
        <v>122</v>
      </c>
      <c r="H163" t="s">
        <v>15</v>
      </c>
      <c r="I163" s="1" t="s">
        <v>135</v>
      </c>
      <c r="J163" s="1"/>
      <c r="K163" s="1"/>
      <c r="L163" s="1"/>
      <c r="M163" s="1"/>
      <c r="N163" s="1"/>
      <c r="O163" s="1"/>
    </row>
    <row r="164" spans="1:15" x14ac:dyDescent="0.3">
      <c r="A164" t="s">
        <v>123</v>
      </c>
      <c r="B164" s="1">
        <v>5.2500000000000003E-3</v>
      </c>
      <c r="C164" t="s">
        <v>116</v>
      </c>
      <c r="D164" s="1" t="s">
        <v>27</v>
      </c>
      <c r="E164" t="s">
        <v>17</v>
      </c>
      <c r="G164" t="s">
        <v>124</v>
      </c>
      <c r="H164" t="s">
        <v>15</v>
      </c>
      <c r="I164" t="s">
        <v>135</v>
      </c>
    </row>
    <row r="165" spans="1:15" x14ac:dyDescent="0.3">
      <c r="A165" t="s">
        <v>30</v>
      </c>
      <c r="B165" s="1">
        <v>1.78</v>
      </c>
      <c r="C165" t="s">
        <v>31</v>
      </c>
      <c r="D165" s="1" t="s">
        <v>27</v>
      </c>
      <c r="E165" t="s">
        <v>28</v>
      </c>
      <c r="G165" t="s">
        <v>29</v>
      </c>
      <c r="H165" t="s">
        <v>15</v>
      </c>
      <c r="I165" t="s">
        <v>135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sqh</cp:lastModifiedBy>
  <dcterms:created xsi:type="dcterms:W3CDTF">2015-06-05T18:19:34Z</dcterms:created>
  <dcterms:modified xsi:type="dcterms:W3CDTF">2023-01-12T05:01:25Z</dcterms:modified>
</cp:coreProperties>
</file>