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2 Master\2 Paper\2 Ammonia\2 Python\4 code\1 data\input\"/>
    </mc:Choice>
  </mc:AlternateContent>
  <xr:revisionPtr revIDLastSave="0" documentId="13_ncr:1_{C19850C5-E777-478E-AE12-7BDD9030DB3C}" xr6:coauthVersionLast="47" xr6:coauthVersionMax="47" xr10:uidLastSave="{00000000-0000-0000-0000-000000000000}"/>
  <bookViews>
    <workbookView xWindow="1520" yWindow="600" windowWidth="1227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" l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18" i="1"/>
  <c r="B75" i="1" l="1"/>
  <c r="B99" i="1"/>
  <c r="B98" i="1"/>
  <c r="B96" i="1"/>
  <c r="B95" i="1"/>
  <c r="B88" i="1"/>
  <c r="B89" i="1"/>
  <c r="B90" i="1"/>
  <c r="B91" i="1"/>
  <c r="B92" i="1"/>
  <c r="B94" i="1"/>
  <c r="B93" i="1"/>
  <c r="B223" i="1" l="1"/>
  <c r="B222" i="1"/>
  <c r="B217" i="1"/>
  <c r="B153" i="1"/>
  <c r="B152" i="1"/>
  <c r="B142" i="1"/>
  <c r="B114" i="1"/>
  <c r="B115" i="1"/>
  <c r="B116" i="1"/>
  <c r="B113" i="1"/>
  <c r="B112" i="1"/>
  <c r="B111" i="1"/>
  <c r="B110" i="1"/>
  <c r="B74" i="1" l="1"/>
  <c r="B76" i="1" l="1"/>
  <c r="B73" i="1"/>
</calcChain>
</file>

<file path=xl/sharedStrings.xml><?xml version="1.0" encoding="utf-8"?>
<sst xmlns="http://schemas.openxmlformats.org/spreadsheetml/2006/main" count="1009" uniqueCount="190">
  <si>
    <t>cutoff</t>
  </si>
  <si>
    <t>Database</t>
  </si>
  <si>
    <t>format</t>
  </si>
  <si>
    <t>Excel spreadsheet</t>
  </si>
  <si>
    <t>Activity</t>
  </si>
  <si>
    <t>location</t>
  </si>
  <si>
    <t>production amount</t>
  </si>
  <si>
    <t>code</t>
    <phoneticPr fontId="1" type="noConversion"/>
  </si>
  <si>
    <t>type</t>
  </si>
  <si>
    <t>process</t>
  </si>
  <si>
    <t>unit</t>
  </si>
  <si>
    <t>Exchanges</t>
  </si>
  <si>
    <t>name</t>
  </si>
  <si>
    <t>amount</t>
  </si>
  <si>
    <t>database</t>
  </si>
  <si>
    <t>technosphere</t>
  </si>
  <si>
    <t>GLO</t>
  </si>
  <si>
    <t>GLO</t>
    <phoneticPr fontId="1" type="noConversion"/>
  </si>
  <si>
    <t>pcs</t>
    <phoneticPr fontId="5" type="noConversion"/>
  </si>
  <si>
    <t>GLO</t>
    <phoneticPr fontId="1" type="noConversion"/>
  </si>
  <si>
    <t>GLO</t>
    <phoneticPr fontId="5" type="noConversion"/>
  </si>
  <si>
    <t>market group for electricity, high voltage</t>
  </si>
  <si>
    <t>technosphere</t>
    <phoneticPr fontId="5" type="noConversion"/>
  </si>
  <si>
    <t>RoW</t>
    <phoneticPr fontId="5" type="noConversion"/>
  </si>
  <si>
    <t>SMR</t>
    <phoneticPr fontId="5" type="noConversion"/>
  </si>
  <si>
    <t>SMR</t>
    <phoneticPr fontId="1" type="noConversion"/>
  </si>
  <si>
    <t>categories</t>
    <phoneticPr fontId="1" type="noConversion"/>
  </si>
  <si>
    <t>other data</t>
    <phoneticPr fontId="1" type="noConversion"/>
  </si>
  <si>
    <t>comment</t>
    <phoneticPr fontId="1" type="noConversion"/>
  </si>
  <si>
    <t>reference</t>
    <phoneticPr fontId="1" type="noConversion"/>
  </si>
  <si>
    <t>uncertainty</t>
    <phoneticPr fontId="1" type="noConversion"/>
  </si>
  <si>
    <t>Catalysts for NH3 synthesis from SMR</t>
  </si>
  <si>
    <t>pcs</t>
    <phoneticPr fontId="1" type="noConversion"/>
  </si>
  <si>
    <t>GLO</t>
    <phoneticPr fontId="1" type="noConversion"/>
  </si>
  <si>
    <t>Methane, fossil</t>
    <phoneticPr fontId="1" type="noConversion"/>
  </si>
  <si>
    <t>biosphere3</t>
  </si>
  <si>
    <t>biosphere3</t>
    <phoneticPr fontId="1" type="noConversion"/>
  </si>
  <si>
    <t>Carbon monoxide, fossil</t>
    <phoneticPr fontId="1" type="noConversion"/>
  </si>
  <si>
    <t>air::urban air close to ground</t>
    <phoneticPr fontId="5" type="noConversion"/>
  </si>
  <si>
    <t>(Unknown)</t>
    <phoneticPr fontId="1" type="noConversion"/>
  </si>
  <si>
    <t>biosphere</t>
    <phoneticPr fontId="1" type="noConversion"/>
  </si>
  <si>
    <t>9afa0173-ecbd-4f2c-9c5c-b3128a032812</t>
    <phoneticPr fontId="1" type="noConversion"/>
  </si>
  <si>
    <t>f9749677-9c9f-4678-ab55-c607dfdc2cb9</t>
    <phoneticPr fontId="1" type="noConversion"/>
  </si>
  <si>
    <t>Carbon dioxide, fossil</t>
    <phoneticPr fontId="1" type="noConversion"/>
  </si>
  <si>
    <t>Nitrogen oxides</t>
  </si>
  <si>
    <t>d068f3e2-b033-417b-a359-ca4f25da9731</t>
    <phoneticPr fontId="1" type="noConversion"/>
  </si>
  <si>
    <t>Water</t>
  </si>
  <si>
    <t>cubic meter</t>
    <phoneticPr fontId="1" type="noConversion"/>
  </si>
  <si>
    <t>5d368100-b1bc-4456-8420-e469edccf349</t>
    <phoneticPr fontId="1" type="noConversion"/>
  </si>
  <si>
    <t>kilogram</t>
  </si>
  <si>
    <t>kilogram</t>
    <phoneticPr fontId="1" type="noConversion"/>
  </si>
  <si>
    <t>Nitrogen</t>
    <phoneticPr fontId="1" type="noConversion"/>
  </si>
  <si>
    <t>water::ground-</t>
    <phoneticPr fontId="5" type="noConversion"/>
  </si>
  <si>
    <t>b646bb3e-65e2-4f85-8376-9408e94e4b59</t>
    <phoneticPr fontId="1" type="noConversion"/>
  </si>
  <si>
    <t>Monoethanolamine</t>
    <phoneticPr fontId="1" type="noConversion"/>
  </si>
  <si>
    <t>water</t>
    <phoneticPr fontId="1" type="noConversion"/>
  </si>
  <si>
    <t>071efe89-12e0-4ff8-80d1-4e6cf1e37233</t>
    <phoneticPr fontId="1" type="noConversion"/>
  </si>
  <si>
    <t>2256a142-8242-4b4f-b9aa-a167803989ca</t>
  </si>
  <si>
    <t>ecoinvent 3.8</t>
    <phoneticPr fontId="1" type="noConversion"/>
  </si>
  <si>
    <t>2b010b846c31eb60ef6bf725b52b846e</t>
  </si>
  <si>
    <t xml:space="preserve">Hydrodesulfurization catalyst </t>
  </si>
  <si>
    <t xml:space="preserve">High temperature shift catalyst </t>
  </si>
  <si>
    <t xml:space="preserve">Low temperature shift catalyst </t>
  </si>
  <si>
    <t xml:space="preserve">Methanation catalyst </t>
  </si>
  <si>
    <t xml:space="preserve">NH3 synthesis catalyst </t>
  </si>
  <si>
    <t xml:space="preserve">Reforming catalyst </t>
  </si>
  <si>
    <t xml:space="preserve">Desulfurization catalyst </t>
    <phoneticPr fontId="1" type="noConversion"/>
  </si>
  <si>
    <t>ecoinvent 3.8</t>
    <phoneticPr fontId="5" type="noConversion"/>
  </si>
  <si>
    <t>market for zinc oxide</t>
    <phoneticPr fontId="1" type="noConversion"/>
  </si>
  <si>
    <t>59f4147348f505a029007f0d82bafae6</t>
  </si>
  <si>
    <t>ecoinvent 3.8</t>
    <phoneticPr fontId="1" type="noConversion"/>
  </si>
  <si>
    <t>CN</t>
    <phoneticPr fontId="1" type="noConversion"/>
  </si>
  <si>
    <t>5b4a85bacb3e0342226782fbfcb54f0c</t>
  </si>
  <si>
    <t>f9bdabcd6b0ecf8c0d3282975a674ae5</t>
  </si>
  <si>
    <t>44c1f55b050527d6e2651424fe6c1dae</t>
  </si>
  <si>
    <t>aca4846a79867225aa13f30122085798</t>
  </si>
  <si>
    <t>market group for electricity, high voltage</t>
    <phoneticPr fontId="1" type="noConversion"/>
  </si>
  <si>
    <t>kilowatt hour</t>
    <phoneticPr fontId="1" type="noConversion"/>
  </si>
  <si>
    <t>347435a02cd4c50db9d03d77ec6fc9a1</t>
  </si>
  <si>
    <t>9794284ad2ac0fa4b879aea8cae22c0b</t>
  </si>
  <si>
    <t>77aff5f3263a5ca98878b1c4b9887a4a</t>
  </si>
  <si>
    <t>6f592c599b70d14247116fdf44a0824a</t>
  </si>
  <si>
    <t>RoW</t>
    <phoneticPr fontId="1" type="noConversion"/>
  </si>
  <si>
    <t>4635413b43e1117848e018d33ea851c9</t>
  </si>
  <si>
    <t>Catalysts for NH3 synthesis from SMR</t>
    <phoneticPr fontId="1" type="noConversion"/>
  </si>
  <si>
    <t>cobalt production</t>
    <phoneticPr fontId="1" type="noConversion"/>
  </si>
  <si>
    <t>market for molybdenum trioxide</t>
    <phoneticPr fontId="1" type="noConversion"/>
  </si>
  <si>
    <t>kilogram</t>
    <phoneticPr fontId="1" type="noConversion"/>
  </si>
  <si>
    <t>market for zeolite, powder</t>
    <phoneticPr fontId="1" type="noConversion"/>
  </si>
  <si>
    <t>market for magnetite</t>
    <phoneticPr fontId="1" type="noConversion"/>
  </si>
  <si>
    <t>market for magnesium oxide</t>
    <phoneticPr fontId="1" type="noConversion"/>
  </si>
  <si>
    <t>market for copper oxide</t>
    <phoneticPr fontId="1" type="noConversion"/>
  </si>
  <si>
    <t>market for nickel, class 1</t>
    <phoneticPr fontId="1" type="noConversion"/>
  </si>
  <si>
    <t>kilowatt hour</t>
    <phoneticPr fontId="1" type="noConversion"/>
  </si>
  <si>
    <t>market for lime, packed</t>
    <phoneticPr fontId="1" type="noConversion"/>
  </si>
  <si>
    <t>Water</t>
    <phoneticPr fontId="1" type="noConversion"/>
  </si>
  <si>
    <t>water</t>
    <phoneticPr fontId="5" type="noConversion"/>
  </si>
  <si>
    <t>treatment of wastewater, average, capacity 1E9l/year</t>
    <phoneticPr fontId="1" type="noConversion"/>
  </si>
  <si>
    <t>technosphere</t>
    <phoneticPr fontId="1" type="noConversion"/>
  </si>
  <si>
    <t>MEA capture</t>
  </si>
  <si>
    <t>market for monoethanolamine</t>
    <phoneticPr fontId="1" type="noConversion"/>
  </si>
  <si>
    <t>446bcacdd5a30c9afde166b42a7735bf</t>
  </si>
  <si>
    <t>treatment of hazardous waste, hazardous waste incineration</t>
  </si>
  <si>
    <t>a57d72107fb2fa2d139d14ea9324bc46</t>
  </si>
  <si>
    <t>market for tap water</t>
    <phoneticPr fontId="5" type="noConversion"/>
  </si>
  <si>
    <t>kilogram</t>
    <phoneticPr fontId="5" type="noConversion"/>
  </si>
  <si>
    <t>56c875b407502ee835ab986da2fd5094</t>
    <phoneticPr fontId="5" type="noConversion"/>
  </si>
  <si>
    <t>market for activated carbon, granular</t>
    <phoneticPr fontId="5" type="noConversion"/>
  </si>
  <si>
    <t>42a92a8f07985606b7c230a73198c6e3</t>
    <phoneticPr fontId="5" type="noConversion"/>
  </si>
  <si>
    <t>market for sodium hydroxide, without water, in 50% solution state</t>
    <phoneticPr fontId="5" type="noConversion"/>
  </si>
  <si>
    <t>5b64503ebe2c3c8ae655f54a747b59f8</t>
    <phoneticPr fontId="5" type="noConversion"/>
  </si>
  <si>
    <t>MEA capture, infrastructure</t>
    <phoneticPr fontId="5" type="noConversion"/>
  </si>
  <si>
    <t>natural resource::land</t>
    <phoneticPr fontId="5" type="noConversion"/>
  </si>
  <si>
    <t>Sand, unspecified</t>
  </si>
  <si>
    <t>natural resource::in ground</t>
    <phoneticPr fontId="5" type="noConversion"/>
  </si>
  <si>
    <t>market for bitumen seal, VA4</t>
  </si>
  <si>
    <t>transport, freight, lorry with refrigeration machine, 7.5-16 ton, EURO3, carbon dioxide, liquid refrigerant, freezing</t>
  </si>
  <si>
    <t>market group for concrete, normal</t>
  </si>
  <si>
    <t>market for copper cake</t>
    <phoneticPr fontId="5" type="noConversion"/>
  </si>
  <si>
    <t>Occupation, construction site</t>
    <phoneticPr fontId="5" type="noConversion"/>
  </si>
  <si>
    <t>square meter-year</t>
    <phoneticPr fontId="5" type="noConversion"/>
  </si>
  <si>
    <t>biosphere3</t>
    <phoneticPr fontId="5" type="noConversion"/>
  </si>
  <si>
    <t>(Unknown)</t>
    <phoneticPr fontId="5" type="noConversion"/>
  </si>
  <si>
    <t>4b6b9b76-3199-4bd0-b11d-f8f2efbeac4e</t>
    <phoneticPr fontId="5" type="noConversion"/>
  </si>
  <si>
    <t>biosphere</t>
    <phoneticPr fontId="5" type="noConversion"/>
  </si>
  <si>
    <t>Transformation, from forest, unspecified</t>
    <phoneticPr fontId="5" type="noConversion"/>
  </si>
  <si>
    <t>square meter</t>
    <phoneticPr fontId="5" type="noConversion"/>
  </si>
  <si>
    <t>0930b6b8-d9c6-4462-966f-ac7495b63bed</t>
    <phoneticPr fontId="5" type="noConversion"/>
  </si>
  <si>
    <t>Transformation, to heterogeneous, agricultural</t>
    <phoneticPr fontId="5" type="noConversion"/>
  </si>
  <si>
    <t>fdda4f8e-b620-4df6-92a9-101a251d2f42</t>
    <phoneticPr fontId="5" type="noConversion"/>
  </si>
  <si>
    <t>market for diesel</t>
    <phoneticPr fontId="5" type="noConversion"/>
  </si>
  <si>
    <t>445e6803a6a12d239408a97f41fa9c57</t>
    <phoneticPr fontId="5" type="noConversion"/>
  </si>
  <si>
    <t>market for reinforcing steel</t>
    <phoneticPr fontId="5" type="noConversion"/>
  </si>
  <si>
    <t>20f7b0fa3b90280b9052a864c205573a</t>
    <phoneticPr fontId="5" type="noConversion"/>
  </si>
  <si>
    <t>market for drawing of pipe, steel</t>
    <phoneticPr fontId="5" type="noConversion"/>
  </si>
  <si>
    <t>2e35cb7b8470c5abbe0cbb31582fdd96</t>
    <phoneticPr fontId="5" type="noConversion"/>
  </si>
  <si>
    <t>market for polyethylene, high density, granulate</t>
    <phoneticPr fontId="5" type="noConversion"/>
  </si>
  <si>
    <t>4210a349676b5668e980fa3baab29d3e</t>
    <phoneticPr fontId="5" type="noConversion"/>
  </si>
  <si>
    <t>market for onshore well, oil/gas</t>
    <phoneticPr fontId="5" type="noConversion"/>
  </si>
  <si>
    <t>market for steel, unalloyed</t>
    <phoneticPr fontId="5" type="noConversion"/>
  </si>
  <si>
    <t>cfc2778eb503ca4c2cbec88194938ff9</t>
    <phoneticPr fontId="5" type="noConversion"/>
  </si>
  <si>
    <t>market for steel, low-alloyed</t>
    <phoneticPr fontId="5" type="noConversion"/>
  </si>
  <si>
    <t>6a887870a4c93245f87c847a969ea18f</t>
    <phoneticPr fontId="5" type="noConversion"/>
  </si>
  <si>
    <t>0aaa62e4b1ea99b161250a927509c23a</t>
    <phoneticPr fontId="5" type="noConversion"/>
  </si>
  <si>
    <t>ton kilometer</t>
    <phoneticPr fontId="5" type="noConversion"/>
  </si>
  <si>
    <t>423ef039-6057-4f63-94bd-e9410d024bd0</t>
    <phoneticPr fontId="5" type="noConversion"/>
  </si>
  <si>
    <t>ed25610d1d68a2d88b5a7a3608598dd0</t>
    <phoneticPr fontId="5" type="noConversion"/>
  </si>
  <si>
    <t>fd7ac75e9eb88178c12c9348cdb59de7</t>
    <phoneticPr fontId="5" type="noConversion"/>
  </si>
  <si>
    <t>a63718ddc8a975480cf624318b8e5eb0</t>
    <phoneticPr fontId="5" type="noConversion"/>
  </si>
  <si>
    <t>cubic meter</t>
  </si>
  <si>
    <t>market for natural gas, low pressure</t>
    <phoneticPr fontId="5" type="noConversion"/>
  </si>
  <si>
    <t>09807bf8d527e8fa5a4157c29cfa443b</t>
  </si>
  <si>
    <t>6b1b495b-70ee-4be6-b1c2-3031aa4d6add</t>
    <phoneticPr fontId="5" type="noConversion"/>
  </si>
  <si>
    <t>GLO</t>
    <phoneticPr fontId="5" type="noConversion"/>
  </si>
  <si>
    <t>process</t>
    <phoneticPr fontId="1" type="noConversion"/>
  </si>
  <si>
    <t xml:space="preserve">NH3 synthesis catalyst </t>
    <phoneticPr fontId="1" type="noConversion"/>
  </si>
  <si>
    <t xml:space="preserve">Reforming catalyst </t>
    <phoneticPr fontId="1" type="noConversion"/>
  </si>
  <si>
    <t>amount</t>
    <phoneticPr fontId="1" type="noConversion"/>
  </si>
  <si>
    <t>ecoinvent 3.8</t>
  </si>
  <si>
    <t>38b2fe0b57747f1e9fcff2f01cba7325</t>
  </si>
  <si>
    <t>market for chromium oxide, flakes</t>
    <phoneticPr fontId="1" type="noConversion"/>
  </si>
  <si>
    <t>b600be0196802143fbd171e791969dca</t>
    <phoneticPr fontId="5" type="noConversion"/>
  </si>
  <si>
    <t>meter</t>
    <phoneticPr fontId="5" type="noConversion"/>
  </si>
  <si>
    <t>SMR_CCS</t>
    <phoneticPr fontId="5" type="noConversion"/>
  </si>
  <si>
    <t>SMR_CCS</t>
    <phoneticPr fontId="1" type="noConversion"/>
  </si>
  <si>
    <t>manufacturing</t>
    <phoneticPr fontId="1" type="noConversion"/>
  </si>
  <si>
    <t>operation</t>
    <phoneticPr fontId="1" type="noConversion"/>
  </si>
  <si>
    <t>Carbon dioxide, fossil</t>
  </si>
  <si>
    <t>(Unknown)</t>
  </si>
  <si>
    <t>air::urban air close to ground</t>
  </si>
  <si>
    <t>f9749677-9c9f-4678-ab55-c607dfdc2cb9</t>
  </si>
  <si>
    <t>biosphere</t>
  </si>
  <si>
    <t>operation_output</t>
    <phoneticPr fontId="1" type="noConversion"/>
  </si>
  <si>
    <t>disposal</t>
    <phoneticPr fontId="1" type="noConversion"/>
  </si>
  <si>
    <t>operation_input</t>
    <phoneticPr fontId="1" type="noConversion"/>
  </si>
  <si>
    <t>market for water, deionised</t>
    <phoneticPr fontId="1" type="noConversion"/>
  </si>
  <si>
    <t>RoW</t>
  </si>
  <si>
    <t>2034a332fc2d0e3622c7df406ab23266</t>
  </si>
  <si>
    <t>kilowatt hour</t>
  </si>
  <si>
    <t>Chisalita et.al., 2020, Renewable and Sustainable Energy Reviews</t>
  </si>
  <si>
    <t>D’Angelo, Sebastiano Carlo et.al., ACS Sustainable Chemistry &amp; Engineering, 2021</t>
  </si>
  <si>
    <t>D’Angelo, Sebastiano Carlo et.al., ACS Sustainable Chemistry &amp; Engineering, 2021</t>
    <phoneticPr fontId="1" type="noConversion"/>
  </si>
  <si>
    <t>Joris Koornneef et.al., International Journal of Greenhouse Gas Control, 2008</t>
    <phoneticPr fontId="1" type="noConversion"/>
  </si>
  <si>
    <t>disposal</t>
    <phoneticPr fontId="1" type="noConversion"/>
  </si>
  <si>
    <t>electricity production, natural gas, combined cycle power plant</t>
    <phoneticPr fontId="5" type="noConversion"/>
  </si>
  <si>
    <t>CN-NM</t>
    <phoneticPr fontId="5" type="noConversion"/>
  </si>
  <si>
    <t>d73592c1a81565265952a8b62c5eeea1</t>
  </si>
  <si>
    <t>chemical factory construction, organics</t>
    <phoneticPr fontId="5" type="noConversion"/>
  </si>
  <si>
    <t>unit</t>
    <phoneticPr fontId="5" type="noConversion"/>
  </si>
  <si>
    <t>36f10f446f8629e63ddc56836cea34da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</si>
</sst>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7"/>
      <color rgb="FF000000"/>
      <name val="Courier New"/>
      <family val="3"/>
    </font>
    <font>
      <sz val="11"/>
      <color rgb="FF000000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6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9" fillId="0" borderId="0" xfId="0" applyFont="1" applyAlignment="1">
      <alignment horizontal="left" vertical="center"/>
    </xf>
    <xf numFmtId="0" fontId="6" fillId="0" borderId="0" xfId="1" applyFont="1"/>
    <xf numFmtId="0" fontId="6" fillId="2" borderId="0" xfId="0" applyFont="1" applyFill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2" borderId="0" xfId="1" applyFont="1" applyFill="1"/>
  </cellXfs>
  <cellStyles count="2">
    <cellStyle name="常规" xfId="0" builtinId="0"/>
    <cellStyle name="常规 2" xfId="1" xr:uid="{A1A81272-90F3-44CC-A490-16760FB1D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"/>
  <sheetViews>
    <sheetView tabSelected="1" topLeftCell="A225" workbookViewId="0">
      <selection activeCell="B236" sqref="B236"/>
    </sheetView>
  </sheetViews>
  <sheetFormatPr defaultRowHeight="14" x14ac:dyDescent="0.3"/>
  <cols>
    <col min="1" max="1" width="30.4140625" customWidth="1"/>
    <col min="2" max="2" width="34.08203125" customWidth="1"/>
    <col min="3" max="3" width="17.4140625" customWidth="1"/>
    <col min="4" max="5" width="17" customWidth="1"/>
    <col min="6" max="6" width="28.6640625" customWidth="1"/>
    <col min="7" max="7" width="35.9140625" customWidth="1"/>
    <col min="8" max="8" width="12.1640625" customWidth="1"/>
    <col min="9" max="10" width="20.1640625" customWidth="1"/>
    <col min="11" max="12" width="16.25" customWidth="1"/>
  </cols>
  <sheetData>
    <row r="1" spans="1:15" x14ac:dyDescent="0.3">
      <c r="A1" t="s">
        <v>0</v>
      </c>
      <c r="B1" s="1">
        <v>10</v>
      </c>
      <c r="C1" s="2"/>
    </row>
    <row r="2" spans="1:15" ht="15.5" x14ac:dyDescent="0.35">
      <c r="A2" s="3" t="s">
        <v>1</v>
      </c>
      <c r="B2" s="4" t="s">
        <v>163</v>
      </c>
      <c r="C2" s="2"/>
    </row>
    <row r="3" spans="1:15" x14ac:dyDescent="0.3">
      <c r="A3" t="s">
        <v>2</v>
      </c>
      <c r="B3" t="s">
        <v>3</v>
      </c>
      <c r="C3" s="2"/>
    </row>
    <row r="5" spans="1:15" ht="15.5" x14ac:dyDescent="0.35">
      <c r="A5" s="3" t="s">
        <v>4</v>
      </c>
      <c r="B5" s="4" t="s">
        <v>163</v>
      </c>
    </row>
    <row r="6" spans="1:15" x14ac:dyDescent="0.3">
      <c r="A6" t="s">
        <v>5</v>
      </c>
      <c r="B6" t="s">
        <v>17</v>
      </c>
    </row>
    <row r="7" spans="1:15" x14ac:dyDescent="0.3">
      <c r="A7" t="s">
        <v>6</v>
      </c>
      <c r="B7" s="1">
        <v>1</v>
      </c>
    </row>
    <row r="8" spans="1:15" x14ac:dyDescent="0.3">
      <c r="A8" t="s">
        <v>7</v>
      </c>
      <c r="B8" t="s">
        <v>164</v>
      </c>
    </row>
    <row r="9" spans="1:15" x14ac:dyDescent="0.3">
      <c r="A9" t="s">
        <v>8</v>
      </c>
      <c r="B9" t="s">
        <v>9</v>
      </c>
    </row>
    <row r="10" spans="1:15" x14ac:dyDescent="0.3">
      <c r="A10" t="s">
        <v>10</v>
      </c>
      <c r="B10" s="1" t="s">
        <v>18</v>
      </c>
    </row>
    <row r="11" spans="1:15" ht="15.5" x14ac:dyDescent="0.35">
      <c r="A11" s="3" t="s">
        <v>11</v>
      </c>
    </row>
    <row r="12" spans="1:15" ht="15.5" x14ac:dyDescent="0.35">
      <c r="A12" s="3" t="s">
        <v>12</v>
      </c>
      <c r="B12" s="3" t="s">
        <v>13</v>
      </c>
      <c r="C12" s="3" t="s">
        <v>10</v>
      </c>
      <c r="D12" s="3" t="s">
        <v>14</v>
      </c>
      <c r="E12" s="3" t="s">
        <v>5</v>
      </c>
      <c r="F12" s="3" t="s">
        <v>26</v>
      </c>
      <c r="G12" s="3" t="s">
        <v>7</v>
      </c>
      <c r="H12" s="3" t="s">
        <v>8</v>
      </c>
      <c r="I12" s="3" t="s">
        <v>29</v>
      </c>
      <c r="J12" s="3" t="s">
        <v>28</v>
      </c>
      <c r="K12" s="3" t="s">
        <v>30</v>
      </c>
      <c r="L12" s="3" t="s">
        <v>27</v>
      </c>
      <c r="M12" s="3" t="s">
        <v>29</v>
      </c>
      <c r="N12" s="3" t="s">
        <v>27</v>
      </c>
      <c r="O12" s="3" t="s">
        <v>29</v>
      </c>
    </row>
    <row r="13" spans="1:15" x14ac:dyDescent="0.3">
      <c r="A13" s="1" t="s">
        <v>165</v>
      </c>
      <c r="B13" s="1">
        <v>1</v>
      </c>
      <c r="C13" s="1" t="s">
        <v>18</v>
      </c>
      <c r="D13" s="1" t="s">
        <v>163</v>
      </c>
      <c r="E13" s="1" t="s">
        <v>16</v>
      </c>
      <c r="F13" s="1"/>
      <c r="G13" s="1" t="s">
        <v>165</v>
      </c>
      <c r="H13" t="s">
        <v>15</v>
      </c>
    </row>
    <row r="14" spans="1:15" s="1" customFormat="1" x14ac:dyDescent="0.3">
      <c r="A14" s="1" t="s">
        <v>166</v>
      </c>
      <c r="B14" s="1">
        <v>1</v>
      </c>
      <c r="C14" s="1" t="s">
        <v>18</v>
      </c>
      <c r="D14" s="1" t="s">
        <v>163</v>
      </c>
      <c r="E14" s="1" t="s">
        <v>20</v>
      </c>
      <c r="G14" s="1" t="s">
        <v>166</v>
      </c>
      <c r="H14" s="1" t="s">
        <v>22</v>
      </c>
    </row>
    <row r="15" spans="1:15" s="1" customFormat="1" x14ac:dyDescent="0.3">
      <c r="A15" s="1" t="s">
        <v>173</v>
      </c>
      <c r="B15" s="1">
        <v>1</v>
      </c>
      <c r="C15" s="1" t="s">
        <v>18</v>
      </c>
      <c r="D15" s="1" t="s">
        <v>163</v>
      </c>
      <c r="E15" s="1" t="s">
        <v>20</v>
      </c>
      <c r="G15" s="1" t="s">
        <v>173</v>
      </c>
      <c r="H15" s="1" t="s">
        <v>22</v>
      </c>
    </row>
    <row r="16" spans="1:15" x14ac:dyDescent="0.3">
      <c r="B16" s="1"/>
    </row>
    <row r="17" spans="1:15" ht="15.5" x14ac:dyDescent="0.35">
      <c r="A17" s="3" t="s">
        <v>4</v>
      </c>
      <c r="B17" s="1" t="s">
        <v>165</v>
      </c>
    </row>
    <row r="18" spans="1:15" x14ac:dyDescent="0.3">
      <c r="A18" t="s">
        <v>5</v>
      </c>
      <c r="B18" s="1" t="s">
        <v>19</v>
      </c>
    </row>
    <row r="19" spans="1:15" x14ac:dyDescent="0.3">
      <c r="A19" t="s">
        <v>6</v>
      </c>
      <c r="B19" s="1">
        <v>1</v>
      </c>
    </row>
    <row r="20" spans="1:15" x14ac:dyDescent="0.3">
      <c r="A20" t="s">
        <v>7</v>
      </c>
      <c r="B20" s="1" t="s">
        <v>165</v>
      </c>
    </row>
    <row r="21" spans="1:15" x14ac:dyDescent="0.3">
      <c r="A21" t="s">
        <v>8</v>
      </c>
      <c r="B21" s="1" t="s">
        <v>9</v>
      </c>
    </row>
    <row r="22" spans="1:15" x14ac:dyDescent="0.3">
      <c r="A22" t="s">
        <v>10</v>
      </c>
      <c r="B22" s="1" t="s">
        <v>18</v>
      </c>
    </row>
    <row r="23" spans="1:15" ht="15.5" x14ac:dyDescent="0.35">
      <c r="A23" s="3" t="s">
        <v>11</v>
      </c>
      <c r="B23" s="1"/>
    </row>
    <row r="24" spans="1:15" ht="15.5" x14ac:dyDescent="0.35">
      <c r="A24" s="3" t="s">
        <v>12</v>
      </c>
      <c r="B24" s="1" t="s">
        <v>13</v>
      </c>
      <c r="C24" s="3" t="s">
        <v>10</v>
      </c>
      <c r="D24" s="3" t="s">
        <v>14</v>
      </c>
      <c r="E24" s="3" t="s">
        <v>5</v>
      </c>
      <c r="F24" s="3" t="s">
        <v>26</v>
      </c>
      <c r="G24" s="3" t="s">
        <v>7</v>
      </c>
      <c r="H24" s="3" t="s">
        <v>8</v>
      </c>
      <c r="I24" s="3" t="s">
        <v>29</v>
      </c>
      <c r="J24" s="3" t="s">
        <v>28</v>
      </c>
      <c r="K24" s="3" t="s">
        <v>30</v>
      </c>
      <c r="L24" s="3" t="s">
        <v>27</v>
      </c>
      <c r="M24" s="3" t="s">
        <v>29</v>
      </c>
      <c r="N24" s="3" t="s">
        <v>27</v>
      </c>
      <c r="O24" s="3" t="s">
        <v>29</v>
      </c>
    </row>
    <row r="25" spans="1:15" x14ac:dyDescent="0.3">
      <c r="A25" t="s">
        <v>187</v>
      </c>
      <c r="B25" s="1">
        <v>4.0000000000000001E-10</v>
      </c>
      <c r="C25" t="s">
        <v>188</v>
      </c>
      <c r="D25" t="s">
        <v>67</v>
      </c>
      <c r="E25" s="1" t="s">
        <v>23</v>
      </c>
      <c r="G25" t="s">
        <v>189</v>
      </c>
      <c r="H25" t="s">
        <v>15</v>
      </c>
    </row>
    <row r="26" spans="1:15" x14ac:dyDescent="0.3">
      <c r="A26" t="s">
        <v>111</v>
      </c>
      <c r="B26" s="1">
        <v>1.17</v>
      </c>
      <c r="C26" t="s">
        <v>18</v>
      </c>
      <c r="D26" t="s">
        <v>24</v>
      </c>
      <c r="E26" s="1" t="s">
        <v>20</v>
      </c>
      <c r="G26" t="s">
        <v>111</v>
      </c>
      <c r="H26" t="s">
        <v>15</v>
      </c>
    </row>
    <row r="27" spans="1:15" s="1" customFormat="1" x14ac:dyDescent="0.3"/>
    <row r="28" spans="1:15" s="1" customFormat="1" x14ac:dyDescent="0.3"/>
    <row r="29" spans="1:15" ht="15.5" x14ac:dyDescent="0.35">
      <c r="A29" s="3" t="s">
        <v>4</v>
      </c>
      <c r="B29" s="1" t="s">
        <v>111</v>
      </c>
    </row>
    <row r="30" spans="1:15" x14ac:dyDescent="0.3">
      <c r="A30" t="s">
        <v>5</v>
      </c>
      <c r="B30" s="1" t="s">
        <v>17</v>
      </c>
    </row>
    <row r="31" spans="1:15" x14ac:dyDescent="0.3">
      <c r="A31" t="s">
        <v>6</v>
      </c>
      <c r="B31" s="1">
        <v>1</v>
      </c>
    </row>
    <row r="32" spans="1:15" x14ac:dyDescent="0.3">
      <c r="A32" t="s">
        <v>7</v>
      </c>
      <c r="B32" s="1" t="s">
        <v>111</v>
      </c>
    </row>
    <row r="33" spans="1:15" x14ac:dyDescent="0.3">
      <c r="A33" t="s">
        <v>8</v>
      </c>
      <c r="B33" s="1" t="s">
        <v>9</v>
      </c>
    </row>
    <row r="34" spans="1:15" x14ac:dyDescent="0.3">
      <c r="A34" t="s">
        <v>10</v>
      </c>
      <c r="B34" s="1" t="s">
        <v>18</v>
      </c>
    </row>
    <row r="35" spans="1:15" ht="15.5" x14ac:dyDescent="0.35">
      <c r="A35" s="3" t="s">
        <v>11</v>
      </c>
      <c r="B35" s="1"/>
    </row>
    <row r="36" spans="1:15" ht="15.5" x14ac:dyDescent="0.35">
      <c r="A36" s="3" t="s">
        <v>12</v>
      </c>
      <c r="B36" s="1" t="s">
        <v>13</v>
      </c>
      <c r="C36" s="3" t="s">
        <v>10</v>
      </c>
      <c r="D36" s="3" t="s">
        <v>14</v>
      </c>
      <c r="E36" s="3" t="s">
        <v>5</v>
      </c>
      <c r="F36" s="3" t="s">
        <v>26</v>
      </c>
      <c r="G36" s="3" t="s">
        <v>7</v>
      </c>
      <c r="H36" s="3" t="s">
        <v>8</v>
      </c>
      <c r="I36" s="3" t="s">
        <v>29</v>
      </c>
      <c r="J36" s="3" t="s">
        <v>28</v>
      </c>
      <c r="K36" s="3" t="s">
        <v>30</v>
      </c>
      <c r="L36" s="3" t="s">
        <v>27</v>
      </c>
      <c r="M36" s="3" t="s">
        <v>29</v>
      </c>
      <c r="N36" s="3" t="s">
        <v>27</v>
      </c>
      <c r="O36" s="3" t="s">
        <v>29</v>
      </c>
    </row>
    <row r="37" spans="1:15" x14ac:dyDescent="0.3">
      <c r="A37" t="s">
        <v>119</v>
      </c>
      <c r="B37" s="1">
        <f>0.0141/1000</f>
        <v>1.4100000000000001E-5</v>
      </c>
      <c r="C37" t="s">
        <v>120</v>
      </c>
      <c r="D37" t="s">
        <v>121</v>
      </c>
      <c r="E37" t="s">
        <v>122</v>
      </c>
      <c r="F37" t="s">
        <v>112</v>
      </c>
      <c r="G37" t="s">
        <v>123</v>
      </c>
      <c r="H37" t="s">
        <v>124</v>
      </c>
      <c r="I37" t="s">
        <v>182</v>
      </c>
    </row>
    <row r="38" spans="1:15" x14ac:dyDescent="0.3">
      <c r="A38" t="s">
        <v>125</v>
      </c>
      <c r="B38" s="1">
        <f>0.00851/1000</f>
        <v>8.5099999999999998E-6</v>
      </c>
      <c r="C38" t="s">
        <v>126</v>
      </c>
      <c r="D38" t="s">
        <v>121</v>
      </c>
      <c r="E38" t="s">
        <v>122</v>
      </c>
      <c r="F38" t="s">
        <v>112</v>
      </c>
      <c r="G38" t="s">
        <v>127</v>
      </c>
      <c r="H38" t="s">
        <v>124</v>
      </c>
      <c r="I38" t="s">
        <v>182</v>
      </c>
    </row>
    <row r="39" spans="1:15" x14ac:dyDescent="0.3">
      <c r="A39" t="s">
        <v>128</v>
      </c>
      <c r="B39" s="1">
        <f>0.00851/1000</f>
        <v>8.5099999999999998E-6</v>
      </c>
      <c r="C39" t="s">
        <v>126</v>
      </c>
      <c r="D39" t="s">
        <v>121</v>
      </c>
      <c r="E39" t="s">
        <v>122</v>
      </c>
      <c r="F39" t="s">
        <v>112</v>
      </c>
      <c r="G39" t="s">
        <v>129</v>
      </c>
      <c r="H39" t="s">
        <v>124</v>
      </c>
      <c r="I39" t="s">
        <v>182</v>
      </c>
    </row>
    <row r="40" spans="1:15" x14ac:dyDescent="0.3">
      <c r="A40" t="s">
        <v>113</v>
      </c>
      <c r="B40" s="1">
        <f>0.0115/1000</f>
        <v>1.15E-5</v>
      </c>
      <c r="C40" t="s">
        <v>50</v>
      </c>
      <c r="D40" s="1" t="s">
        <v>121</v>
      </c>
      <c r="E40" s="1" t="s">
        <v>122</v>
      </c>
      <c r="F40" t="s">
        <v>114</v>
      </c>
      <c r="G40" t="s">
        <v>145</v>
      </c>
      <c r="H40" s="1" t="s">
        <v>40</v>
      </c>
      <c r="I40" t="s">
        <v>182</v>
      </c>
    </row>
    <row r="41" spans="1:15" x14ac:dyDescent="0.3">
      <c r="A41" t="s">
        <v>130</v>
      </c>
      <c r="B41" s="1">
        <f>0.0141/1000</f>
        <v>1.4100000000000001E-5</v>
      </c>
      <c r="C41" t="s">
        <v>105</v>
      </c>
      <c r="D41" t="s">
        <v>67</v>
      </c>
      <c r="E41" t="s">
        <v>23</v>
      </c>
      <c r="G41" t="s">
        <v>131</v>
      </c>
      <c r="H41" t="s">
        <v>22</v>
      </c>
      <c r="I41" t="s">
        <v>182</v>
      </c>
    </row>
    <row r="42" spans="1:15" x14ac:dyDescent="0.3">
      <c r="A42" t="s">
        <v>132</v>
      </c>
      <c r="B42" s="1">
        <f>1.02/1000</f>
        <v>1.0200000000000001E-3</v>
      </c>
      <c r="C42" t="s">
        <v>105</v>
      </c>
      <c r="D42" t="s">
        <v>67</v>
      </c>
      <c r="E42" t="s">
        <v>20</v>
      </c>
      <c r="G42" t="s">
        <v>133</v>
      </c>
      <c r="H42" t="s">
        <v>22</v>
      </c>
      <c r="I42" t="s">
        <v>182</v>
      </c>
    </row>
    <row r="43" spans="1:15" x14ac:dyDescent="0.3">
      <c r="A43" t="s">
        <v>134</v>
      </c>
      <c r="B43" s="1">
        <f>1.02/1000</f>
        <v>1.0200000000000001E-3</v>
      </c>
      <c r="C43" t="s">
        <v>105</v>
      </c>
      <c r="D43" t="s">
        <v>67</v>
      </c>
      <c r="E43" t="s">
        <v>20</v>
      </c>
      <c r="G43" t="s">
        <v>135</v>
      </c>
      <c r="H43" t="s">
        <v>22</v>
      </c>
      <c r="I43" t="s">
        <v>182</v>
      </c>
    </row>
    <row r="44" spans="1:15" x14ac:dyDescent="0.3">
      <c r="A44" t="s">
        <v>115</v>
      </c>
      <c r="B44" s="1">
        <f>0.00987/1000</f>
        <v>9.8700000000000004E-6</v>
      </c>
      <c r="C44" t="s">
        <v>50</v>
      </c>
      <c r="D44" s="1" t="s">
        <v>67</v>
      </c>
      <c r="E44" s="1" t="s">
        <v>20</v>
      </c>
      <c r="G44" t="s">
        <v>146</v>
      </c>
      <c r="H44" s="1" t="s">
        <v>15</v>
      </c>
      <c r="I44" t="s">
        <v>182</v>
      </c>
    </row>
    <row r="45" spans="1:15" x14ac:dyDescent="0.3">
      <c r="A45" t="s">
        <v>136</v>
      </c>
      <c r="B45" s="1">
        <f>0.0197/1000</f>
        <v>1.9699999999999998E-5</v>
      </c>
      <c r="C45" t="s">
        <v>105</v>
      </c>
      <c r="D45" t="s">
        <v>67</v>
      </c>
      <c r="E45" t="s">
        <v>20</v>
      </c>
      <c r="G45" t="s">
        <v>137</v>
      </c>
      <c r="H45" t="s">
        <v>22</v>
      </c>
      <c r="I45" t="s">
        <v>182</v>
      </c>
    </row>
    <row r="46" spans="1:15" s="5" customFormat="1" x14ac:dyDescent="0.3">
      <c r="A46" s="5" t="s">
        <v>116</v>
      </c>
      <c r="B46" s="1">
        <f>1.31/1000</f>
        <v>1.31E-3</v>
      </c>
      <c r="C46" s="1" t="s">
        <v>144</v>
      </c>
      <c r="D46" s="1" t="s">
        <v>67</v>
      </c>
      <c r="E46" s="1" t="s">
        <v>20</v>
      </c>
      <c r="G46" t="s">
        <v>147</v>
      </c>
      <c r="H46" s="1" t="s">
        <v>15</v>
      </c>
      <c r="I46" t="s">
        <v>182</v>
      </c>
    </row>
    <row r="47" spans="1:15" x14ac:dyDescent="0.3">
      <c r="A47" t="s">
        <v>138</v>
      </c>
      <c r="B47" s="1">
        <f>0.0000822/1000</f>
        <v>8.2200000000000008E-8</v>
      </c>
      <c r="C47" t="s">
        <v>162</v>
      </c>
      <c r="D47" t="s">
        <v>67</v>
      </c>
      <c r="E47" t="s">
        <v>20</v>
      </c>
      <c r="G47" t="s">
        <v>161</v>
      </c>
      <c r="H47" t="s">
        <v>22</v>
      </c>
      <c r="I47" t="s">
        <v>182</v>
      </c>
    </row>
    <row r="48" spans="1:15" x14ac:dyDescent="0.3">
      <c r="A48" t="s">
        <v>139</v>
      </c>
      <c r="B48" s="1">
        <f>0.0173/1000</f>
        <v>1.73E-5</v>
      </c>
      <c r="C48" t="s">
        <v>105</v>
      </c>
      <c r="D48" t="s">
        <v>67</v>
      </c>
      <c r="E48" t="s">
        <v>20</v>
      </c>
      <c r="G48" t="s">
        <v>140</v>
      </c>
      <c r="H48" t="s">
        <v>22</v>
      </c>
      <c r="I48" t="s">
        <v>182</v>
      </c>
    </row>
    <row r="49" spans="1:15" x14ac:dyDescent="0.3">
      <c r="A49" t="s">
        <v>141</v>
      </c>
      <c r="B49" s="1">
        <f>0.037/1000</f>
        <v>3.6999999999999998E-5</v>
      </c>
      <c r="C49" t="s">
        <v>105</v>
      </c>
      <c r="D49" t="s">
        <v>67</v>
      </c>
      <c r="E49" t="s">
        <v>20</v>
      </c>
      <c r="G49" t="s">
        <v>142</v>
      </c>
      <c r="H49" t="s">
        <v>22</v>
      </c>
      <c r="I49" t="s">
        <v>182</v>
      </c>
    </row>
    <row r="50" spans="1:15" x14ac:dyDescent="0.3">
      <c r="A50" t="s">
        <v>117</v>
      </c>
      <c r="B50" s="1">
        <f>0.0000478/1000</f>
        <v>4.7800000000000005E-8</v>
      </c>
      <c r="C50" t="s">
        <v>47</v>
      </c>
      <c r="D50" s="1" t="s">
        <v>67</v>
      </c>
      <c r="E50" s="1" t="s">
        <v>20</v>
      </c>
      <c r="G50" t="s">
        <v>148</v>
      </c>
      <c r="H50" s="1" t="s">
        <v>98</v>
      </c>
      <c r="I50" t="s">
        <v>182</v>
      </c>
    </row>
    <row r="51" spans="1:15" x14ac:dyDescent="0.3">
      <c r="A51" t="s">
        <v>118</v>
      </c>
      <c r="B51" s="1">
        <f>0.00194/1000</f>
        <v>1.9400000000000001E-6</v>
      </c>
      <c r="C51" t="s">
        <v>105</v>
      </c>
      <c r="D51" t="s">
        <v>67</v>
      </c>
      <c r="E51" t="s">
        <v>20</v>
      </c>
      <c r="G51" t="s">
        <v>143</v>
      </c>
      <c r="H51" t="s">
        <v>22</v>
      </c>
      <c r="I51" t="s">
        <v>182</v>
      </c>
    </row>
    <row r="52" spans="1:15" s="1" customFormat="1" x14ac:dyDescent="0.3"/>
    <row r="53" spans="1:15" x14ac:dyDescent="0.3">
      <c r="B53" s="1"/>
    </row>
    <row r="54" spans="1:15" ht="15.5" x14ac:dyDescent="0.35">
      <c r="A54" s="3" t="s">
        <v>4</v>
      </c>
      <c r="B54" s="1" t="s">
        <v>166</v>
      </c>
    </row>
    <row r="55" spans="1:15" x14ac:dyDescent="0.3">
      <c r="A55" t="s">
        <v>5</v>
      </c>
      <c r="B55" s="1" t="s">
        <v>19</v>
      </c>
    </row>
    <row r="56" spans="1:15" x14ac:dyDescent="0.3">
      <c r="A56" t="s">
        <v>6</v>
      </c>
      <c r="B56" s="1">
        <v>1</v>
      </c>
    </row>
    <row r="57" spans="1:15" x14ac:dyDescent="0.3">
      <c r="A57" t="s">
        <v>7</v>
      </c>
      <c r="B57" s="1" t="s">
        <v>166</v>
      </c>
    </row>
    <row r="58" spans="1:15" x14ac:dyDescent="0.3">
      <c r="A58" t="s">
        <v>8</v>
      </c>
      <c r="B58" s="1" t="s">
        <v>9</v>
      </c>
    </row>
    <row r="59" spans="1:15" x14ac:dyDescent="0.3">
      <c r="A59" t="s">
        <v>10</v>
      </c>
      <c r="B59" s="1" t="s">
        <v>18</v>
      </c>
    </row>
    <row r="60" spans="1:15" ht="15.5" x14ac:dyDescent="0.35">
      <c r="A60" s="3" t="s">
        <v>11</v>
      </c>
      <c r="B60" s="1"/>
    </row>
    <row r="61" spans="1:15" ht="15.5" x14ac:dyDescent="0.35">
      <c r="A61" s="3" t="s">
        <v>12</v>
      </c>
      <c r="B61" s="1" t="s">
        <v>13</v>
      </c>
      <c r="C61" s="3" t="s">
        <v>10</v>
      </c>
      <c r="D61" s="3" t="s">
        <v>14</v>
      </c>
      <c r="E61" s="3" t="s">
        <v>5</v>
      </c>
      <c r="F61" s="3" t="s">
        <v>26</v>
      </c>
      <c r="G61" s="3" t="s">
        <v>7</v>
      </c>
      <c r="H61" s="3" t="s">
        <v>8</v>
      </c>
      <c r="I61" s="3" t="s">
        <v>29</v>
      </c>
      <c r="J61" s="3" t="s">
        <v>28</v>
      </c>
      <c r="K61" s="3" t="s">
        <v>30</v>
      </c>
      <c r="L61" s="3" t="s">
        <v>27</v>
      </c>
      <c r="M61" s="3" t="s">
        <v>29</v>
      </c>
      <c r="N61" s="3" t="s">
        <v>27</v>
      </c>
      <c r="O61" s="3" t="s">
        <v>29</v>
      </c>
    </row>
    <row r="62" spans="1:15" s="1" customFormat="1" x14ac:dyDescent="0.3">
      <c r="A62" s="1" t="s">
        <v>174</v>
      </c>
      <c r="B62" s="1">
        <v>1</v>
      </c>
      <c r="C62" s="1" t="s">
        <v>32</v>
      </c>
      <c r="D62" s="1" t="s">
        <v>25</v>
      </c>
      <c r="E62" s="1" t="s">
        <v>33</v>
      </c>
      <c r="G62" s="1" t="s">
        <v>174</v>
      </c>
      <c r="H62" s="1" t="s">
        <v>15</v>
      </c>
    </row>
    <row r="63" spans="1:15" s="1" customFormat="1" x14ac:dyDescent="0.3">
      <c r="A63" s="1" t="s">
        <v>172</v>
      </c>
      <c r="B63" s="1">
        <v>1</v>
      </c>
      <c r="C63" s="1" t="s">
        <v>32</v>
      </c>
      <c r="D63" s="1" t="s">
        <v>25</v>
      </c>
      <c r="E63" s="1" t="s">
        <v>33</v>
      </c>
      <c r="G63" s="1" t="s">
        <v>172</v>
      </c>
      <c r="H63" s="1" t="s">
        <v>15</v>
      </c>
    </row>
    <row r="64" spans="1:15" x14ac:dyDescent="0.3">
      <c r="B64" s="1"/>
    </row>
    <row r="65" spans="1:15" ht="15.5" x14ac:dyDescent="0.35">
      <c r="A65" s="3" t="s">
        <v>4</v>
      </c>
      <c r="B65" s="1" t="s">
        <v>174</v>
      </c>
    </row>
    <row r="66" spans="1:15" x14ac:dyDescent="0.3">
      <c r="A66" t="s">
        <v>5</v>
      </c>
      <c r="B66" s="1" t="s">
        <v>17</v>
      </c>
    </row>
    <row r="67" spans="1:15" x14ac:dyDescent="0.3">
      <c r="A67" t="s">
        <v>6</v>
      </c>
      <c r="B67" s="1">
        <v>1</v>
      </c>
    </row>
    <row r="68" spans="1:15" x14ac:dyDescent="0.3">
      <c r="A68" t="s">
        <v>7</v>
      </c>
      <c r="B68" s="1" t="s">
        <v>174</v>
      </c>
    </row>
    <row r="69" spans="1:15" x14ac:dyDescent="0.3">
      <c r="A69" t="s">
        <v>8</v>
      </c>
      <c r="B69" s="1" t="s">
        <v>9</v>
      </c>
    </row>
    <row r="70" spans="1:15" x14ac:dyDescent="0.3">
      <c r="A70" t="s">
        <v>10</v>
      </c>
      <c r="B70" s="1" t="s">
        <v>18</v>
      </c>
    </row>
    <row r="71" spans="1:15" ht="15.5" x14ac:dyDescent="0.35">
      <c r="A71" s="3" t="s">
        <v>11</v>
      </c>
      <c r="B71" s="1"/>
    </row>
    <row r="72" spans="1:15" ht="15.5" x14ac:dyDescent="0.35">
      <c r="A72" s="3" t="s">
        <v>12</v>
      </c>
      <c r="B72" s="1" t="s">
        <v>13</v>
      </c>
      <c r="C72" s="3" t="s">
        <v>10</v>
      </c>
      <c r="D72" s="3" t="s">
        <v>14</v>
      </c>
      <c r="E72" s="3" t="s">
        <v>5</v>
      </c>
      <c r="F72" s="3" t="s">
        <v>26</v>
      </c>
      <c r="G72" s="3" t="s">
        <v>7</v>
      </c>
      <c r="H72" s="3" t="s">
        <v>8</v>
      </c>
      <c r="I72" s="3" t="s">
        <v>29</v>
      </c>
      <c r="J72" s="3" t="s">
        <v>28</v>
      </c>
      <c r="K72" s="3" t="s">
        <v>30</v>
      </c>
      <c r="L72" s="3" t="s">
        <v>27</v>
      </c>
      <c r="M72" s="3" t="s">
        <v>29</v>
      </c>
      <c r="N72" s="3" t="s">
        <v>27</v>
      </c>
      <c r="O72" s="3" t="s">
        <v>29</v>
      </c>
    </row>
    <row r="73" spans="1:15" s="1" customFormat="1" x14ac:dyDescent="0.3">
      <c r="A73" s="1" t="s">
        <v>150</v>
      </c>
      <c r="B73" s="1">
        <f>7.47*10^(-1)</f>
        <v>0.747</v>
      </c>
      <c r="C73" s="6" t="s">
        <v>149</v>
      </c>
      <c r="D73" s="1" t="s">
        <v>67</v>
      </c>
      <c r="E73" s="1" t="s">
        <v>23</v>
      </c>
      <c r="G73" s="6" t="s">
        <v>151</v>
      </c>
      <c r="H73" s="1" t="s">
        <v>15</v>
      </c>
      <c r="I73" t="s">
        <v>181</v>
      </c>
    </row>
    <row r="74" spans="1:15" x14ac:dyDescent="0.3">
      <c r="A74" t="s">
        <v>104</v>
      </c>
      <c r="B74" s="1">
        <f>8.26*10^(-1)+5.62*10^(-1)</f>
        <v>1.3880000000000001</v>
      </c>
      <c r="C74" t="s">
        <v>105</v>
      </c>
      <c r="D74" t="s">
        <v>67</v>
      </c>
      <c r="E74" t="s">
        <v>23</v>
      </c>
      <c r="G74" t="s">
        <v>106</v>
      </c>
      <c r="H74" t="s">
        <v>22</v>
      </c>
      <c r="I74" t="s">
        <v>181</v>
      </c>
    </row>
    <row r="75" spans="1:15" s="1" customFormat="1" x14ac:dyDescent="0.3">
      <c r="A75" s="1" t="s">
        <v>175</v>
      </c>
      <c r="B75" s="1">
        <f>9.19*10^(-3)</f>
        <v>9.1900000000000003E-3</v>
      </c>
      <c r="C75" s="1" t="s">
        <v>49</v>
      </c>
      <c r="D75" s="1" t="s">
        <v>58</v>
      </c>
      <c r="E75" s="6" t="s">
        <v>176</v>
      </c>
      <c r="G75" s="6" t="s">
        <v>177</v>
      </c>
      <c r="H75" t="s">
        <v>15</v>
      </c>
      <c r="I75" t="s">
        <v>181</v>
      </c>
    </row>
    <row r="76" spans="1:15" x14ac:dyDescent="0.3">
      <c r="A76" t="s">
        <v>84</v>
      </c>
      <c r="B76" s="1">
        <f>3.25*10^(-4)</f>
        <v>3.2500000000000004E-4</v>
      </c>
      <c r="C76" t="s">
        <v>50</v>
      </c>
      <c r="D76" s="1" t="s">
        <v>67</v>
      </c>
      <c r="E76" s="1" t="s">
        <v>20</v>
      </c>
      <c r="G76" t="s">
        <v>84</v>
      </c>
      <c r="H76" s="1" t="s">
        <v>15</v>
      </c>
      <c r="I76" t="s">
        <v>181</v>
      </c>
    </row>
    <row r="77" spans="1:15" x14ac:dyDescent="0.3">
      <c r="A77" t="s">
        <v>99</v>
      </c>
      <c r="B77" s="1">
        <v>1.17</v>
      </c>
      <c r="C77" t="s">
        <v>49</v>
      </c>
      <c r="D77" s="1" t="s">
        <v>24</v>
      </c>
      <c r="E77" s="1" t="s">
        <v>20</v>
      </c>
      <c r="G77" t="s">
        <v>99</v>
      </c>
      <c r="H77" s="1" t="s">
        <v>15</v>
      </c>
      <c r="I77" t="s">
        <v>181</v>
      </c>
    </row>
    <row r="78" spans="1:15" s="1" customFormat="1" x14ac:dyDescent="0.3">
      <c r="A78" s="1" t="s">
        <v>184</v>
      </c>
      <c r="B78" s="1">
        <v>0.93500000000000005</v>
      </c>
      <c r="C78" s="6" t="s">
        <v>178</v>
      </c>
      <c r="D78" s="1" t="s">
        <v>67</v>
      </c>
      <c r="E78" s="1" t="s">
        <v>185</v>
      </c>
      <c r="G78" s="6" t="s">
        <v>186</v>
      </c>
      <c r="H78" s="1" t="s">
        <v>15</v>
      </c>
    </row>
    <row r="79" spans="1:15" x14ac:dyDescent="0.3">
      <c r="B79" s="1"/>
      <c r="H79" s="1"/>
    </row>
    <row r="80" spans="1:15" ht="15.5" x14ac:dyDescent="0.35">
      <c r="A80" s="3" t="s">
        <v>4</v>
      </c>
      <c r="B80" s="1" t="s">
        <v>99</v>
      </c>
    </row>
    <row r="81" spans="1:15" x14ac:dyDescent="0.3">
      <c r="A81" t="s">
        <v>5</v>
      </c>
      <c r="B81" s="1" t="s">
        <v>17</v>
      </c>
    </row>
    <row r="82" spans="1:15" x14ac:dyDescent="0.3">
      <c r="A82" t="s">
        <v>6</v>
      </c>
      <c r="B82" s="1">
        <v>1</v>
      </c>
    </row>
    <row r="83" spans="1:15" x14ac:dyDescent="0.3">
      <c r="A83" t="s">
        <v>7</v>
      </c>
      <c r="B83" s="1" t="s">
        <v>99</v>
      </c>
    </row>
    <row r="84" spans="1:15" x14ac:dyDescent="0.3">
      <c r="A84" t="s">
        <v>8</v>
      </c>
      <c r="B84" s="1" t="s">
        <v>154</v>
      </c>
    </row>
    <row r="85" spans="1:15" x14ac:dyDescent="0.3">
      <c r="A85" t="s">
        <v>10</v>
      </c>
      <c r="B85" s="1" t="s">
        <v>50</v>
      </c>
    </row>
    <row r="86" spans="1:15" ht="15.5" x14ac:dyDescent="0.35">
      <c r="A86" s="3" t="s">
        <v>11</v>
      </c>
      <c r="B86" s="1"/>
    </row>
    <row r="87" spans="1:15" ht="15.5" x14ac:dyDescent="0.35">
      <c r="A87" s="3" t="s">
        <v>12</v>
      </c>
      <c r="B87" s="1" t="s">
        <v>13</v>
      </c>
      <c r="C87" s="3" t="s">
        <v>10</v>
      </c>
      <c r="D87" s="3" t="s">
        <v>14</v>
      </c>
      <c r="E87" s="3" t="s">
        <v>5</v>
      </c>
      <c r="F87" s="3" t="s">
        <v>26</v>
      </c>
      <c r="G87" s="3" t="s">
        <v>7</v>
      </c>
      <c r="H87" s="3" t="s">
        <v>8</v>
      </c>
      <c r="I87" s="3" t="s">
        <v>29</v>
      </c>
      <c r="J87" s="3" t="s">
        <v>28</v>
      </c>
      <c r="K87" s="3" t="s">
        <v>30</v>
      </c>
      <c r="L87" s="3" t="s">
        <v>27</v>
      </c>
      <c r="M87" s="3" t="s">
        <v>29</v>
      </c>
      <c r="N87" s="3" t="s">
        <v>27</v>
      </c>
      <c r="O87" s="3" t="s">
        <v>29</v>
      </c>
    </row>
    <row r="88" spans="1:15" s="1" customFormat="1" x14ac:dyDescent="0.3">
      <c r="A88" s="1" t="s">
        <v>100</v>
      </c>
      <c r="B88" s="1">
        <f>1.5*0.001</f>
        <v>1.5E-3</v>
      </c>
      <c r="C88" s="1" t="s">
        <v>50</v>
      </c>
      <c r="D88" s="1" t="s">
        <v>67</v>
      </c>
      <c r="E88" s="7" t="s">
        <v>17</v>
      </c>
      <c r="G88" s="6" t="s">
        <v>101</v>
      </c>
      <c r="H88" s="1" t="s">
        <v>15</v>
      </c>
      <c r="I88" t="s">
        <v>181</v>
      </c>
    </row>
    <row r="89" spans="1:15" s="1" customFormat="1" x14ac:dyDescent="0.3">
      <c r="A89" s="1" t="s">
        <v>104</v>
      </c>
      <c r="B89" s="1">
        <f>3.5*0.001</f>
        <v>3.5000000000000001E-3</v>
      </c>
      <c r="C89" s="1" t="s">
        <v>105</v>
      </c>
      <c r="D89" s="1" t="s">
        <v>67</v>
      </c>
      <c r="E89" s="1" t="s">
        <v>23</v>
      </c>
      <c r="G89" s="1" t="s">
        <v>106</v>
      </c>
      <c r="H89" s="1" t="s">
        <v>22</v>
      </c>
      <c r="I89" t="s">
        <v>181</v>
      </c>
    </row>
    <row r="90" spans="1:15" s="1" customFormat="1" x14ac:dyDescent="0.3">
      <c r="A90" s="1" t="s">
        <v>109</v>
      </c>
      <c r="B90" s="1">
        <f>0.13*0.001</f>
        <v>1.3000000000000002E-4</v>
      </c>
      <c r="C90" s="1" t="s">
        <v>105</v>
      </c>
      <c r="D90" s="1" t="s">
        <v>67</v>
      </c>
      <c r="E90" s="1" t="s">
        <v>20</v>
      </c>
      <c r="G90" s="1" t="s">
        <v>110</v>
      </c>
      <c r="H90" s="1" t="s">
        <v>22</v>
      </c>
      <c r="I90" t="s">
        <v>180</v>
      </c>
    </row>
    <row r="91" spans="1:15" s="1" customFormat="1" x14ac:dyDescent="0.3">
      <c r="A91" s="1" t="s">
        <v>107</v>
      </c>
      <c r="B91" s="1">
        <f>0.075*0.001</f>
        <v>7.4999999999999993E-5</v>
      </c>
      <c r="C91" s="1" t="s">
        <v>105</v>
      </c>
      <c r="D91" s="1" t="s">
        <v>67</v>
      </c>
      <c r="E91" s="1" t="s">
        <v>20</v>
      </c>
      <c r="G91" s="1" t="s">
        <v>108</v>
      </c>
      <c r="H91" s="1" t="s">
        <v>22</v>
      </c>
      <c r="I91" t="s">
        <v>180</v>
      </c>
    </row>
    <row r="92" spans="1:15" s="1" customFormat="1" x14ac:dyDescent="0.3">
      <c r="A92" s="1" t="s">
        <v>102</v>
      </c>
      <c r="B92" s="1">
        <f>2.45*0.001</f>
        <v>2.4500000000000004E-3</v>
      </c>
      <c r="C92" s="1" t="s">
        <v>50</v>
      </c>
      <c r="D92" s="1" t="s">
        <v>67</v>
      </c>
      <c r="E92" s="1" t="s">
        <v>23</v>
      </c>
      <c r="G92" s="6" t="s">
        <v>103</v>
      </c>
      <c r="H92" s="1" t="s">
        <v>15</v>
      </c>
      <c r="I92" t="s">
        <v>180</v>
      </c>
    </row>
    <row r="93" spans="1:15" x14ac:dyDescent="0.3">
      <c r="A93" t="s">
        <v>76</v>
      </c>
      <c r="B93" s="1">
        <f>1.31*0.001</f>
        <v>1.3100000000000002E-3</v>
      </c>
      <c r="C93" t="s">
        <v>77</v>
      </c>
      <c r="D93" s="1" t="s">
        <v>58</v>
      </c>
      <c r="E93" t="s">
        <v>71</v>
      </c>
      <c r="G93" t="s">
        <v>72</v>
      </c>
      <c r="H93" t="s">
        <v>15</v>
      </c>
      <c r="I93" s="10" t="s">
        <v>179</v>
      </c>
    </row>
    <row r="94" spans="1:15" s="1" customFormat="1" x14ac:dyDescent="0.3">
      <c r="A94" s="1" t="s">
        <v>54</v>
      </c>
      <c r="B94" s="1">
        <f>0.0305*0.001</f>
        <v>3.0499999999999999E-5</v>
      </c>
      <c r="C94" s="1" t="s">
        <v>50</v>
      </c>
      <c r="D94" s="1" t="s">
        <v>35</v>
      </c>
      <c r="E94" s="7" t="s">
        <v>39</v>
      </c>
      <c r="F94" s="1" t="s">
        <v>55</v>
      </c>
      <c r="G94" s="1" t="s">
        <v>56</v>
      </c>
      <c r="H94" s="1" t="s">
        <v>40</v>
      </c>
      <c r="I94" t="s">
        <v>180</v>
      </c>
    </row>
    <row r="95" spans="1:15" s="1" customFormat="1" x14ac:dyDescent="0.3">
      <c r="A95" s="1" t="s">
        <v>34</v>
      </c>
      <c r="B95">
        <f>(-0.0002)/1.17</f>
        <v>-1.7094017094017097E-4</v>
      </c>
      <c r="C95" s="1" t="s">
        <v>50</v>
      </c>
      <c r="D95" s="1" t="s">
        <v>36</v>
      </c>
      <c r="E95" s="7" t="s">
        <v>39</v>
      </c>
      <c r="F95" s="1" t="s">
        <v>38</v>
      </c>
      <c r="G95" s="1" t="s">
        <v>152</v>
      </c>
      <c r="H95" s="1" t="s">
        <v>40</v>
      </c>
      <c r="I95" t="s">
        <v>180</v>
      </c>
    </row>
    <row r="96" spans="1:15" s="1" customFormat="1" x14ac:dyDescent="0.3">
      <c r="A96" s="1" t="s">
        <v>37</v>
      </c>
      <c r="B96">
        <f>(-(4.85*10^(-6)-7.76*10^(-16)))/1.17</f>
        <v>-4.1452991446358975E-6</v>
      </c>
      <c r="C96" s="1" t="s">
        <v>50</v>
      </c>
      <c r="D96" s="1" t="s">
        <v>36</v>
      </c>
      <c r="E96" s="7" t="s">
        <v>39</v>
      </c>
      <c r="F96" s="1" t="s">
        <v>38</v>
      </c>
      <c r="G96" s="1" t="s">
        <v>41</v>
      </c>
      <c r="H96" s="1" t="s">
        <v>40</v>
      </c>
      <c r="I96" t="s">
        <v>180</v>
      </c>
    </row>
    <row r="97" spans="1:15" x14ac:dyDescent="0.3">
      <c r="A97" t="s">
        <v>167</v>
      </c>
      <c r="B97">
        <v>-1</v>
      </c>
      <c r="C97" t="s">
        <v>49</v>
      </c>
      <c r="D97" t="s">
        <v>35</v>
      </c>
      <c r="E97" t="s">
        <v>168</v>
      </c>
      <c r="F97" t="s">
        <v>169</v>
      </c>
      <c r="G97" t="s">
        <v>170</v>
      </c>
      <c r="H97" t="s">
        <v>171</v>
      </c>
      <c r="I97" t="s">
        <v>180</v>
      </c>
    </row>
    <row r="98" spans="1:15" s="1" customFormat="1" x14ac:dyDescent="0.3">
      <c r="A98" s="1" t="s">
        <v>46</v>
      </c>
      <c r="B98">
        <f>(1.5304-1.49)/1.17</f>
        <v>3.4529914529914524E-2</v>
      </c>
      <c r="C98" s="1" t="s">
        <v>47</v>
      </c>
      <c r="D98" s="1" t="s">
        <v>36</v>
      </c>
      <c r="E98" s="7" t="s">
        <v>39</v>
      </c>
      <c r="F98" s="1" t="s">
        <v>38</v>
      </c>
      <c r="G98" s="1" t="s">
        <v>48</v>
      </c>
      <c r="H98" s="1" t="s">
        <v>40</v>
      </c>
      <c r="I98" t="s">
        <v>180</v>
      </c>
    </row>
    <row r="99" spans="1:15" s="1" customFormat="1" x14ac:dyDescent="0.3">
      <c r="A99" s="1" t="s">
        <v>95</v>
      </c>
      <c r="B99">
        <f>(4.19-4.22)/1.17</f>
        <v>-2.5641025641025095E-2</v>
      </c>
      <c r="C99" s="1" t="s">
        <v>47</v>
      </c>
      <c r="D99" s="1" t="s">
        <v>36</v>
      </c>
      <c r="E99" s="7" t="s">
        <v>39</v>
      </c>
      <c r="F99" s="1" t="s">
        <v>96</v>
      </c>
      <c r="G99" s="1" t="s">
        <v>57</v>
      </c>
      <c r="H99" s="1" t="s">
        <v>40</v>
      </c>
      <c r="I99" t="s">
        <v>180</v>
      </c>
    </row>
    <row r="100" spans="1:15" s="1" customFormat="1" x14ac:dyDescent="0.3">
      <c r="A100" s="1" t="s">
        <v>167</v>
      </c>
      <c r="B100">
        <v>7.0999982403968653E-3</v>
      </c>
      <c r="C100" s="1" t="s">
        <v>49</v>
      </c>
      <c r="D100" s="1" t="s">
        <v>35</v>
      </c>
      <c r="E100" s="7" t="s">
        <v>168</v>
      </c>
      <c r="F100" s="1" t="s">
        <v>169</v>
      </c>
      <c r="G100" s="1" t="s">
        <v>170</v>
      </c>
      <c r="H100" s="1" t="s">
        <v>171</v>
      </c>
      <c r="I100" s="10" t="s">
        <v>179</v>
      </c>
    </row>
    <row r="101" spans="1:15" s="1" customFormat="1" x14ac:dyDescent="0.3">
      <c r="B101"/>
      <c r="E101" s="7"/>
    </row>
    <row r="102" spans="1:15" ht="15.5" x14ac:dyDescent="0.35">
      <c r="A102" s="3" t="s">
        <v>4</v>
      </c>
      <c r="B102" s="1" t="s">
        <v>31</v>
      </c>
    </row>
    <row r="103" spans="1:15" x14ac:dyDescent="0.3">
      <c r="A103" t="s">
        <v>5</v>
      </c>
      <c r="B103" s="1" t="s">
        <v>17</v>
      </c>
    </row>
    <row r="104" spans="1:15" x14ac:dyDescent="0.3">
      <c r="A104" t="s">
        <v>6</v>
      </c>
      <c r="B104" s="1">
        <v>1</v>
      </c>
    </row>
    <row r="105" spans="1:15" x14ac:dyDescent="0.3">
      <c r="A105" t="s">
        <v>7</v>
      </c>
      <c r="B105" s="1" t="s">
        <v>31</v>
      </c>
    </row>
    <row r="106" spans="1:15" x14ac:dyDescent="0.3">
      <c r="A106" t="s">
        <v>8</v>
      </c>
      <c r="B106" s="1" t="s">
        <v>9</v>
      </c>
    </row>
    <row r="107" spans="1:15" x14ac:dyDescent="0.3">
      <c r="A107" t="s">
        <v>10</v>
      </c>
      <c r="B107" t="s">
        <v>50</v>
      </c>
    </row>
    <row r="108" spans="1:15" ht="15.5" x14ac:dyDescent="0.35">
      <c r="A108" s="3" t="s">
        <v>11</v>
      </c>
      <c r="B108" s="1"/>
    </row>
    <row r="109" spans="1:15" ht="15" customHeight="1" x14ac:dyDescent="0.35">
      <c r="A109" s="3" t="s">
        <v>12</v>
      </c>
      <c r="B109" s="1" t="s">
        <v>13</v>
      </c>
      <c r="C109" s="3" t="s">
        <v>10</v>
      </c>
      <c r="D109" s="3" t="s">
        <v>14</v>
      </c>
      <c r="E109" s="3" t="s">
        <v>5</v>
      </c>
      <c r="F109" s="3" t="s">
        <v>26</v>
      </c>
      <c r="G109" s="3" t="s">
        <v>7</v>
      </c>
      <c r="H109" s="3" t="s">
        <v>8</v>
      </c>
      <c r="I109" s="3" t="s">
        <v>29</v>
      </c>
      <c r="J109" s="3" t="s">
        <v>28</v>
      </c>
      <c r="K109" s="3" t="s">
        <v>30</v>
      </c>
      <c r="L109" s="3" t="s">
        <v>27</v>
      </c>
      <c r="M109" s="3" t="s">
        <v>29</v>
      </c>
      <c r="N109" s="3" t="s">
        <v>27</v>
      </c>
      <c r="O109" s="3" t="s">
        <v>29</v>
      </c>
    </row>
    <row r="110" spans="1:15" x14ac:dyDescent="0.3">
      <c r="A110" t="s">
        <v>66</v>
      </c>
      <c r="B110" s="1">
        <f>9.62*10^(-2)</f>
        <v>9.6199999999999994E-2</v>
      </c>
      <c r="C110" t="s">
        <v>50</v>
      </c>
      <c r="D110" s="1" t="s">
        <v>25</v>
      </c>
      <c r="E110" s="1" t="s">
        <v>153</v>
      </c>
      <c r="G110" t="s">
        <v>66</v>
      </c>
      <c r="H110" s="1" t="s">
        <v>15</v>
      </c>
      <c r="I110" t="s">
        <v>181</v>
      </c>
    </row>
    <row r="111" spans="1:15" x14ac:dyDescent="0.3">
      <c r="A111" t="s">
        <v>60</v>
      </c>
      <c r="B111" s="1">
        <f>1.44*10^-2</f>
        <v>1.44E-2</v>
      </c>
      <c r="C111" t="s">
        <v>49</v>
      </c>
      <c r="D111" s="1" t="s">
        <v>25</v>
      </c>
      <c r="E111" s="1" t="s">
        <v>153</v>
      </c>
      <c r="G111" t="s">
        <v>60</v>
      </c>
      <c r="H111" s="1" t="s">
        <v>22</v>
      </c>
      <c r="I111" t="s">
        <v>181</v>
      </c>
    </row>
    <row r="112" spans="1:15" x14ac:dyDescent="0.3">
      <c r="A112" t="s">
        <v>61</v>
      </c>
      <c r="B112" s="1">
        <f>1.79*10-1</f>
        <v>16.899999999999999</v>
      </c>
      <c r="C112" t="s">
        <v>50</v>
      </c>
      <c r="D112" s="1" t="s">
        <v>25</v>
      </c>
      <c r="E112" s="1" t="s">
        <v>153</v>
      </c>
      <c r="G112" t="s">
        <v>61</v>
      </c>
      <c r="H112" s="1" t="s">
        <v>22</v>
      </c>
      <c r="I112" t="s">
        <v>181</v>
      </c>
    </row>
    <row r="113" spans="1:15" x14ac:dyDescent="0.3">
      <c r="A113" t="s">
        <v>62</v>
      </c>
      <c r="B113" s="1">
        <f>3.61*10^(-1)</f>
        <v>0.36099999999999999</v>
      </c>
      <c r="C113" t="s">
        <v>49</v>
      </c>
      <c r="D113" s="1" t="s">
        <v>25</v>
      </c>
      <c r="E113" s="1" t="s">
        <v>153</v>
      </c>
      <c r="G113" t="s">
        <v>62</v>
      </c>
      <c r="H113" s="1" t="s">
        <v>22</v>
      </c>
      <c r="I113" t="s">
        <v>181</v>
      </c>
    </row>
    <row r="114" spans="1:15" x14ac:dyDescent="0.3">
      <c r="A114" t="s">
        <v>63</v>
      </c>
      <c r="B114" s="1">
        <f>4.6*10^-2</f>
        <v>4.5999999999999999E-2</v>
      </c>
      <c r="C114" t="s">
        <v>50</v>
      </c>
      <c r="D114" s="1" t="s">
        <v>25</v>
      </c>
      <c r="E114" s="1" t="s">
        <v>153</v>
      </c>
      <c r="G114" t="s">
        <v>63</v>
      </c>
      <c r="H114" s="1" t="s">
        <v>15</v>
      </c>
      <c r="I114" t="s">
        <v>181</v>
      </c>
    </row>
    <row r="115" spans="1:15" x14ac:dyDescent="0.3">
      <c r="A115" t="s">
        <v>64</v>
      </c>
      <c r="B115" s="1">
        <f>1.7*10^-1</f>
        <v>0.17</v>
      </c>
      <c r="C115" t="s">
        <v>49</v>
      </c>
      <c r="D115" s="1" t="s">
        <v>25</v>
      </c>
      <c r="E115" s="1" t="s">
        <v>153</v>
      </c>
      <c r="G115" t="s">
        <v>64</v>
      </c>
      <c r="H115" s="1" t="s">
        <v>15</v>
      </c>
      <c r="I115" t="s">
        <v>181</v>
      </c>
    </row>
    <row r="116" spans="1:15" x14ac:dyDescent="0.3">
      <c r="A116" t="s">
        <v>65</v>
      </c>
      <c r="B116" s="1">
        <f>1.33*10^-1</f>
        <v>0.13300000000000001</v>
      </c>
      <c r="C116" t="s">
        <v>50</v>
      </c>
      <c r="D116" s="1" t="s">
        <v>25</v>
      </c>
      <c r="E116" s="1" t="s">
        <v>153</v>
      </c>
      <c r="G116" t="s">
        <v>65</v>
      </c>
      <c r="H116" s="1" t="s">
        <v>22</v>
      </c>
      <c r="I116" t="s">
        <v>181</v>
      </c>
    </row>
    <row r="117" spans="1:15" x14ac:dyDescent="0.3">
      <c r="B117" s="1"/>
    </row>
    <row r="118" spans="1:15" x14ac:dyDescent="0.3">
      <c r="B118" s="1"/>
    </row>
    <row r="119" spans="1:15" ht="15.5" x14ac:dyDescent="0.35">
      <c r="A119" s="3" t="s">
        <v>4</v>
      </c>
      <c r="B119" s="1" t="s">
        <v>66</v>
      </c>
    </row>
    <row r="120" spans="1:15" x14ac:dyDescent="0.3">
      <c r="A120" t="s">
        <v>5</v>
      </c>
      <c r="B120" s="1" t="s">
        <v>17</v>
      </c>
    </row>
    <row r="121" spans="1:15" x14ac:dyDescent="0.3">
      <c r="A121" t="s">
        <v>6</v>
      </c>
      <c r="B121" s="1">
        <v>1</v>
      </c>
    </row>
    <row r="122" spans="1:15" x14ac:dyDescent="0.3">
      <c r="A122" t="s">
        <v>7</v>
      </c>
      <c r="B122" s="1" t="s">
        <v>66</v>
      </c>
    </row>
    <row r="123" spans="1:15" x14ac:dyDescent="0.3">
      <c r="A123" t="s">
        <v>8</v>
      </c>
      <c r="B123" s="1" t="s">
        <v>9</v>
      </c>
    </row>
    <row r="124" spans="1:15" x14ac:dyDescent="0.3">
      <c r="A124" t="s">
        <v>10</v>
      </c>
      <c r="B124" s="1" t="s">
        <v>50</v>
      </c>
    </row>
    <row r="125" spans="1:15" ht="15.5" x14ac:dyDescent="0.35">
      <c r="A125" s="3" t="s">
        <v>11</v>
      </c>
      <c r="B125" s="1"/>
    </row>
    <row r="126" spans="1:15" ht="15" customHeight="1" x14ac:dyDescent="0.35">
      <c r="A126" s="3" t="s">
        <v>12</v>
      </c>
      <c r="B126" s="1" t="s">
        <v>13</v>
      </c>
      <c r="C126" s="3" t="s">
        <v>10</v>
      </c>
      <c r="D126" s="3" t="s">
        <v>14</v>
      </c>
      <c r="E126" s="3" t="s">
        <v>5</v>
      </c>
      <c r="F126" s="3" t="s">
        <v>26</v>
      </c>
      <c r="G126" s="3" t="s">
        <v>7</v>
      </c>
      <c r="H126" s="3" t="s">
        <v>8</v>
      </c>
      <c r="I126" s="3" t="s">
        <v>29</v>
      </c>
      <c r="J126" s="3" t="s">
        <v>28</v>
      </c>
      <c r="K126" s="3" t="s">
        <v>30</v>
      </c>
      <c r="L126" s="3" t="s">
        <v>27</v>
      </c>
      <c r="M126" s="3" t="s">
        <v>29</v>
      </c>
      <c r="N126" s="3" t="s">
        <v>27</v>
      </c>
      <c r="O126" s="3" t="s">
        <v>29</v>
      </c>
    </row>
    <row r="127" spans="1:15" x14ac:dyDescent="0.3">
      <c r="A127" t="s">
        <v>68</v>
      </c>
      <c r="B127" s="1">
        <v>1</v>
      </c>
      <c r="C127" t="s">
        <v>50</v>
      </c>
      <c r="D127" s="1" t="s">
        <v>58</v>
      </c>
      <c r="E127" t="s">
        <v>17</v>
      </c>
      <c r="G127" t="s">
        <v>69</v>
      </c>
      <c r="H127" t="s">
        <v>15</v>
      </c>
      <c r="I127" t="s">
        <v>181</v>
      </c>
    </row>
    <row r="128" spans="1:15" x14ac:dyDescent="0.3">
      <c r="A128" t="s">
        <v>76</v>
      </c>
      <c r="B128" s="1">
        <v>1.94</v>
      </c>
      <c r="C128" t="s">
        <v>77</v>
      </c>
      <c r="D128" s="1" t="s">
        <v>58</v>
      </c>
      <c r="E128" t="s">
        <v>71</v>
      </c>
      <c r="G128" t="s">
        <v>72</v>
      </c>
      <c r="H128" t="s">
        <v>15</v>
      </c>
      <c r="I128" t="s">
        <v>181</v>
      </c>
    </row>
    <row r="129" spans="1:15" x14ac:dyDescent="0.3">
      <c r="B129" s="1"/>
      <c r="D129" s="1"/>
    </row>
    <row r="130" spans="1:15" x14ac:dyDescent="0.3">
      <c r="B130" s="1"/>
      <c r="D130" s="1"/>
    </row>
    <row r="131" spans="1:15" ht="15.5" x14ac:dyDescent="0.35">
      <c r="A131" s="3" t="s">
        <v>4</v>
      </c>
      <c r="B131" s="1" t="s">
        <v>60</v>
      </c>
    </row>
    <row r="132" spans="1:15" x14ac:dyDescent="0.3">
      <c r="A132" t="s">
        <v>5</v>
      </c>
      <c r="B132" s="1" t="s">
        <v>17</v>
      </c>
    </row>
    <row r="133" spans="1:15" x14ac:dyDescent="0.3">
      <c r="A133" t="s">
        <v>6</v>
      </c>
      <c r="B133" s="1">
        <v>1</v>
      </c>
    </row>
    <row r="134" spans="1:15" x14ac:dyDescent="0.3">
      <c r="A134" t="s">
        <v>7</v>
      </c>
      <c r="B134" s="1" t="s">
        <v>60</v>
      </c>
    </row>
    <row r="135" spans="1:15" x14ac:dyDescent="0.3">
      <c r="A135" t="s">
        <v>8</v>
      </c>
      <c r="B135" s="1" t="s">
        <v>9</v>
      </c>
    </row>
    <row r="136" spans="1:15" x14ac:dyDescent="0.3">
      <c r="A136" t="s">
        <v>10</v>
      </c>
      <c r="B136" s="1" t="s">
        <v>50</v>
      </c>
    </row>
    <row r="137" spans="1:15" ht="15.5" x14ac:dyDescent="0.35">
      <c r="A137" s="3" t="s">
        <v>11</v>
      </c>
      <c r="B137" s="1"/>
    </row>
    <row r="138" spans="1:15" ht="15" customHeight="1" x14ac:dyDescent="0.35">
      <c r="A138" s="3" t="s">
        <v>12</v>
      </c>
      <c r="B138" s="1" t="s">
        <v>13</v>
      </c>
      <c r="C138" s="3" t="s">
        <v>10</v>
      </c>
      <c r="D138" s="3" t="s">
        <v>14</v>
      </c>
      <c r="E138" s="3" t="s">
        <v>5</v>
      </c>
      <c r="F138" s="3" t="s">
        <v>26</v>
      </c>
      <c r="G138" s="3" t="s">
        <v>7</v>
      </c>
      <c r="H138" s="3" t="s">
        <v>8</v>
      </c>
      <c r="I138" s="3" t="s">
        <v>29</v>
      </c>
      <c r="J138" s="3" t="s">
        <v>28</v>
      </c>
      <c r="K138" s="3" t="s">
        <v>30</v>
      </c>
      <c r="L138" s="3" t="s">
        <v>27</v>
      </c>
      <c r="M138" s="3" t="s">
        <v>29</v>
      </c>
      <c r="N138" s="3" t="s">
        <v>27</v>
      </c>
      <c r="O138" s="3" t="s">
        <v>29</v>
      </c>
    </row>
    <row r="139" spans="1:15" x14ac:dyDescent="0.3">
      <c r="A139" t="s">
        <v>85</v>
      </c>
      <c r="B139" s="1">
        <v>0.1</v>
      </c>
      <c r="C139" t="s">
        <v>50</v>
      </c>
      <c r="D139" s="1" t="s">
        <v>58</v>
      </c>
      <c r="E139" t="s">
        <v>17</v>
      </c>
      <c r="G139" t="s">
        <v>73</v>
      </c>
      <c r="H139" t="s">
        <v>15</v>
      </c>
      <c r="I139" t="s">
        <v>181</v>
      </c>
    </row>
    <row r="140" spans="1:15" x14ac:dyDescent="0.3">
      <c r="A140" t="s">
        <v>86</v>
      </c>
      <c r="B140" s="1">
        <v>0.1</v>
      </c>
      <c r="C140" t="s">
        <v>87</v>
      </c>
      <c r="D140" s="1" t="s">
        <v>58</v>
      </c>
      <c r="E140" t="s">
        <v>17</v>
      </c>
      <c r="G140" t="s">
        <v>74</v>
      </c>
      <c r="H140" t="s">
        <v>15</v>
      </c>
      <c r="I140" t="s">
        <v>181</v>
      </c>
    </row>
    <row r="141" spans="1:15" x14ac:dyDescent="0.3">
      <c r="A141" t="s">
        <v>88</v>
      </c>
      <c r="B141" s="1">
        <v>0.8</v>
      </c>
      <c r="C141" t="s">
        <v>50</v>
      </c>
      <c r="D141" s="1" t="s">
        <v>70</v>
      </c>
      <c r="E141" t="s">
        <v>17</v>
      </c>
      <c r="G141" t="s">
        <v>75</v>
      </c>
      <c r="H141" t="s">
        <v>15</v>
      </c>
      <c r="I141" t="s">
        <v>181</v>
      </c>
    </row>
    <row r="142" spans="1:15" x14ac:dyDescent="0.3">
      <c r="A142" t="s">
        <v>21</v>
      </c>
      <c r="B142" s="1">
        <f>3.88*10^(-1)</f>
        <v>0.38800000000000001</v>
      </c>
      <c r="C142" t="s">
        <v>77</v>
      </c>
      <c r="D142" s="1" t="s">
        <v>70</v>
      </c>
      <c r="E142" t="s">
        <v>71</v>
      </c>
      <c r="G142" t="s">
        <v>72</v>
      </c>
      <c r="H142" t="s">
        <v>15</v>
      </c>
      <c r="I142" t="s">
        <v>181</v>
      </c>
    </row>
    <row r="143" spans="1:15" x14ac:dyDescent="0.3">
      <c r="B143" s="1"/>
    </row>
    <row r="144" spans="1:15" ht="15.5" x14ac:dyDescent="0.35">
      <c r="A144" s="3" t="s">
        <v>4</v>
      </c>
      <c r="B144" s="1" t="s">
        <v>61</v>
      </c>
    </row>
    <row r="145" spans="1:15" x14ac:dyDescent="0.3">
      <c r="A145" t="s">
        <v>5</v>
      </c>
      <c r="B145" s="1" t="s">
        <v>17</v>
      </c>
    </row>
    <row r="146" spans="1:15" x14ac:dyDescent="0.3">
      <c r="A146" t="s">
        <v>6</v>
      </c>
      <c r="B146" s="1">
        <v>1</v>
      </c>
    </row>
    <row r="147" spans="1:15" x14ac:dyDescent="0.3">
      <c r="A147" t="s">
        <v>7</v>
      </c>
      <c r="B147" s="1" t="s">
        <v>61</v>
      </c>
    </row>
    <row r="148" spans="1:15" x14ac:dyDescent="0.3">
      <c r="A148" t="s">
        <v>8</v>
      </c>
      <c r="B148" s="1" t="s">
        <v>9</v>
      </c>
    </row>
    <row r="149" spans="1:15" x14ac:dyDescent="0.3">
      <c r="A149" t="s">
        <v>10</v>
      </c>
      <c r="B149" s="1" t="s">
        <v>50</v>
      </c>
    </row>
    <row r="150" spans="1:15" ht="15.5" x14ac:dyDescent="0.35">
      <c r="A150" s="3" t="s">
        <v>11</v>
      </c>
    </row>
    <row r="151" spans="1:15" ht="15" customHeight="1" x14ac:dyDescent="0.35">
      <c r="A151" s="3" t="s">
        <v>12</v>
      </c>
      <c r="B151" s="3" t="s">
        <v>13</v>
      </c>
      <c r="C151" s="3" t="s">
        <v>10</v>
      </c>
      <c r="D151" s="3" t="s">
        <v>14</v>
      </c>
      <c r="E151" s="3" t="s">
        <v>5</v>
      </c>
      <c r="F151" s="3" t="s">
        <v>26</v>
      </c>
      <c r="G151" s="3" t="s">
        <v>7</v>
      </c>
      <c r="H151" s="3" t="s">
        <v>8</v>
      </c>
      <c r="I151" s="3" t="s">
        <v>29</v>
      </c>
      <c r="J151" s="3" t="s">
        <v>28</v>
      </c>
      <c r="K151" s="3" t="s">
        <v>30</v>
      </c>
      <c r="L151" s="3" t="s">
        <v>27</v>
      </c>
      <c r="M151" s="3" t="s">
        <v>29</v>
      </c>
      <c r="N151" s="3" t="s">
        <v>27</v>
      </c>
      <c r="O151" s="3" t="s">
        <v>29</v>
      </c>
    </row>
    <row r="152" spans="1:15" x14ac:dyDescent="0.3">
      <c r="A152" t="s">
        <v>89</v>
      </c>
      <c r="B152" s="1">
        <f>8.79*10^(-1)</f>
        <v>0.879</v>
      </c>
      <c r="C152" t="s">
        <v>50</v>
      </c>
      <c r="D152" s="1" t="s">
        <v>58</v>
      </c>
      <c r="E152" t="s">
        <v>17</v>
      </c>
      <c r="G152" t="s">
        <v>78</v>
      </c>
      <c r="H152" t="s">
        <v>15</v>
      </c>
      <c r="I152" t="s">
        <v>181</v>
      </c>
    </row>
    <row r="153" spans="1:15" x14ac:dyDescent="0.3">
      <c r="A153" t="s">
        <v>90</v>
      </c>
      <c r="B153" s="1">
        <f>2.4*10^(-3)</f>
        <v>2.3999999999999998E-3</v>
      </c>
      <c r="C153" t="s">
        <v>87</v>
      </c>
      <c r="D153" s="1" t="s">
        <v>58</v>
      </c>
      <c r="E153" t="s">
        <v>17</v>
      </c>
      <c r="G153" t="s">
        <v>79</v>
      </c>
      <c r="H153" t="s">
        <v>15</v>
      </c>
      <c r="I153" t="s">
        <v>181</v>
      </c>
    </row>
    <row r="154" spans="1:15" s="1" customFormat="1" x14ac:dyDescent="0.3">
      <c r="A154" s="1" t="s">
        <v>160</v>
      </c>
      <c r="B154" s="1">
        <v>0.11799999999999999</v>
      </c>
      <c r="C154" s="1" t="s">
        <v>49</v>
      </c>
      <c r="D154" s="1" t="s">
        <v>158</v>
      </c>
      <c r="E154" s="1" t="s">
        <v>16</v>
      </c>
      <c r="G154" s="6" t="s">
        <v>159</v>
      </c>
      <c r="H154" s="1" t="s">
        <v>15</v>
      </c>
      <c r="I154" t="s">
        <v>180</v>
      </c>
    </row>
    <row r="155" spans="1:15" x14ac:dyDescent="0.3">
      <c r="A155" t="s">
        <v>21</v>
      </c>
      <c r="B155" s="1">
        <v>1.94</v>
      </c>
      <c r="C155" t="s">
        <v>77</v>
      </c>
      <c r="D155" s="1" t="s">
        <v>70</v>
      </c>
      <c r="E155" t="s">
        <v>71</v>
      </c>
      <c r="G155" t="s">
        <v>72</v>
      </c>
      <c r="H155" t="s">
        <v>15</v>
      </c>
      <c r="I155" t="s">
        <v>180</v>
      </c>
    </row>
    <row r="156" spans="1:15" x14ac:dyDescent="0.3">
      <c r="A156" s="9"/>
      <c r="H156" s="1"/>
    </row>
    <row r="157" spans="1:15" ht="15.5" x14ac:dyDescent="0.35">
      <c r="A157" s="3" t="s">
        <v>4</v>
      </c>
      <c r="B157" t="s">
        <v>62</v>
      </c>
    </row>
    <row r="158" spans="1:15" x14ac:dyDescent="0.3">
      <c r="A158" t="s">
        <v>5</v>
      </c>
      <c r="B158" t="s">
        <v>17</v>
      </c>
    </row>
    <row r="159" spans="1:15" x14ac:dyDescent="0.3">
      <c r="A159" t="s">
        <v>6</v>
      </c>
      <c r="B159" s="1">
        <v>1</v>
      </c>
    </row>
    <row r="160" spans="1:15" x14ac:dyDescent="0.3">
      <c r="A160" t="s">
        <v>7</v>
      </c>
      <c r="B160" s="1" t="s">
        <v>62</v>
      </c>
    </row>
    <row r="161" spans="1:15" x14ac:dyDescent="0.3">
      <c r="A161" t="s">
        <v>8</v>
      </c>
      <c r="B161" s="1" t="s">
        <v>9</v>
      </c>
    </row>
    <row r="162" spans="1:15" x14ac:dyDescent="0.3">
      <c r="A162" t="s">
        <v>10</v>
      </c>
      <c r="B162" s="1" t="s">
        <v>50</v>
      </c>
    </row>
    <row r="163" spans="1:15" ht="15.5" x14ac:dyDescent="0.35">
      <c r="A163" s="3" t="s">
        <v>11</v>
      </c>
    </row>
    <row r="164" spans="1:15" ht="15" customHeight="1" x14ac:dyDescent="0.35">
      <c r="A164" s="3" t="s">
        <v>12</v>
      </c>
      <c r="B164" s="1" t="s">
        <v>13</v>
      </c>
      <c r="C164" s="3" t="s">
        <v>10</v>
      </c>
      <c r="D164" s="3" t="s">
        <v>14</v>
      </c>
      <c r="E164" s="3" t="s">
        <v>5</v>
      </c>
      <c r="F164" s="3" t="s">
        <v>26</v>
      </c>
      <c r="G164" s="3" t="s">
        <v>7</v>
      </c>
      <c r="H164" s="3" t="s">
        <v>8</v>
      </c>
      <c r="I164" s="3" t="s">
        <v>29</v>
      </c>
      <c r="J164" s="3" t="s">
        <v>28</v>
      </c>
      <c r="K164" s="3" t="s">
        <v>30</v>
      </c>
      <c r="L164" s="3" t="s">
        <v>27</v>
      </c>
      <c r="M164" s="3" t="s">
        <v>29</v>
      </c>
      <c r="N164" s="3" t="s">
        <v>27</v>
      </c>
      <c r="O164" s="3" t="s">
        <v>29</v>
      </c>
    </row>
    <row r="165" spans="1:15" x14ac:dyDescent="0.3">
      <c r="A165" t="s">
        <v>68</v>
      </c>
      <c r="B165" s="1">
        <v>0.435</v>
      </c>
      <c r="C165" t="s">
        <v>50</v>
      </c>
      <c r="D165" s="1" t="s">
        <v>58</v>
      </c>
      <c r="E165" t="s">
        <v>17</v>
      </c>
      <c r="G165" t="s">
        <v>69</v>
      </c>
      <c r="H165" t="s">
        <v>15</v>
      </c>
      <c r="I165" t="s">
        <v>181</v>
      </c>
    </row>
    <row r="166" spans="1:15" x14ac:dyDescent="0.3">
      <c r="A166" t="s">
        <v>91</v>
      </c>
      <c r="B166" s="1">
        <v>0.32500000000000001</v>
      </c>
      <c r="C166" t="s">
        <v>87</v>
      </c>
      <c r="D166" s="1" t="s">
        <v>58</v>
      </c>
      <c r="E166" t="s">
        <v>17</v>
      </c>
      <c r="G166" t="s">
        <v>80</v>
      </c>
      <c r="H166" t="s">
        <v>15</v>
      </c>
      <c r="I166" t="s">
        <v>181</v>
      </c>
    </row>
    <row r="167" spans="1:15" x14ac:dyDescent="0.3">
      <c r="A167" t="s">
        <v>88</v>
      </c>
      <c r="B167" s="1">
        <v>0.24</v>
      </c>
      <c r="C167" t="s">
        <v>50</v>
      </c>
      <c r="D167" s="1" t="s">
        <v>70</v>
      </c>
      <c r="E167" t="s">
        <v>17</v>
      </c>
      <c r="G167" t="s">
        <v>75</v>
      </c>
      <c r="H167" t="s">
        <v>15</v>
      </c>
      <c r="I167" t="s">
        <v>180</v>
      </c>
    </row>
    <row r="168" spans="1:15" x14ac:dyDescent="0.3">
      <c r="A168" t="s">
        <v>21</v>
      </c>
      <c r="B168" s="1">
        <v>1.48</v>
      </c>
      <c r="C168" t="s">
        <v>77</v>
      </c>
      <c r="D168" s="1" t="s">
        <v>70</v>
      </c>
      <c r="E168" t="s">
        <v>71</v>
      </c>
      <c r="G168" t="s">
        <v>72</v>
      </c>
      <c r="H168" t="s">
        <v>15</v>
      </c>
      <c r="I168" t="s">
        <v>180</v>
      </c>
    </row>
    <row r="169" spans="1:15" x14ac:dyDescent="0.3">
      <c r="B169" s="1"/>
    </row>
    <row r="170" spans="1:15" ht="15.5" x14ac:dyDescent="0.35">
      <c r="A170" s="3" t="s">
        <v>4</v>
      </c>
      <c r="B170" s="1" t="s">
        <v>63</v>
      </c>
    </row>
    <row r="171" spans="1:15" x14ac:dyDescent="0.3">
      <c r="A171" t="s">
        <v>5</v>
      </c>
      <c r="B171" s="1" t="s">
        <v>17</v>
      </c>
    </row>
    <row r="172" spans="1:15" x14ac:dyDescent="0.3">
      <c r="A172" t="s">
        <v>6</v>
      </c>
      <c r="B172" s="1">
        <v>1</v>
      </c>
    </row>
    <row r="173" spans="1:15" x14ac:dyDescent="0.3">
      <c r="A173" t="s">
        <v>7</v>
      </c>
      <c r="B173" s="1" t="s">
        <v>63</v>
      </c>
    </row>
    <row r="174" spans="1:15" x14ac:dyDescent="0.3">
      <c r="A174" t="s">
        <v>8</v>
      </c>
      <c r="B174" s="1" t="s">
        <v>9</v>
      </c>
    </row>
    <row r="175" spans="1:15" x14ac:dyDescent="0.3">
      <c r="A175" t="s">
        <v>10</v>
      </c>
      <c r="B175" s="1" t="s">
        <v>50</v>
      </c>
    </row>
    <row r="176" spans="1:15" ht="15.5" x14ac:dyDescent="0.35">
      <c r="A176" s="3" t="s">
        <v>11</v>
      </c>
      <c r="B176" s="1"/>
    </row>
    <row r="177" spans="1:15" ht="15" customHeight="1" x14ac:dyDescent="0.35">
      <c r="A177" s="3" t="s">
        <v>12</v>
      </c>
      <c r="B177" s="1" t="s">
        <v>13</v>
      </c>
      <c r="C177" s="3" t="s">
        <v>10</v>
      </c>
      <c r="D177" s="3" t="s">
        <v>14</v>
      </c>
      <c r="E177" s="3" t="s">
        <v>5</v>
      </c>
      <c r="F177" s="3" t="s">
        <v>26</v>
      </c>
      <c r="G177" s="3" t="s">
        <v>7</v>
      </c>
      <c r="H177" s="3" t="s">
        <v>8</v>
      </c>
      <c r="I177" s="3" t="s">
        <v>29</v>
      </c>
      <c r="J177" s="3" t="s">
        <v>28</v>
      </c>
      <c r="K177" s="3" t="s">
        <v>30</v>
      </c>
      <c r="L177" s="3" t="s">
        <v>27</v>
      </c>
      <c r="M177" s="3" t="s">
        <v>29</v>
      </c>
      <c r="N177" s="3" t="s">
        <v>27</v>
      </c>
      <c r="O177" s="3" t="s">
        <v>29</v>
      </c>
    </row>
    <row r="178" spans="1:15" x14ac:dyDescent="0.3">
      <c r="A178" t="s">
        <v>92</v>
      </c>
      <c r="B178" s="1">
        <v>0.25</v>
      </c>
      <c r="C178" t="s">
        <v>50</v>
      </c>
      <c r="D178" s="1" t="s">
        <v>58</v>
      </c>
      <c r="E178" t="s">
        <v>17</v>
      </c>
      <c r="G178" t="s">
        <v>81</v>
      </c>
      <c r="H178" t="s">
        <v>15</v>
      </c>
      <c r="I178" t="s">
        <v>181</v>
      </c>
    </row>
    <row r="179" spans="1:15" x14ac:dyDescent="0.3">
      <c r="A179" t="s">
        <v>88</v>
      </c>
      <c r="B179" s="1">
        <v>0.75</v>
      </c>
      <c r="C179" t="s">
        <v>87</v>
      </c>
      <c r="D179" s="1" t="s">
        <v>58</v>
      </c>
      <c r="E179" t="s">
        <v>17</v>
      </c>
      <c r="G179" t="s">
        <v>75</v>
      </c>
      <c r="H179" t="s">
        <v>15</v>
      </c>
      <c r="I179" t="s">
        <v>181</v>
      </c>
    </row>
    <row r="180" spans="1:15" x14ac:dyDescent="0.3">
      <c r="A180" t="s">
        <v>76</v>
      </c>
      <c r="B180" s="1">
        <v>0.48499999999999999</v>
      </c>
      <c r="C180" t="s">
        <v>93</v>
      </c>
      <c r="D180" s="1" t="s">
        <v>70</v>
      </c>
      <c r="E180" t="s">
        <v>71</v>
      </c>
      <c r="G180" t="s">
        <v>72</v>
      </c>
      <c r="H180" t="s">
        <v>15</v>
      </c>
      <c r="I180" t="s">
        <v>180</v>
      </c>
    </row>
    <row r="181" spans="1:15" ht="15" customHeight="1" x14ac:dyDescent="0.35">
      <c r="A181" s="3"/>
      <c r="B181" s="1"/>
      <c r="C181" s="3"/>
      <c r="D181" s="3"/>
      <c r="E181" s="3"/>
      <c r="F181" s="3"/>
      <c r="G181" s="3"/>
      <c r="H181" s="3"/>
      <c r="J181" s="3"/>
      <c r="K181" s="3"/>
      <c r="L181" s="3"/>
      <c r="M181" s="3"/>
      <c r="N181" s="3"/>
      <c r="O181" s="3"/>
    </row>
    <row r="182" spans="1:15" ht="15" customHeight="1" x14ac:dyDescent="0.35">
      <c r="A182" s="3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5.5" x14ac:dyDescent="0.35">
      <c r="A183" s="3" t="s">
        <v>4</v>
      </c>
      <c r="B183" s="1" t="s">
        <v>155</v>
      </c>
    </row>
    <row r="184" spans="1:15" x14ac:dyDescent="0.3">
      <c r="A184" t="s">
        <v>5</v>
      </c>
      <c r="B184" s="1" t="s">
        <v>17</v>
      </c>
    </row>
    <row r="185" spans="1:15" x14ac:dyDescent="0.3">
      <c r="A185" t="s">
        <v>6</v>
      </c>
      <c r="B185" s="1">
        <v>1</v>
      </c>
    </row>
    <row r="186" spans="1:15" x14ac:dyDescent="0.3">
      <c r="A186" t="s">
        <v>7</v>
      </c>
      <c r="B186" s="1" t="s">
        <v>64</v>
      </c>
    </row>
    <row r="187" spans="1:15" x14ac:dyDescent="0.3">
      <c r="A187" t="s">
        <v>8</v>
      </c>
      <c r="B187" s="1" t="s">
        <v>154</v>
      </c>
    </row>
    <row r="188" spans="1:15" x14ac:dyDescent="0.3">
      <c r="A188" t="s">
        <v>10</v>
      </c>
      <c r="B188" s="1" t="s">
        <v>50</v>
      </c>
    </row>
    <row r="189" spans="1:15" ht="15.5" x14ac:dyDescent="0.35">
      <c r="A189" s="3" t="s">
        <v>11</v>
      </c>
      <c r="B189" s="1"/>
    </row>
    <row r="190" spans="1:15" ht="15" customHeight="1" x14ac:dyDescent="0.35">
      <c r="A190" s="3" t="s">
        <v>12</v>
      </c>
      <c r="B190" s="1" t="s">
        <v>13</v>
      </c>
      <c r="C190" s="3" t="s">
        <v>10</v>
      </c>
      <c r="D190" s="3" t="s">
        <v>14</v>
      </c>
      <c r="E190" s="3" t="s">
        <v>5</v>
      </c>
      <c r="F190" s="3" t="s">
        <v>26</v>
      </c>
      <c r="G190" s="3" t="s">
        <v>7</v>
      </c>
      <c r="H190" s="3" t="s">
        <v>8</v>
      </c>
      <c r="I190" s="3" t="s">
        <v>29</v>
      </c>
      <c r="J190" s="3" t="s">
        <v>28</v>
      </c>
      <c r="K190" s="3" t="s">
        <v>30</v>
      </c>
      <c r="L190" s="3" t="s">
        <v>27</v>
      </c>
      <c r="M190" s="3" t="s">
        <v>29</v>
      </c>
      <c r="N190" s="3" t="s">
        <v>27</v>
      </c>
      <c r="O190" s="3" t="s">
        <v>29</v>
      </c>
    </row>
    <row r="191" spans="1:15" x14ac:dyDescent="0.3">
      <c r="A191" t="s">
        <v>89</v>
      </c>
      <c r="B191" s="1">
        <v>0.91700000000000004</v>
      </c>
      <c r="C191" t="s">
        <v>50</v>
      </c>
      <c r="D191" s="1" t="s">
        <v>58</v>
      </c>
      <c r="E191" t="s">
        <v>17</v>
      </c>
      <c r="G191" t="s">
        <v>78</v>
      </c>
      <c r="H191" t="s">
        <v>15</v>
      </c>
      <c r="I191" t="s">
        <v>181</v>
      </c>
    </row>
    <row r="192" spans="1:15" x14ac:dyDescent="0.3">
      <c r="A192" t="s">
        <v>94</v>
      </c>
      <c r="B192" s="1">
        <v>0.03</v>
      </c>
      <c r="C192" t="s">
        <v>87</v>
      </c>
      <c r="D192" s="1" t="s">
        <v>58</v>
      </c>
      <c r="E192" t="s">
        <v>82</v>
      </c>
      <c r="G192" t="s">
        <v>83</v>
      </c>
      <c r="H192" t="s">
        <v>15</v>
      </c>
      <c r="I192" t="s">
        <v>181</v>
      </c>
    </row>
    <row r="193" spans="1:15" x14ac:dyDescent="0.3">
      <c r="A193" t="s">
        <v>88</v>
      </c>
      <c r="B193" s="1">
        <v>5.2500000000000003E-3</v>
      </c>
      <c r="C193" t="s">
        <v>50</v>
      </c>
      <c r="D193" s="1" t="s">
        <v>70</v>
      </c>
      <c r="E193" t="s">
        <v>17</v>
      </c>
      <c r="G193" t="s">
        <v>75</v>
      </c>
      <c r="H193" t="s">
        <v>15</v>
      </c>
      <c r="I193" t="s">
        <v>180</v>
      </c>
    </row>
    <row r="194" spans="1:15" x14ac:dyDescent="0.3">
      <c r="A194" t="s">
        <v>76</v>
      </c>
      <c r="B194" s="1">
        <v>1.78</v>
      </c>
      <c r="C194" t="s">
        <v>93</v>
      </c>
      <c r="D194" s="1" t="s">
        <v>58</v>
      </c>
      <c r="E194" t="s">
        <v>71</v>
      </c>
      <c r="G194" t="s">
        <v>72</v>
      </c>
      <c r="H194" t="s">
        <v>15</v>
      </c>
      <c r="I194" t="s">
        <v>180</v>
      </c>
    </row>
    <row r="195" spans="1:15" ht="15" customHeight="1" x14ac:dyDescent="0.35">
      <c r="A195" s="3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5.5" x14ac:dyDescent="0.35">
      <c r="A196" s="3" t="s">
        <v>4</v>
      </c>
      <c r="B196" s="1" t="s">
        <v>65</v>
      </c>
    </row>
    <row r="197" spans="1:15" x14ac:dyDescent="0.3">
      <c r="A197" t="s">
        <v>5</v>
      </c>
      <c r="B197" s="1" t="s">
        <v>17</v>
      </c>
    </row>
    <row r="198" spans="1:15" x14ac:dyDescent="0.3">
      <c r="A198" t="s">
        <v>6</v>
      </c>
      <c r="B198" s="1">
        <v>1</v>
      </c>
    </row>
    <row r="199" spans="1:15" x14ac:dyDescent="0.3">
      <c r="A199" t="s">
        <v>7</v>
      </c>
      <c r="B199" s="1" t="s">
        <v>156</v>
      </c>
    </row>
    <row r="200" spans="1:15" x14ac:dyDescent="0.3">
      <c r="A200" t="s">
        <v>8</v>
      </c>
      <c r="B200" s="1" t="s">
        <v>9</v>
      </c>
    </row>
    <row r="201" spans="1:15" x14ac:dyDescent="0.3">
      <c r="A201" t="s">
        <v>10</v>
      </c>
      <c r="B201" s="1" t="s">
        <v>50</v>
      </c>
    </row>
    <row r="202" spans="1:15" ht="15.5" x14ac:dyDescent="0.35">
      <c r="A202" s="3" t="s">
        <v>11</v>
      </c>
      <c r="B202" s="1"/>
    </row>
    <row r="203" spans="1:15" ht="15" customHeight="1" x14ac:dyDescent="0.35">
      <c r="A203" s="3" t="s">
        <v>12</v>
      </c>
      <c r="B203" s="1" t="s">
        <v>157</v>
      </c>
      <c r="C203" s="3" t="s">
        <v>10</v>
      </c>
      <c r="D203" s="3" t="s">
        <v>14</v>
      </c>
      <c r="E203" s="3" t="s">
        <v>5</v>
      </c>
      <c r="F203" s="3" t="s">
        <v>26</v>
      </c>
      <c r="G203" s="3" t="s">
        <v>7</v>
      </c>
      <c r="H203" s="3" t="s">
        <v>8</v>
      </c>
      <c r="I203" s="3" t="s">
        <v>29</v>
      </c>
      <c r="J203" s="3" t="s">
        <v>28</v>
      </c>
      <c r="K203" s="3" t="s">
        <v>30</v>
      </c>
      <c r="L203" s="3" t="s">
        <v>27</v>
      </c>
      <c r="M203" s="3" t="s">
        <v>29</v>
      </c>
      <c r="N203" s="3" t="s">
        <v>27</v>
      </c>
      <c r="O203" s="3" t="s">
        <v>29</v>
      </c>
    </row>
    <row r="204" spans="1:15" x14ac:dyDescent="0.3">
      <c r="A204" t="s">
        <v>92</v>
      </c>
      <c r="B204" s="1">
        <v>0.2</v>
      </c>
      <c r="C204" t="s">
        <v>50</v>
      </c>
      <c r="D204" s="1" t="s">
        <v>58</v>
      </c>
      <c r="E204" t="s">
        <v>17</v>
      </c>
      <c r="G204" t="s">
        <v>81</v>
      </c>
      <c r="H204" t="s">
        <v>15</v>
      </c>
      <c r="I204" t="s">
        <v>181</v>
      </c>
    </row>
    <row r="205" spans="1:15" x14ac:dyDescent="0.3">
      <c r="A205" t="s">
        <v>88</v>
      </c>
      <c r="B205" s="1">
        <v>0.8</v>
      </c>
      <c r="C205" t="s">
        <v>87</v>
      </c>
      <c r="D205" s="1" t="s">
        <v>58</v>
      </c>
      <c r="E205" t="s">
        <v>17</v>
      </c>
      <c r="G205" t="s">
        <v>75</v>
      </c>
      <c r="H205" t="s">
        <v>15</v>
      </c>
      <c r="I205" t="s">
        <v>181</v>
      </c>
    </row>
    <row r="206" spans="1:15" x14ac:dyDescent="0.3">
      <c r="A206" t="s">
        <v>76</v>
      </c>
      <c r="B206" s="1">
        <v>0.38800000000000001</v>
      </c>
      <c r="C206" t="s">
        <v>93</v>
      </c>
      <c r="D206" s="1" t="s">
        <v>70</v>
      </c>
      <c r="E206" t="s">
        <v>71</v>
      </c>
      <c r="G206" t="s">
        <v>72</v>
      </c>
      <c r="H206" t="s">
        <v>15</v>
      </c>
      <c r="I206" t="s">
        <v>180</v>
      </c>
    </row>
    <row r="207" spans="1:15" ht="15" customHeight="1" x14ac:dyDescent="0.35">
      <c r="A207" s="3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5" customHeight="1" x14ac:dyDescent="0.35">
      <c r="A208" s="3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5.5" x14ac:dyDescent="0.35">
      <c r="A209" s="3" t="s">
        <v>4</v>
      </c>
      <c r="B209" s="1" t="s">
        <v>172</v>
      </c>
    </row>
    <row r="210" spans="1:15" x14ac:dyDescent="0.3">
      <c r="A210" t="s">
        <v>5</v>
      </c>
      <c r="B210" s="1" t="s">
        <v>17</v>
      </c>
    </row>
    <row r="211" spans="1:15" x14ac:dyDescent="0.3">
      <c r="A211" t="s">
        <v>6</v>
      </c>
      <c r="B211" s="1">
        <v>1</v>
      </c>
    </row>
    <row r="212" spans="1:15" x14ac:dyDescent="0.3">
      <c r="A212" t="s">
        <v>7</v>
      </c>
      <c r="B212" s="1" t="s">
        <v>172</v>
      </c>
    </row>
    <row r="213" spans="1:15" x14ac:dyDescent="0.3">
      <c r="A213" t="s">
        <v>8</v>
      </c>
      <c r="B213" s="1" t="s">
        <v>9</v>
      </c>
    </row>
    <row r="214" spans="1:15" x14ac:dyDescent="0.3">
      <c r="A214" t="s">
        <v>10</v>
      </c>
      <c r="B214" s="1" t="s">
        <v>18</v>
      </c>
    </row>
    <row r="215" spans="1:15" ht="15.5" x14ac:dyDescent="0.35">
      <c r="A215" s="3" t="s">
        <v>11</v>
      </c>
      <c r="B215" s="1"/>
    </row>
    <row r="216" spans="1:15" ht="15.5" x14ac:dyDescent="0.35">
      <c r="A216" s="3" t="s">
        <v>12</v>
      </c>
      <c r="B216" s="1" t="s">
        <v>13</v>
      </c>
      <c r="C216" s="3" t="s">
        <v>10</v>
      </c>
      <c r="D216" s="3" t="s">
        <v>14</v>
      </c>
      <c r="E216" s="3" t="s">
        <v>5</v>
      </c>
      <c r="F216" s="3" t="s">
        <v>26</v>
      </c>
      <c r="G216" s="3" t="s">
        <v>7</v>
      </c>
      <c r="H216" s="3" t="s">
        <v>8</v>
      </c>
      <c r="I216" s="3" t="s">
        <v>29</v>
      </c>
      <c r="J216" s="3" t="s">
        <v>28</v>
      </c>
      <c r="K216" s="3" t="s">
        <v>30</v>
      </c>
      <c r="L216" s="3" t="s">
        <v>27</v>
      </c>
      <c r="M216" s="3" t="s">
        <v>29</v>
      </c>
      <c r="N216" s="3" t="s">
        <v>27</v>
      </c>
      <c r="O216" s="3" t="s">
        <v>29</v>
      </c>
    </row>
    <row r="217" spans="1:15" s="1" customFormat="1" x14ac:dyDescent="0.3">
      <c r="A217" s="1" t="s">
        <v>34</v>
      </c>
      <c r="B217" s="1">
        <f>8.64*10^(-4)</f>
        <v>8.6400000000000008E-4</v>
      </c>
      <c r="C217" s="1" t="s">
        <v>50</v>
      </c>
      <c r="D217" s="1" t="s">
        <v>36</v>
      </c>
      <c r="E217" s="7" t="s">
        <v>39</v>
      </c>
      <c r="F217" s="1" t="s">
        <v>38</v>
      </c>
      <c r="G217" s="1" t="s">
        <v>152</v>
      </c>
      <c r="H217" s="1" t="s">
        <v>40</v>
      </c>
      <c r="I217" t="s">
        <v>181</v>
      </c>
    </row>
    <row r="218" spans="1:15" s="1" customFormat="1" x14ac:dyDescent="0.3">
      <c r="A218" s="1" t="s">
        <v>37</v>
      </c>
      <c r="B218" s="1">
        <f>4.85*10^(-6)</f>
        <v>4.8499999999999993E-6</v>
      </c>
      <c r="C218" s="1" t="s">
        <v>50</v>
      </c>
      <c r="D218" s="1" t="s">
        <v>36</v>
      </c>
      <c r="E218" s="7" t="s">
        <v>39</v>
      </c>
      <c r="F218" s="1" t="s">
        <v>38</v>
      </c>
      <c r="G218" s="1" t="s">
        <v>41</v>
      </c>
      <c r="H218" s="1" t="s">
        <v>40</v>
      </c>
      <c r="I218" t="s">
        <v>181</v>
      </c>
    </row>
    <row r="219" spans="1:15" s="1" customFormat="1" x14ac:dyDescent="0.3">
      <c r="A219" s="1" t="s">
        <v>43</v>
      </c>
      <c r="B219" s="1">
        <v>1.17</v>
      </c>
      <c r="C219" s="1" t="s">
        <v>50</v>
      </c>
      <c r="D219" s="1" t="s">
        <v>36</v>
      </c>
      <c r="E219" s="7" t="s">
        <v>39</v>
      </c>
      <c r="F219" s="1" t="s">
        <v>38</v>
      </c>
      <c r="G219" s="1" t="s">
        <v>42</v>
      </c>
      <c r="H219" s="1" t="s">
        <v>40</v>
      </c>
      <c r="I219" t="s">
        <v>180</v>
      </c>
    </row>
    <row r="220" spans="1:15" s="1" customFormat="1" x14ac:dyDescent="0.3">
      <c r="A220" s="1" t="s">
        <v>44</v>
      </c>
      <c r="B220" s="1">
        <v>1E-3</v>
      </c>
      <c r="C220" s="1" t="s">
        <v>50</v>
      </c>
      <c r="D220" s="1" t="s">
        <v>36</v>
      </c>
      <c r="E220" s="7" t="s">
        <v>39</v>
      </c>
      <c r="F220" s="1" t="s">
        <v>38</v>
      </c>
      <c r="G220" s="1" t="s">
        <v>45</v>
      </c>
      <c r="H220" s="1" t="s">
        <v>40</v>
      </c>
    </row>
    <row r="221" spans="1:15" s="8" customFormat="1" x14ac:dyDescent="0.3">
      <c r="A221" s="8" t="s">
        <v>46</v>
      </c>
      <c r="B221" s="8">
        <v>1.49</v>
      </c>
      <c r="C221" s="8" t="s">
        <v>47</v>
      </c>
      <c r="D221" s="8" t="s">
        <v>36</v>
      </c>
      <c r="E221" s="11" t="s">
        <v>39</v>
      </c>
      <c r="F221" s="8" t="s">
        <v>38</v>
      </c>
      <c r="G221" s="8" t="s">
        <v>48</v>
      </c>
      <c r="H221" s="8" t="s">
        <v>40</v>
      </c>
    </row>
    <row r="222" spans="1:15" s="1" customFormat="1" x14ac:dyDescent="0.3">
      <c r="A222" s="1" t="s">
        <v>51</v>
      </c>
      <c r="B222" s="1">
        <f>1.51*10^(-5)</f>
        <v>1.5100000000000001E-5</v>
      </c>
      <c r="C222" s="1" t="s">
        <v>50</v>
      </c>
      <c r="D222" s="1" t="s">
        <v>35</v>
      </c>
      <c r="E222" s="7" t="s">
        <v>39</v>
      </c>
      <c r="F222" s="1" t="s">
        <v>52</v>
      </c>
      <c r="G222" s="1" t="s">
        <v>53</v>
      </c>
      <c r="H222" s="1" t="s">
        <v>40</v>
      </c>
    </row>
    <row r="223" spans="1:15" s="1" customFormat="1" x14ac:dyDescent="0.3">
      <c r="A223" s="1" t="s">
        <v>54</v>
      </c>
      <c r="B223" s="1">
        <f>1.15*10^(-7)</f>
        <v>1.1499999999999998E-7</v>
      </c>
      <c r="C223" s="1" t="s">
        <v>50</v>
      </c>
      <c r="D223" s="1" t="s">
        <v>35</v>
      </c>
      <c r="E223" s="7" t="s">
        <v>39</v>
      </c>
      <c r="F223" s="1" t="s">
        <v>55</v>
      </c>
      <c r="G223" s="1" t="s">
        <v>56</v>
      </c>
      <c r="H223" s="1" t="s">
        <v>40</v>
      </c>
    </row>
    <row r="224" spans="1:15" s="8" customFormat="1" x14ac:dyDescent="0.3">
      <c r="A224" s="8" t="s">
        <v>95</v>
      </c>
      <c r="B224" s="8">
        <v>4.22</v>
      </c>
      <c r="C224" s="8" t="s">
        <v>47</v>
      </c>
      <c r="D224" s="8" t="s">
        <v>36</v>
      </c>
      <c r="E224" s="11" t="s">
        <v>39</v>
      </c>
      <c r="F224" s="8" t="s">
        <v>96</v>
      </c>
      <c r="G224" s="8" t="s">
        <v>57</v>
      </c>
      <c r="H224" s="8" t="s">
        <v>40</v>
      </c>
    </row>
    <row r="225" spans="1:15" x14ac:dyDescent="0.3">
      <c r="B225" s="1"/>
    </row>
    <row r="227" spans="1:15" ht="15.5" x14ac:dyDescent="0.35">
      <c r="A227" s="3" t="s">
        <v>4</v>
      </c>
      <c r="B227" t="s">
        <v>183</v>
      </c>
    </row>
    <row r="228" spans="1:15" x14ac:dyDescent="0.3">
      <c r="A228" t="s">
        <v>5</v>
      </c>
      <c r="B228" s="1" t="s">
        <v>17</v>
      </c>
    </row>
    <row r="229" spans="1:15" x14ac:dyDescent="0.3">
      <c r="A229" t="s">
        <v>6</v>
      </c>
      <c r="B229" s="1">
        <v>1</v>
      </c>
    </row>
    <row r="230" spans="1:15" x14ac:dyDescent="0.3">
      <c r="A230" t="s">
        <v>7</v>
      </c>
      <c r="B230" t="s">
        <v>183</v>
      </c>
    </row>
    <row r="231" spans="1:15" x14ac:dyDescent="0.3">
      <c r="A231" t="s">
        <v>8</v>
      </c>
      <c r="B231" s="1" t="s">
        <v>9</v>
      </c>
    </row>
    <row r="232" spans="1:15" x14ac:dyDescent="0.3">
      <c r="A232" t="s">
        <v>10</v>
      </c>
      <c r="B232" s="1" t="s">
        <v>18</v>
      </c>
    </row>
    <row r="233" spans="1:15" ht="15.5" x14ac:dyDescent="0.35">
      <c r="A233" s="3" t="s">
        <v>11</v>
      </c>
      <c r="B233" s="1"/>
    </row>
    <row r="234" spans="1:15" ht="15.5" x14ac:dyDescent="0.35">
      <c r="A234" s="3" t="s">
        <v>12</v>
      </c>
      <c r="B234" s="1" t="s">
        <v>13</v>
      </c>
      <c r="C234" s="3" t="s">
        <v>10</v>
      </c>
      <c r="D234" s="3" t="s">
        <v>14</v>
      </c>
      <c r="E234" s="3" t="s">
        <v>5</v>
      </c>
      <c r="F234" s="3" t="s">
        <v>26</v>
      </c>
      <c r="G234" s="3" t="s">
        <v>7</v>
      </c>
      <c r="H234" s="3" t="s">
        <v>8</v>
      </c>
      <c r="I234" s="3" t="s">
        <v>29</v>
      </c>
      <c r="J234" s="3" t="s">
        <v>28</v>
      </c>
      <c r="K234" s="3" t="s">
        <v>30</v>
      </c>
      <c r="L234" s="3" t="s">
        <v>27</v>
      </c>
      <c r="M234" s="3" t="s">
        <v>29</v>
      </c>
      <c r="N234" s="3" t="s">
        <v>27</v>
      </c>
      <c r="O234" s="3" t="s">
        <v>29</v>
      </c>
    </row>
    <row r="235" spans="1:15" s="1" customFormat="1" x14ac:dyDescent="0.3">
      <c r="A235" s="1" t="s">
        <v>97</v>
      </c>
      <c r="B235" s="1">
        <f>-1.56*10^(-4)</f>
        <v>-1.5600000000000002E-4</v>
      </c>
      <c r="C235" s="1" t="s">
        <v>47</v>
      </c>
      <c r="D235" s="1" t="s">
        <v>58</v>
      </c>
      <c r="E235" s="7" t="s">
        <v>82</v>
      </c>
      <c r="G235" s="1" t="s">
        <v>59</v>
      </c>
      <c r="H235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sqh</cp:lastModifiedBy>
  <dcterms:created xsi:type="dcterms:W3CDTF">2015-06-05T18:19:34Z</dcterms:created>
  <dcterms:modified xsi:type="dcterms:W3CDTF">2023-01-12T05:05:29Z</dcterms:modified>
</cp:coreProperties>
</file>