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6FF467FD-ECB7-4F1E-9A07-A6FD1597EB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" l="1"/>
  <c r="B72" i="1"/>
  <c r="B71" i="1"/>
  <c r="B70" i="1"/>
  <c r="B69" i="1"/>
  <c r="B68" i="1"/>
  <c r="B67" i="1"/>
  <c r="B66" i="1"/>
  <c r="B65" i="1"/>
  <c r="B64" i="1"/>
  <c r="B63" i="1"/>
  <c r="B62" i="1"/>
  <c r="B61" i="1"/>
  <c r="B103" i="1"/>
  <c r="B102" i="1"/>
  <c r="B101" i="1"/>
  <c r="B100" i="1"/>
  <c r="B99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1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B29" authorId="0" shapeId="0" xr:uid="{34C7F502-5F35-4BFE-BC85-D148CE365677}">
      <text>
        <r>
          <rPr>
            <b/>
            <sz val="9"/>
            <color indexed="81"/>
            <rFont val="宋体"/>
            <family val="3"/>
            <charset val="134"/>
          </rPr>
          <t>sqh:
乘以0.18878（单位制氨中的制氢投入量）之后的设备物料投入数据</t>
        </r>
      </text>
    </comment>
    <comment ref="B53" authorId="0" shapeId="0" xr:uid="{D4829550-FD08-4282-9428-B207E8758165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这是乘以0.18878（单位制氨的氢气投入量）之后的数据</t>
        </r>
      </text>
    </comment>
    <comment ref="B91" authorId="0" shapeId="0" xr:uid="{C94B3D5D-C361-46A9-8F0A-D1023E1116FF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这是乘以0.87445（单位制氨的氮气投入量）后的数据</t>
        </r>
      </text>
    </comment>
    <comment ref="B159" authorId="0" shapeId="0" xr:uid="{CD4D7AFA-C6AD-4E0D-82C0-888E205ACBF2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0.78</t>
        </r>
      </text>
    </comment>
    <comment ref="L159" authorId="0" shapeId="0" xr:uid="{82290CF1-F2FD-4639-A5AB-BC8EC08ACA7B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0.45</t>
        </r>
      </text>
    </comment>
    <comment ref="N159" authorId="0" shapeId="0" xr:uid="{E4E92FFF-97E8-4D58-98AA-C8080FB5913E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0.771</t>
        </r>
      </text>
    </comment>
    <comment ref="B168" authorId="0" shapeId="0" xr:uid="{2652985E-213A-4496-AB92-F36E743AB6C3}">
      <text>
        <r>
          <rPr>
            <b/>
            <sz val="9"/>
            <color indexed="81"/>
            <rFont val="宋体"/>
            <family val="3"/>
            <charset val="134"/>
          </rPr>
          <t xml:space="preserve">sqh:
efficiency </t>
        </r>
        <r>
          <rPr>
            <sz val="9"/>
            <color indexed="81"/>
            <rFont val="宋体"/>
            <family val="3"/>
            <charset val="134"/>
          </rPr>
          <t>0.85</t>
        </r>
      </text>
    </comment>
    <comment ref="N169" authorId="0" shapeId="0" xr:uid="{BFD3DA48-F446-4DD3-BF93-F2EFF651200F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  <comment ref="R169" authorId="0" shapeId="0" xr:uid="{245C0F4F-89BE-4B3A-BF27-1CCBE8FE5564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0.83</t>
        </r>
      </text>
    </comment>
  </commentList>
</comments>
</file>

<file path=xl/sharedStrings.xml><?xml version="1.0" encoding="utf-8"?>
<sst xmlns="http://schemas.openxmlformats.org/spreadsheetml/2006/main" count="786" uniqueCount="155">
  <si>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</si>
  <si>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</si>
  <si>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</si>
  <si>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</si>
  <si>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</si>
  <si>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</si>
  <si>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</si>
  <si>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</si>
  <si>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</si>
  <si>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</si>
  <si>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</si>
  <si>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</si>
  <si>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</si>
  <si>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</si>
  <si>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</si>
  <si>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</si>
  <si>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</si>
  <si>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</si>
  <si>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5" type="noConversion"/>
  </si>
  <si>
    <t>GLO</t>
    <phoneticPr fontId="1" type="noConversion"/>
  </si>
  <si>
    <t>GLO</t>
    <phoneticPr fontId="5" type="noConversion"/>
  </si>
  <si>
    <t>technosphere</t>
    <phoneticPr fontId="5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</si>
  <si>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</si>
  <si>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</si>
  <si>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</si>
  <si>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</si>
  <si>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</si>
  <si>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kilogram</t>
    <phoneticPr fontId="1" type="noConversion"/>
  </si>
  <si>
    <t>ecoinvent 3.8</t>
    <phoneticPr fontId="1" type="noConversion"/>
  </si>
  <si>
    <t>CN</t>
    <phoneticPr fontId="1" type="noConversion"/>
  </si>
  <si>
    <t>5b4a85bacb3e0342226782fbfcb54f0c</t>
  </si>
  <si>
    <t>market group for electricity, high voltage</t>
    <phoneticPr fontId="1" type="noConversion"/>
  </si>
  <si>
    <t>kilowatt hour</t>
    <phoneticPr fontId="1" type="noConversion"/>
  </si>
  <si>
    <t>6f592c599b70d14247116fdf44a0824a</t>
  </si>
  <si>
    <t>market for nickel, class 1</t>
    <phoneticPr fontId="1" type="noConversion"/>
  </si>
  <si>
    <t>cubic meter</t>
  </si>
  <si>
    <t>ecoinvent 3.8</t>
  </si>
  <si>
    <t>manufacturing_stack</t>
    <phoneticPr fontId="1" type="noConversion"/>
  </si>
  <si>
    <t>manufacturing_nitrogen</t>
    <phoneticPr fontId="1" type="noConversion"/>
  </si>
  <si>
    <t>manufacturing_ammonia</t>
    <phoneticPr fontId="1" type="noConversion"/>
  </si>
  <si>
    <t>pcs</t>
    <phoneticPr fontId="1" type="noConversion"/>
  </si>
  <si>
    <t>manufacturing_BoP</t>
    <phoneticPr fontId="1" type="noConversion"/>
  </si>
  <si>
    <t>extrusion, plastic pipes</t>
  </si>
  <si>
    <t>market for aluminium, wrought alloy</t>
  </si>
  <si>
    <t>tube insulation production, elastomere</t>
  </si>
  <si>
    <t>kg</t>
  </si>
  <si>
    <t>ecoinvent 3.8</t>
    <phoneticPr fontId="1" type="noConversion"/>
  </si>
  <si>
    <t>kg</t>
    <phoneticPr fontId="1" type="noConversion"/>
  </si>
  <si>
    <t>0c10dc159b00ad315c9f92b65345e38f</t>
  </si>
  <si>
    <t>market for air compressor, screw-type compressor, 4kW</t>
  </si>
  <si>
    <t>operation_hydrogen</t>
  </si>
  <si>
    <t>operation_hydrogen</t>
    <phoneticPr fontId="1" type="noConversion"/>
  </si>
  <si>
    <t>operation_nitrogen</t>
  </si>
  <si>
    <t>operation_nitrogen</t>
    <phoneticPr fontId="1" type="noConversion"/>
  </si>
  <si>
    <t>operation_sythesis</t>
  </si>
  <si>
    <t>operation_sythesis</t>
    <phoneticPr fontId="1" type="noConversion"/>
  </si>
  <si>
    <t>kg</t>
    <phoneticPr fontId="5" type="noConversion"/>
  </si>
  <si>
    <t>kWh</t>
    <phoneticPr fontId="1" type="noConversion"/>
  </si>
  <si>
    <t>market for injection moulding</t>
  </si>
  <si>
    <t>acd8de3a12d447b229ccef0d8cd43cc6</t>
  </si>
  <si>
    <t>6a7811cf5d456c6d0906edc3c404b586</t>
  </si>
  <si>
    <t>market for cast iron</t>
  </si>
  <si>
    <t>concrete production, 35MPa, ready-mix, with cement limestone 6-10%</t>
  </si>
  <si>
    <t>90ee9e99cafb155360f19f04ca941b3a</t>
  </si>
  <si>
    <t>RoW</t>
  </si>
  <si>
    <t>RoW</t>
    <phoneticPr fontId="1" type="noConversion"/>
  </si>
  <si>
    <t>electronics production, for control units</t>
  </si>
  <si>
    <t>ffaafa61cf19524bbe4b79ac68e2262c</t>
  </si>
  <si>
    <t>market for ethylene glycol</t>
  </si>
  <si>
    <t>0bce10c422b2a2f3e0343f476ea1a22d</t>
  </si>
  <si>
    <t>69bf88f9b85039a63afaef2b6c19b60d</t>
  </si>
  <si>
    <t>8392648c098b86d088a9821ce11ed9dd</t>
  </si>
  <si>
    <t>market for copper cake</t>
  </si>
  <si>
    <t>0aaa62e4b1ea99b161250a927509c23a</t>
  </si>
  <si>
    <t>reinforcing steel production</t>
    <phoneticPr fontId="1" type="noConversion"/>
  </si>
  <si>
    <t>market for sheet rolling, chromium steel</t>
  </si>
  <si>
    <t>493769cb27ee9951bf89b0b32d9cac1d</t>
  </si>
  <si>
    <t>f11896df5a3b93d67d369bf90eb5eed6</t>
  </si>
  <si>
    <t>steel production, low-alloyed, hot rolled</t>
  </si>
  <si>
    <t>d868103f1cf89a099ca8fc05f7bd252f</t>
  </si>
  <si>
    <t>a95f205aea9e1b95a755ba10dcb364de</t>
  </si>
  <si>
    <t>meter</t>
    <phoneticPr fontId="1" type="noConversion"/>
  </si>
  <si>
    <t>93c51d3fb792a7eedc42d189389bdedb</t>
  </si>
  <si>
    <t>aluminium oxide production</t>
  </si>
  <si>
    <t>4468c75a85ee1a06d5f9fb616aac9faf</t>
  </si>
  <si>
    <t>market for barium oxide</t>
  </si>
  <si>
    <t>51cd102efb4bb8edfca51f8acbeb0069</t>
  </si>
  <si>
    <t>boric oxide production</t>
  </si>
  <si>
    <t>284b4db8a732f2b326ae2c6db9af5652</t>
  </si>
  <si>
    <t>market for cerium oxide</t>
  </si>
  <si>
    <t>b3c56caa42e8fc3389dd75e9cd9188af</t>
  </si>
  <si>
    <t>market for lanthanum oxide</t>
    <phoneticPr fontId="1" type="noConversion"/>
  </si>
  <si>
    <t>04535a7269ce761f17dcd06559bf267a</t>
  </si>
  <si>
    <t>market for praseodymium oxide</t>
    <phoneticPr fontId="1" type="noConversion"/>
  </si>
  <si>
    <t>79c06b09fbac781cfbc5263fa22d2790</t>
  </si>
  <si>
    <t>samarium europium gadolinium concentrate to generic market for mischmetal</t>
  </si>
  <si>
    <t>cf32d1c85a37c5adae8c6a7a68332510</t>
  </si>
  <si>
    <t>market for strontium carbonate</t>
    <phoneticPr fontId="1" type="noConversion"/>
  </si>
  <si>
    <t>3c54fd4c7a1242da21965b4779047ab9</t>
  </si>
  <si>
    <t>market for silicone product</t>
  </si>
  <si>
    <t>c39e9efcbff849b432fb6a1c31f9cc12</t>
  </si>
  <si>
    <t>36f6407c99328e622dd96a9132984b1a</t>
  </si>
  <si>
    <t>zirconium oxide production</t>
  </si>
  <si>
    <t>0fcca734f9926ff5ab1d02b82034caef</t>
  </si>
  <si>
    <t>pump production, 40W</t>
  </si>
  <si>
    <t>market for water, deionised</t>
    <phoneticPr fontId="1" type="noConversion"/>
  </si>
  <si>
    <t>2034a332fc2d0e3622c7df406ab23266</t>
  </si>
  <si>
    <t>0c10dc159b00ad315c9f92b65345e38f</t>
    <phoneticPr fontId="1" type="noConversion"/>
  </si>
  <si>
    <t>GLO</t>
    <phoneticPr fontId="1" type="noConversion"/>
  </si>
  <si>
    <t>e1689a1d91788dd4eb3371cd89806a92</t>
  </si>
  <si>
    <t>manufacturing</t>
    <phoneticPr fontId="1" type="noConversion"/>
  </si>
  <si>
    <t>operation</t>
    <phoneticPr fontId="1" type="noConversion"/>
  </si>
  <si>
    <t xml:space="preserve">NH3 synthesis catalyst </t>
  </si>
  <si>
    <t xml:space="preserve">NH3 synthesis catalyst </t>
    <phoneticPr fontId="1" type="noConversion"/>
  </si>
  <si>
    <t>process</t>
    <phoneticPr fontId="1" type="noConversion"/>
  </si>
  <si>
    <t>market for magnetite</t>
    <phoneticPr fontId="1" type="noConversion"/>
  </si>
  <si>
    <t>347435a02cd4c50db9d03d77ec6fc9a1</t>
  </si>
  <si>
    <t>market for lime, packed</t>
    <phoneticPr fontId="1" type="noConversion"/>
  </si>
  <si>
    <t>4635413b43e1117848e018d33ea851c9</t>
  </si>
  <si>
    <t>market for zeolite, powder</t>
    <phoneticPr fontId="1" type="noConversion"/>
  </si>
  <si>
    <t>aca4846a79867225aa13f30122085798</t>
  </si>
  <si>
    <t>LSM</t>
    <phoneticPr fontId="1" type="noConversion"/>
  </si>
  <si>
    <t>market group for electricity, high voltage</t>
  </si>
  <si>
    <t>kWh</t>
  </si>
  <si>
    <t>CN</t>
  </si>
  <si>
    <t>market for manganese dioxide</t>
    <phoneticPr fontId="1" type="noConversion"/>
  </si>
  <si>
    <t>912a3d44694ca31ee775f3c3f857ce1e</t>
  </si>
  <si>
    <t>market for glycine</t>
    <phoneticPr fontId="1" type="noConversion"/>
  </si>
  <si>
    <t>c8904d0101ea83bd111b01463dc8f5ea</t>
  </si>
  <si>
    <t>Chisalita et.al., 2020, Renewable and Sustainable Energy Reviews</t>
  </si>
  <si>
    <t>Chisalita et.al., 2020, Renewable and Sustainable Energy Reviews</t>
    <phoneticPr fontId="1" type="noConversion"/>
  </si>
  <si>
    <t>Matzen et.al., Journal of Advanced Chemical Engineering</t>
  </si>
  <si>
    <t>Jose et.al., 2022, Science of The Total Environment</t>
  </si>
  <si>
    <t>Mahdi et.al., 2021, Applied Energy</t>
  </si>
  <si>
    <t>Niklas Gerloff, 2021, ACS Sustainable Chemistry &amp; Engineering</t>
  </si>
  <si>
    <t>Niklas Gerloff, 2021, ACS Sustainable Chemistry &amp; Engineering</t>
    <phoneticPr fontId="1" type="noConversion"/>
  </si>
  <si>
    <t>H€afele S., 2016, International Journal of Hydrogen Energy</t>
    <phoneticPr fontId="1" type="noConversion"/>
  </si>
  <si>
    <t>Sousa et.al., 2022, Industrial &amp; Engineering Chemistry Research；Niklas Gerloff, 2021, Journal of Energy Storage</t>
  </si>
  <si>
    <t>Staffell, Iain et.al, 2012, International Journal of Hydrogen Energy</t>
    <phoneticPr fontId="1" type="noConversion"/>
  </si>
  <si>
    <t>Sousa et.al., 2022, Industrial &amp; Engineering Chemistry Research</t>
  </si>
  <si>
    <t>Lee et.al., 2022, Green Chemistry</t>
  </si>
  <si>
    <t>Liu et.al., 2020, Green Chemistry</t>
  </si>
  <si>
    <t>Meng et.al., 2022, Applied Energy</t>
  </si>
  <si>
    <t>Sebastiano Carlo D’Angelo et.al., 2021, ACS Sustainable Chemistry &amp; Engineering</t>
    <phoneticPr fontId="1" type="noConversion"/>
  </si>
  <si>
    <t>Lin et.al., 2020, Industrial &amp; Engineering Chemistry Research</t>
    <phoneticPr fontId="1" type="noConversion"/>
  </si>
  <si>
    <t>Jose et.al., 2022, Science of The Total Environment</t>
    <phoneticPr fontId="1" type="noConversion"/>
  </si>
  <si>
    <t>market for sheet rolling, chromium steel</t>
    <phoneticPr fontId="1" type="noConversion"/>
  </si>
  <si>
    <t>market for welding, arc, steel</t>
    <phoneticPr fontId="1" type="noConversion"/>
  </si>
  <si>
    <t>market for sheet rolling, steel</t>
    <phoneticPr fontId="1" type="noConversion"/>
  </si>
  <si>
    <t>Lee et.al., 2022, ACS Energy Letters</t>
    <phoneticPr fontId="1" type="noConversion"/>
  </si>
  <si>
    <t>electricity production, photovoltaic, 3kWp slanted-roof installation, multi-Si, panel, mounted</t>
    <phoneticPr fontId="1" type="noConversion"/>
  </si>
  <si>
    <t>CN-QH</t>
    <phoneticPr fontId="1" type="noConversion"/>
  </si>
  <si>
    <t>900d75880daf61191330449b866ec4dc</t>
  </si>
  <si>
    <t>SOEC PV</t>
  </si>
  <si>
    <t>SOEC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</si>
</sst>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FF0000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6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4"/>
  <sheetViews>
    <sheetView tabSelected="1" workbookViewId="0">
      <selection activeCell="C11" sqref="C11"/>
    </sheetView>
  </sheetViews>
  <sheetFormatPr defaultRowHeight="14" x14ac:dyDescent="0.3"/>
  <cols>
    <col min="1" max="1" width="30.4140625" customWidth="1"/>
    <col min="2" max="2" width="34.08203125" customWidth="1"/>
    <col min="3" max="3" width="17.4140625" customWidth="1"/>
    <col min="4" max="5" width="17" customWidth="1"/>
    <col min="6" max="6" width="28.6640625" customWidth="1"/>
    <col min="7" max="7" width="35.9140625" customWidth="1"/>
    <col min="8" max="8" width="12.1640625" customWidth="1"/>
    <col min="9" max="9" width="59.08203125" customWidth="1"/>
    <col min="10" max="10" width="20.1640625" customWidth="1"/>
    <col min="11" max="12" width="16.25" customWidth="1"/>
    <col min="13" max="13" width="22.5" customWidth="1"/>
    <col min="15" max="15" width="19.33203125" customWidth="1"/>
    <col min="17" max="17" width="18.1640625" customWidth="1"/>
    <col min="19" max="19" width="8.6640625" customWidth="1"/>
  </cols>
  <sheetData>
    <row r="1" spans="1:15" x14ac:dyDescent="0.3">
      <c r="A1" t="s">
        <v>0</v>
      </c>
      <c r="B1" s="1">
        <v>10</v>
      </c>
      <c r="C1" s="2"/>
    </row>
    <row r="2" spans="1:15" ht="15.5" x14ac:dyDescent="0.35">
      <c r="A2" s="3" t="s">
        <v>1</v>
      </c>
      <c r="B2" s="4" t="s">
        <v>153</v>
      </c>
      <c r="C2" s="2"/>
    </row>
    <row r="3" spans="1:15" x14ac:dyDescent="0.3">
      <c r="A3" t="s">
        <v>2</v>
      </c>
      <c r="B3" t="s">
        <v>3</v>
      </c>
      <c r="C3" s="2"/>
    </row>
    <row r="5" spans="1:15" ht="15.5" x14ac:dyDescent="0.35">
      <c r="A5" s="3" t="s">
        <v>4</v>
      </c>
      <c r="B5" s="4" t="s">
        <v>153</v>
      </c>
    </row>
    <row r="6" spans="1:15" x14ac:dyDescent="0.3">
      <c r="A6" t="s">
        <v>5</v>
      </c>
      <c r="B6" t="s">
        <v>17</v>
      </c>
    </row>
    <row r="7" spans="1:15" x14ac:dyDescent="0.3">
      <c r="A7" t="s">
        <v>6</v>
      </c>
      <c r="B7" s="1">
        <v>1</v>
      </c>
    </row>
    <row r="8" spans="1:15" x14ac:dyDescent="0.3">
      <c r="A8" t="s">
        <v>7</v>
      </c>
      <c r="B8" t="s">
        <v>153</v>
      </c>
    </row>
    <row r="9" spans="1:15" x14ac:dyDescent="0.3">
      <c r="A9" t="s">
        <v>8</v>
      </c>
      <c r="B9" t="s">
        <v>9</v>
      </c>
    </row>
    <row r="10" spans="1:15" x14ac:dyDescent="0.3">
      <c r="A10" t="s">
        <v>10</v>
      </c>
      <c r="B10" s="1" t="s">
        <v>18</v>
      </c>
    </row>
    <row r="11" spans="1:15" ht="15.5" x14ac:dyDescent="0.35">
      <c r="A11" s="3" t="s">
        <v>11</v>
      </c>
    </row>
    <row r="12" spans="1:15" ht="15.5" x14ac:dyDescent="0.35">
      <c r="A12" s="3" t="s">
        <v>12</v>
      </c>
      <c r="B12" s="3" t="s">
        <v>13</v>
      </c>
      <c r="C12" s="3" t="s">
        <v>10</v>
      </c>
      <c r="D12" s="3" t="s">
        <v>14</v>
      </c>
      <c r="E12" s="3" t="s">
        <v>5</v>
      </c>
      <c r="F12" s="3" t="s">
        <v>22</v>
      </c>
      <c r="G12" s="3" t="s">
        <v>7</v>
      </c>
      <c r="H12" s="3" t="s">
        <v>8</v>
      </c>
      <c r="I12" s="3" t="s">
        <v>25</v>
      </c>
      <c r="J12" s="3" t="s">
        <v>24</v>
      </c>
      <c r="K12" s="3" t="s">
        <v>26</v>
      </c>
      <c r="L12" s="3" t="s">
        <v>23</v>
      </c>
      <c r="M12" s="3" t="s">
        <v>25</v>
      </c>
      <c r="N12" s="3" t="s">
        <v>23</v>
      </c>
      <c r="O12" s="3" t="s">
        <v>25</v>
      </c>
    </row>
    <row r="13" spans="1:15" x14ac:dyDescent="0.3">
      <c r="A13" s="1" t="s">
        <v>110</v>
      </c>
      <c r="B13" s="1">
        <v>1</v>
      </c>
      <c r="C13" s="1" t="s">
        <v>18</v>
      </c>
      <c r="D13" t="s">
        <v>154</v>
      </c>
      <c r="E13" s="1" t="s">
        <v>16</v>
      </c>
      <c r="F13" s="1"/>
      <c r="G13" s="1" t="s">
        <v>110</v>
      </c>
      <c r="H13" t="s">
        <v>15</v>
      </c>
    </row>
    <row r="14" spans="1:15" s="1" customFormat="1" x14ac:dyDescent="0.3">
      <c r="A14" s="1" t="s">
        <v>111</v>
      </c>
      <c r="B14" s="1">
        <v>1</v>
      </c>
      <c r="C14" s="1" t="s">
        <v>18</v>
      </c>
      <c r="D14" t="s">
        <v>154</v>
      </c>
      <c r="E14" s="1" t="s">
        <v>20</v>
      </c>
      <c r="G14" s="1" t="s">
        <v>111</v>
      </c>
      <c r="H14" s="1" t="s">
        <v>21</v>
      </c>
    </row>
    <row r="15" spans="1:15" x14ac:dyDescent="0.3">
      <c r="B15" s="1"/>
    </row>
    <row r="16" spans="1:15" ht="15.5" x14ac:dyDescent="0.35">
      <c r="A16" s="3" t="s">
        <v>4</v>
      </c>
      <c r="B16" s="1" t="s">
        <v>110</v>
      </c>
    </row>
    <row r="17" spans="1:15" x14ac:dyDescent="0.3">
      <c r="A17" t="s">
        <v>5</v>
      </c>
      <c r="B17" s="1" t="s">
        <v>17</v>
      </c>
    </row>
    <row r="18" spans="1:15" x14ac:dyDescent="0.3">
      <c r="A18" t="s">
        <v>6</v>
      </c>
      <c r="B18" s="1">
        <v>1</v>
      </c>
    </row>
    <row r="19" spans="1:15" x14ac:dyDescent="0.3">
      <c r="A19" t="s">
        <v>7</v>
      </c>
      <c r="B19" s="1" t="s">
        <v>110</v>
      </c>
    </row>
    <row r="20" spans="1:15" x14ac:dyDescent="0.3">
      <c r="A20" t="s">
        <v>8</v>
      </c>
      <c r="B20" s="1" t="s">
        <v>9</v>
      </c>
    </row>
    <row r="21" spans="1:15" x14ac:dyDescent="0.3">
      <c r="A21" t="s">
        <v>10</v>
      </c>
      <c r="B21" s="1" t="s">
        <v>18</v>
      </c>
    </row>
    <row r="22" spans="1:15" ht="15.5" x14ac:dyDescent="0.35">
      <c r="A22" s="3" t="s">
        <v>11</v>
      </c>
      <c r="B22" s="1"/>
    </row>
    <row r="23" spans="1:15" ht="15.5" x14ac:dyDescent="0.35">
      <c r="A23" s="3" t="s">
        <v>12</v>
      </c>
      <c r="B23" s="1" t="s">
        <v>13</v>
      </c>
      <c r="C23" s="3" t="s">
        <v>10</v>
      </c>
      <c r="D23" s="3" t="s">
        <v>14</v>
      </c>
      <c r="E23" s="3" t="s">
        <v>5</v>
      </c>
      <c r="F23" s="3" t="s">
        <v>22</v>
      </c>
      <c r="G23" s="3" t="s">
        <v>7</v>
      </c>
      <c r="H23" s="3" t="s">
        <v>8</v>
      </c>
      <c r="I23" s="3" t="s">
        <v>25</v>
      </c>
      <c r="J23" s="3" t="s">
        <v>24</v>
      </c>
      <c r="K23" s="3" t="s">
        <v>26</v>
      </c>
      <c r="L23" s="3" t="s">
        <v>23</v>
      </c>
      <c r="M23" s="3" t="s">
        <v>25</v>
      </c>
      <c r="N23" s="3" t="s">
        <v>23</v>
      </c>
      <c r="O23" s="3" t="s">
        <v>25</v>
      </c>
    </row>
    <row r="24" spans="1:15" s="1" customFormat="1" ht="15.5" x14ac:dyDescent="0.35">
      <c r="A24" s="7" t="s">
        <v>41</v>
      </c>
      <c r="B24" s="1">
        <v>1</v>
      </c>
      <c r="C24" s="7" t="s">
        <v>40</v>
      </c>
      <c r="D24" t="s">
        <v>154</v>
      </c>
      <c r="E24" s="7" t="s">
        <v>17</v>
      </c>
      <c r="F24" s="7"/>
      <c r="G24" s="7" t="s">
        <v>41</v>
      </c>
      <c r="H24" t="s">
        <v>15</v>
      </c>
      <c r="I24" s="7" t="s">
        <v>129</v>
      </c>
      <c r="J24" s="7"/>
      <c r="K24" s="7"/>
      <c r="L24" s="7">
        <v>0.18104000000000001</v>
      </c>
      <c r="M24" s="7" t="s">
        <v>131</v>
      </c>
      <c r="N24" s="7">
        <v>0.186</v>
      </c>
      <c r="O24" s="7" t="s">
        <v>132</v>
      </c>
    </row>
    <row r="25" spans="1:15" s="1" customFormat="1" ht="15.5" x14ac:dyDescent="0.35">
      <c r="A25" s="7" t="s">
        <v>37</v>
      </c>
      <c r="B25" s="1">
        <v>1</v>
      </c>
      <c r="C25" s="7" t="s">
        <v>40</v>
      </c>
      <c r="D25" t="s">
        <v>154</v>
      </c>
      <c r="E25" s="7" t="s">
        <v>17</v>
      </c>
      <c r="F25" s="7"/>
      <c r="G25" s="7" t="s">
        <v>37</v>
      </c>
      <c r="H25" t="s">
        <v>15</v>
      </c>
      <c r="I25" s="7" t="s">
        <v>130</v>
      </c>
      <c r="J25" s="7"/>
      <c r="K25" s="7"/>
      <c r="L25" s="7">
        <v>0.18104000000000001</v>
      </c>
      <c r="M25" s="7" t="s">
        <v>131</v>
      </c>
      <c r="N25" s="7">
        <v>0.186</v>
      </c>
      <c r="O25" s="7" t="s">
        <v>132</v>
      </c>
    </row>
    <row r="26" spans="1:15" s="1" customFormat="1" ht="15.5" x14ac:dyDescent="0.35">
      <c r="A26" s="7" t="s">
        <v>38</v>
      </c>
      <c r="B26" s="1">
        <v>1</v>
      </c>
      <c r="C26" s="7" t="s">
        <v>40</v>
      </c>
      <c r="D26" t="s">
        <v>154</v>
      </c>
      <c r="E26" s="7" t="s">
        <v>17</v>
      </c>
      <c r="F26" s="7"/>
      <c r="G26" s="7" t="s">
        <v>38</v>
      </c>
      <c r="H26" t="s">
        <v>15</v>
      </c>
      <c r="I26" s="7" t="s">
        <v>129</v>
      </c>
      <c r="J26" s="7"/>
      <c r="K26" s="7"/>
      <c r="L26" s="7">
        <v>0.83918000000000004</v>
      </c>
      <c r="M26" s="7" t="s">
        <v>131</v>
      </c>
      <c r="N26" s="7"/>
      <c r="O26" s="7"/>
    </row>
    <row r="27" spans="1:15" s="1" customFormat="1" ht="15.5" x14ac:dyDescent="0.35">
      <c r="A27" s="7" t="s">
        <v>39</v>
      </c>
      <c r="B27" s="1">
        <v>1</v>
      </c>
      <c r="C27" s="7" t="s">
        <v>40</v>
      </c>
      <c r="D27" t="s">
        <v>154</v>
      </c>
      <c r="E27" s="7" t="s">
        <v>17</v>
      </c>
      <c r="G27" s="7" t="s">
        <v>39</v>
      </c>
      <c r="H27" t="s">
        <v>15</v>
      </c>
    </row>
    <row r="28" spans="1:15" s="1" customFormat="1" x14ac:dyDescent="0.3"/>
    <row r="29" spans="1:15" x14ac:dyDescent="0.3">
      <c r="A29" s="5" t="s">
        <v>4</v>
      </c>
      <c r="B29" s="8" t="s">
        <v>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3">
      <c r="A30" s="8" t="s">
        <v>5</v>
      </c>
      <c r="B30" s="8" t="s">
        <v>17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A31" s="8" t="s">
        <v>6</v>
      </c>
      <c r="B31" s="8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3">
      <c r="A32" s="8" t="s">
        <v>7</v>
      </c>
      <c r="B32" s="8" t="s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3">
      <c r="A33" s="8" t="s">
        <v>8</v>
      </c>
      <c r="B33" s="8" t="s">
        <v>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3">
      <c r="A34" s="8" t="s">
        <v>10</v>
      </c>
      <c r="B34" s="8" t="s">
        <v>18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3">
      <c r="A35" s="5" t="s">
        <v>11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3">
      <c r="A36" s="5" t="s">
        <v>12</v>
      </c>
      <c r="B36" s="8" t="s">
        <v>13</v>
      </c>
      <c r="C36" s="5" t="s">
        <v>10</v>
      </c>
      <c r="D36" s="5" t="s">
        <v>14</v>
      </c>
      <c r="E36" s="5" t="s">
        <v>5</v>
      </c>
      <c r="F36" s="5" t="s">
        <v>22</v>
      </c>
      <c r="G36" s="5" t="s">
        <v>7</v>
      </c>
      <c r="H36" s="5" t="s">
        <v>8</v>
      </c>
      <c r="I36" s="5" t="s">
        <v>25</v>
      </c>
      <c r="J36" s="5" t="s">
        <v>24</v>
      </c>
      <c r="K36" s="5" t="s">
        <v>26</v>
      </c>
      <c r="L36" s="5" t="s">
        <v>23</v>
      </c>
      <c r="M36" s="5" t="s">
        <v>25</v>
      </c>
      <c r="N36" s="5" t="s">
        <v>23</v>
      </c>
      <c r="O36" s="5" t="s">
        <v>25</v>
      </c>
    </row>
    <row r="37" spans="1:15" s="1" customFormat="1" x14ac:dyDescent="0.3">
      <c r="A37" s="6" t="s">
        <v>58</v>
      </c>
      <c r="B37" s="8">
        <f>3.70380739071378E-07*0.18878</f>
        <v>6.9920475921894734E-8</v>
      </c>
      <c r="C37" s="8" t="s">
        <v>45</v>
      </c>
      <c r="D37" s="8" t="s">
        <v>28</v>
      </c>
      <c r="E37" s="8" t="s">
        <v>17</v>
      </c>
      <c r="F37" s="8"/>
      <c r="G37" s="6" t="s">
        <v>59</v>
      </c>
      <c r="H37" s="8" t="s">
        <v>15</v>
      </c>
      <c r="I37" s="8" t="s">
        <v>135</v>
      </c>
      <c r="J37" s="8"/>
      <c r="K37" s="8"/>
      <c r="L37" s="8"/>
      <c r="M37" s="8"/>
      <c r="N37" s="8"/>
      <c r="O37" s="8"/>
    </row>
    <row r="38" spans="1:15" s="1" customFormat="1" x14ac:dyDescent="0.3">
      <c r="A38" s="6" t="s">
        <v>61</v>
      </c>
      <c r="B38" s="8">
        <f>0.00079367301229581*0.18878</f>
        <v>1.4982959126120303E-4</v>
      </c>
      <c r="C38" s="8" t="s">
        <v>45</v>
      </c>
      <c r="D38" s="8" t="s">
        <v>28</v>
      </c>
      <c r="E38" s="8" t="s">
        <v>17</v>
      </c>
      <c r="F38" s="8"/>
      <c r="G38" s="6" t="s">
        <v>60</v>
      </c>
      <c r="H38" s="8" t="s">
        <v>15</v>
      </c>
      <c r="I38" s="8" t="s">
        <v>135</v>
      </c>
      <c r="J38" s="8"/>
      <c r="K38" s="8"/>
      <c r="L38" s="8"/>
      <c r="M38" s="8"/>
      <c r="N38" s="8"/>
      <c r="O38" s="8"/>
    </row>
    <row r="39" spans="1:15" s="1" customFormat="1" x14ac:dyDescent="0.3">
      <c r="A39" s="6" t="s">
        <v>62</v>
      </c>
      <c r="B39" s="8">
        <f>6.08482642760121E-07*0.18878</f>
        <v>1.1486935330025565E-7</v>
      </c>
      <c r="C39" s="6" t="s">
        <v>35</v>
      </c>
      <c r="D39" s="8" t="s">
        <v>36</v>
      </c>
      <c r="E39" s="8" t="s">
        <v>65</v>
      </c>
      <c r="F39" s="8"/>
      <c r="G39" s="6" t="s">
        <v>63</v>
      </c>
      <c r="H39" s="8" t="s">
        <v>15</v>
      </c>
      <c r="I39" s="8" t="s">
        <v>135</v>
      </c>
      <c r="J39" s="8"/>
      <c r="K39" s="8"/>
      <c r="L39" s="8"/>
      <c r="M39" s="8"/>
      <c r="N39" s="8"/>
      <c r="O39" s="8"/>
    </row>
    <row r="40" spans="1:15" s="1" customFormat="1" x14ac:dyDescent="0.3">
      <c r="A40" s="6" t="s">
        <v>66</v>
      </c>
      <c r="B40" s="8">
        <f>0.000026455767076527*0.18878</f>
        <v>4.9943197087067674E-6</v>
      </c>
      <c r="C40" s="8" t="s">
        <v>45</v>
      </c>
      <c r="D40" s="8" t="s">
        <v>36</v>
      </c>
      <c r="E40" s="8" t="s">
        <v>65</v>
      </c>
      <c r="F40" s="8"/>
      <c r="G40" s="6" t="s">
        <v>67</v>
      </c>
      <c r="H40" s="8" t="s">
        <v>15</v>
      </c>
      <c r="I40" s="8" t="s">
        <v>134</v>
      </c>
      <c r="J40" s="8"/>
      <c r="K40" s="8"/>
      <c r="L40" s="8"/>
      <c r="M40" s="8"/>
      <c r="N40" s="8"/>
      <c r="O40" s="8"/>
    </row>
    <row r="41" spans="1:15" s="1" customFormat="1" x14ac:dyDescent="0.3">
      <c r="A41" s="6" t="s">
        <v>68</v>
      </c>
      <c r="B41" s="8">
        <f>9.25951847678445E-06*0.18878</f>
        <v>1.7480118980473686E-6</v>
      </c>
      <c r="C41" s="8" t="s">
        <v>45</v>
      </c>
      <c r="D41" s="8" t="s">
        <v>36</v>
      </c>
      <c r="E41" s="8" t="s">
        <v>17</v>
      </c>
      <c r="F41" s="8"/>
      <c r="G41" s="6" t="s">
        <v>69</v>
      </c>
      <c r="H41" s="8" t="s">
        <v>15</v>
      </c>
      <c r="I41" s="8" t="s">
        <v>134</v>
      </c>
      <c r="J41" s="8"/>
      <c r="K41" s="8"/>
      <c r="L41" s="8"/>
      <c r="M41" s="8"/>
      <c r="N41" s="8"/>
      <c r="O41" s="8"/>
    </row>
    <row r="42" spans="1:15" s="1" customFormat="1" x14ac:dyDescent="0.3">
      <c r="A42" s="6" t="s">
        <v>42</v>
      </c>
      <c r="B42" s="8">
        <f>0.000141273796188654*0.18878</f>
        <v>2.6669667244494101E-5</v>
      </c>
      <c r="C42" s="8" t="s">
        <v>45</v>
      </c>
      <c r="D42" s="8" t="s">
        <v>36</v>
      </c>
      <c r="E42" s="8" t="s">
        <v>65</v>
      </c>
      <c r="F42" s="8"/>
      <c r="G42" s="6" t="s">
        <v>70</v>
      </c>
      <c r="H42" s="8" t="s">
        <v>15</v>
      </c>
      <c r="I42" s="8" t="s">
        <v>134</v>
      </c>
      <c r="J42" s="8"/>
      <c r="K42" s="8"/>
      <c r="L42" s="8"/>
      <c r="M42" s="8"/>
      <c r="N42" s="8"/>
      <c r="O42" s="8"/>
    </row>
    <row r="43" spans="1:15" s="1" customFormat="1" x14ac:dyDescent="0.3">
      <c r="A43" s="8" t="s">
        <v>43</v>
      </c>
      <c r="B43" s="8">
        <f>0.000108468645013761*0.18878</f>
        <v>2.0476710805697801E-5</v>
      </c>
      <c r="C43" s="8" t="s">
        <v>45</v>
      </c>
      <c r="D43" s="8" t="s">
        <v>36</v>
      </c>
      <c r="E43" s="8" t="s">
        <v>17</v>
      </c>
      <c r="F43" s="8"/>
      <c r="G43" s="6" t="s">
        <v>71</v>
      </c>
      <c r="H43" s="8" t="s">
        <v>15</v>
      </c>
      <c r="I43" s="8" t="s">
        <v>134</v>
      </c>
      <c r="J43" s="8"/>
      <c r="K43" s="8"/>
      <c r="L43" s="8"/>
      <c r="M43" s="8"/>
      <c r="N43" s="8"/>
      <c r="O43" s="8"/>
    </row>
    <row r="44" spans="1:15" s="1" customFormat="1" x14ac:dyDescent="0.3">
      <c r="A44" s="6" t="s">
        <v>72</v>
      </c>
      <c r="B44" s="8">
        <f>0.000113362961922918*0.18878</f>
        <v>2.1400659951808461E-5</v>
      </c>
      <c r="C44" s="8" t="s">
        <v>45</v>
      </c>
      <c r="D44" s="8" t="s">
        <v>36</v>
      </c>
      <c r="E44" s="8" t="s">
        <v>17</v>
      </c>
      <c r="F44" s="8"/>
      <c r="G44" s="6" t="s">
        <v>73</v>
      </c>
      <c r="H44" s="8" t="s">
        <v>15</v>
      </c>
      <c r="I44" s="8" t="s">
        <v>134</v>
      </c>
      <c r="J44" s="8"/>
      <c r="K44" s="8"/>
      <c r="L44" s="8"/>
      <c r="M44" s="8"/>
      <c r="N44" s="8"/>
      <c r="O44" s="8"/>
    </row>
    <row r="45" spans="1:15" s="1" customFormat="1" x14ac:dyDescent="0.3">
      <c r="A45" s="8" t="s">
        <v>74</v>
      </c>
      <c r="B45" s="8">
        <f>0.00402937206035752*0.18878</f>
        <v>7.6066485755429264E-4</v>
      </c>
      <c r="C45" s="8" t="s">
        <v>45</v>
      </c>
      <c r="D45" s="8" t="s">
        <v>36</v>
      </c>
      <c r="E45" s="8" t="s">
        <v>65</v>
      </c>
      <c r="F45" s="8"/>
      <c r="G45" s="6" t="s">
        <v>109</v>
      </c>
      <c r="H45" s="8" t="s">
        <v>15</v>
      </c>
      <c r="I45" s="8" t="s">
        <v>134</v>
      </c>
      <c r="J45" s="8"/>
      <c r="K45" s="8"/>
      <c r="L45" s="8"/>
      <c r="M45" s="8"/>
      <c r="N45" s="8"/>
      <c r="O45" s="8"/>
    </row>
    <row r="46" spans="1:15" s="1" customFormat="1" x14ac:dyDescent="0.3">
      <c r="A46" s="6" t="s">
        <v>146</v>
      </c>
      <c r="B46" s="8">
        <f>0.00400103793381856*0.18878</f>
        <v>7.5531594114626769E-4</v>
      </c>
      <c r="C46" s="8" t="s">
        <v>45</v>
      </c>
      <c r="D46" s="8" t="s">
        <v>36</v>
      </c>
      <c r="E46" s="8" t="s">
        <v>17</v>
      </c>
      <c r="F46" s="8"/>
      <c r="G46" s="6" t="s">
        <v>76</v>
      </c>
      <c r="H46" s="8" t="s">
        <v>15</v>
      </c>
      <c r="I46" s="8" t="s">
        <v>134</v>
      </c>
      <c r="J46" s="8"/>
      <c r="K46" s="8"/>
      <c r="L46" s="8"/>
      <c r="M46" s="8"/>
      <c r="N46" s="8"/>
      <c r="O46" s="8"/>
    </row>
    <row r="47" spans="1:15" s="1" customFormat="1" x14ac:dyDescent="0.3">
      <c r="A47" s="6" t="s">
        <v>148</v>
      </c>
      <c r="B47" s="8">
        <f>0.000595254759221857*0.18878</f>
        <v>1.1237219344590216E-4</v>
      </c>
      <c r="C47" s="8" t="s">
        <v>45</v>
      </c>
      <c r="D47" s="8" t="s">
        <v>36</v>
      </c>
      <c r="E47" s="8" t="s">
        <v>17</v>
      </c>
      <c r="F47" s="8"/>
      <c r="G47" s="6" t="s">
        <v>77</v>
      </c>
      <c r="H47" s="8" t="s">
        <v>15</v>
      </c>
      <c r="I47" s="8" t="s">
        <v>134</v>
      </c>
      <c r="J47" s="8"/>
      <c r="K47" s="8"/>
      <c r="L47" s="8"/>
      <c r="M47" s="8"/>
      <c r="N47" s="8"/>
      <c r="O47" s="8"/>
    </row>
    <row r="48" spans="1:15" s="1" customFormat="1" x14ac:dyDescent="0.3">
      <c r="A48" s="6" t="s">
        <v>78</v>
      </c>
      <c r="B48" s="8">
        <f>0.00039778891376266*0.18878</f>
        <v>7.509459114011495E-5</v>
      </c>
      <c r="C48" s="8" t="s">
        <v>45</v>
      </c>
      <c r="D48" s="8" t="s">
        <v>36</v>
      </c>
      <c r="E48" s="8" t="s">
        <v>65</v>
      </c>
      <c r="F48" s="8"/>
      <c r="G48" s="6" t="s">
        <v>79</v>
      </c>
      <c r="H48" s="8" t="s">
        <v>15</v>
      </c>
      <c r="I48" s="8" t="s">
        <v>134</v>
      </c>
      <c r="J48" s="8"/>
      <c r="K48" s="8"/>
      <c r="L48" s="8"/>
      <c r="M48" s="8"/>
      <c r="N48" s="8"/>
      <c r="O48" s="8"/>
    </row>
    <row r="49" spans="1:15" s="1" customFormat="1" x14ac:dyDescent="0.3">
      <c r="A49" s="8" t="s">
        <v>44</v>
      </c>
      <c r="B49" s="8">
        <f>0.0000467208846571467*0.18878</f>
        <v>8.8199686055761541E-6</v>
      </c>
      <c r="C49" s="8" t="s">
        <v>45</v>
      </c>
      <c r="D49" s="8" t="s">
        <v>36</v>
      </c>
      <c r="E49" s="8" t="s">
        <v>65</v>
      </c>
      <c r="F49" s="8"/>
      <c r="G49" s="6" t="s">
        <v>80</v>
      </c>
      <c r="H49" s="8" t="s">
        <v>15</v>
      </c>
      <c r="I49" s="8" t="s">
        <v>134</v>
      </c>
      <c r="J49" s="8"/>
      <c r="K49" s="8"/>
      <c r="L49" s="8"/>
      <c r="M49" s="8"/>
      <c r="N49" s="8"/>
      <c r="O49" s="8"/>
    </row>
    <row r="50" spans="1:15" s="1" customFormat="1" x14ac:dyDescent="0.3">
      <c r="A50" s="6" t="s">
        <v>147</v>
      </c>
      <c r="B50" s="8">
        <f>8.80977043648349E-06*0.18878</f>
        <v>1.6631084629993534E-6</v>
      </c>
      <c r="C50" s="8" t="s">
        <v>81</v>
      </c>
      <c r="D50" s="8" t="s">
        <v>36</v>
      </c>
      <c r="E50" s="8" t="s">
        <v>17</v>
      </c>
      <c r="F50" s="8"/>
      <c r="G50" s="6" t="s">
        <v>82</v>
      </c>
      <c r="H50" s="8" t="s">
        <v>15</v>
      </c>
      <c r="I50" s="8" t="s">
        <v>134</v>
      </c>
      <c r="J50" s="8"/>
      <c r="K50" s="8"/>
      <c r="L50" s="8"/>
      <c r="M50" s="8"/>
      <c r="N50" s="8"/>
      <c r="O50" s="8"/>
    </row>
    <row r="51" spans="1:15" s="1" customFormat="1" x14ac:dyDescent="0.3">
      <c r="A51" s="8" t="s">
        <v>31</v>
      </c>
      <c r="B51" s="8">
        <f>0.0202175501114161*0.18878</f>
        <v>3.8166691100331314E-3</v>
      </c>
      <c r="C51" s="8" t="s">
        <v>32</v>
      </c>
      <c r="D51" s="8" t="s">
        <v>28</v>
      </c>
      <c r="E51" s="8" t="s">
        <v>29</v>
      </c>
      <c r="F51" s="8"/>
      <c r="G51" s="8" t="s">
        <v>30</v>
      </c>
      <c r="H51" s="8" t="s">
        <v>15</v>
      </c>
      <c r="I51" s="8" t="s">
        <v>134</v>
      </c>
      <c r="J51" s="8"/>
      <c r="K51" s="8"/>
      <c r="L51" s="8"/>
      <c r="M51" s="8"/>
      <c r="N51" s="8"/>
      <c r="O51" s="8"/>
    </row>
    <row r="52" spans="1:15" s="1" customForma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3">
      <c r="A53" s="5" t="s">
        <v>4</v>
      </c>
      <c r="B53" s="8" t="s">
        <v>37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3">
      <c r="A54" s="8" t="s">
        <v>5</v>
      </c>
      <c r="B54" s="8" t="s">
        <v>17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3">
      <c r="A55" s="8" t="s">
        <v>6</v>
      </c>
      <c r="B55" s="8">
        <v>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3">
      <c r="A56" s="8" t="s">
        <v>7</v>
      </c>
      <c r="B56" s="8" t="s">
        <v>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3">
      <c r="A57" s="8" t="s">
        <v>8</v>
      </c>
      <c r="B57" s="8" t="s">
        <v>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3">
      <c r="A58" s="8" t="s">
        <v>10</v>
      </c>
      <c r="B58" s="8" t="s">
        <v>18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3">
      <c r="A59" s="5" t="s">
        <v>11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3">
      <c r="A60" s="5" t="s">
        <v>12</v>
      </c>
      <c r="B60" s="8" t="s">
        <v>13</v>
      </c>
      <c r="C60" s="5" t="s">
        <v>10</v>
      </c>
      <c r="D60" s="5" t="s">
        <v>14</v>
      </c>
      <c r="E60" s="5" t="s">
        <v>5</v>
      </c>
      <c r="F60" s="5" t="s">
        <v>22</v>
      </c>
      <c r="G60" s="5" t="s">
        <v>7</v>
      </c>
      <c r="H60" s="5" t="s">
        <v>8</v>
      </c>
      <c r="I60" s="5" t="s">
        <v>25</v>
      </c>
      <c r="J60" s="5" t="s">
        <v>24</v>
      </c>
      <c r="K60" s="5" t="s">
        <v>26</v>
      </c>
      <c r="L60" s="5" t="s">
        <v>23</v>
      </c>
      <c r="M60" s="5" t="s">
        <v>25</v>
      </c>
      <c r="N60" s="5" t="s">
        <v>23</v>
      </c>
      <c r="O60" s="5" t="s">
        <v>25</v>
      </c>
    </row>
    <row r="61" spans="1:15" s="1" customFormat="1" x14ac:dyDescent="0.3">
      <c r="A61" s="6" t="s">
        <v>83</v>
      </c>
      <c r="B61" s="8">
        <f>1.69316909289773E-06*0.18878/3*11.4285714285714</f>
        <v>1.2176627099323151E-6</v>
      </c>
      <c r="C61" s="8" t="s">
        <v>47</v>
      </c>
      <c r="D61" s="8" t="s">
        <v>28</v>
      </c>
      <c r="E61" s="8" t="s">
        <v>29</v>
      </c>
      <c r="F61" s="8"/>
      <c r="G61" s="6" t="s">
        <v>84</v>
      </c>
      <c r="H61" s="8" t="s">
        <v>15</v>
      </c>
      <c r="I61" s="8" t="s">
        <v>134</v>
      </c>
      <c r="J61" s="8"/>
      <c r="K61" s="8"/>
      <c r="L61" s="8"/>
      <c r="M61" s="8"/>
      <c r="N61" s="8"/>
      <c r="O61" s="8"/>
    </row>
    <row r="62" spans="1:15" s="1" customFormat="1" x14ac:dyDescent="0.3">
      <c r="A62" s="6" t="s">
        <v>85</v>
      </c>
      <c r="B62" s="8">
        <f>1.69316909289773E-06*0.18878/3*11.4285714285714</f>
        <v>1.2176627099323151E-6</v>
      </c>
      <c r="C62" s="8" t="s">
        <v>47</v>
      </c>
      <c r="D62" s="8" t="s">
        <v>28</v>
      </c>
      <c r="E62" s="8" t="s">
        <v>17</v>
      </c>
      <c r="F62" s="8"/>
      <c r="G62" s="6" t="s">
        <v>86</v>
      </c>
      <c r="H62" s="8" t="s">
        <v>15</v>
      </c>
      <c r="I62" s="8" t="s">
        <v>134</v>
      </c>
      <c r="J62" s="8"/>
      <c r="K62" s="8"/>
      <c r="L62" s="8"/>
      <c r="M62" s="8"/>
      <c r="N62" s="8"/>
      <c r="O62" s="8"/>
    </row>
    <row r="63" spans="1:15" s="1" customFormat="1" x14ac:dyDescent="0.3">
      <c r="A63" s="6" t="s">
        <v>87</v>
      </c>
      <c r="B63" s="8">
        <f>1.69316909289773E-06*0.18878/3*11.4285714285714</f>
        <v>1.2176627099323151E-6</v>
      </c>
      <c r="C63" s="8" t="s">
        <v>47</v>
      </c>
      <c r="D63" s="8" t="s">
        <v>36</v>
      </c>
      <c r="E63" s="8" t="s">
        <v>17</v>
      </c>
      <c r="F63" s="8"/>
      <c r="G63" s="6" t="s">
        <v>88</v>
      </c>
      <c r="H63" s="8" t="s">
        <v>15</v>
      </c>
      <c r="I63" s="8" t="s">
        <v>134</v>
      </c>
      <c r="J63" s="8"/>
      <c r="K63" s="8"/>
      <c r="L63" s="8"/>
      <c r="M63" s="8"/>
      <c r="N63" s="8"/>
      <c r="O63" s="8"/>
    </row>
    <row r="64" spans="1:15" s="1" customFormat="1" x14ac:dyDescent="0.3">
      <c r="A64" s="6" t="s">
        <v>89</v>
      </c>
      <c r="B64" s="8">
        <f>0.0000242070268750222*0.18878/3*11.4285714285714</f>
        <v>1.7408771556063543E-5</v>
      </c>
      <c r="C64" s="8" t="s">
        <v>47</v>
      </c>
      <c r="D64" s="8" t="s">
        <v>36</v>
      </c>
      <c r="E64" s="8" t="s">
        <v>17</v>
      </c>
      <c r="F64" s="8"/>
      <c r="G64" s="6" t="s">
        <v>90</v>
      </c>
      <c r="H64" s="8" t="s">
        <v>15</v>
      </c>
      <c r="I64" s="8" t="s">
        <v>134</v>
      </c>
      <c r="J64" s="8"/>
      <c r="K64" s="8"/>
      <c r="L64" s="8"/>
      <c r="M64" s="8"/>
      <c r="N64" s="8"/>
      <c r="O64" s="8"/>
    </row>
    <row r="65" spans="1:15" s="1" customFormat="1" x14ac:dyDescent="0.3">
      <c r="A65" s="6" t="s">
        <v>121</v>
      </c>
      <c r="B65" s="9">
        <f>4.61917693156161E-07*0.18878/3*11.4285714285714</f>
        <v>3.32193608053409E-7</v>
      </c>
      <c r="C65" s="8" t="s">
        <v>47</v>
      </c>
      <c r="D65" s="8" t="s">
        <v>154</v>
      </c>
      <c r="E65" s="8" t="s">
        <v>17</v>
      </c>
      <c r="F65" s="8"/>
      <c r="G65" s="6" t="s">
        <v>121</v>
      </c>
      <c r="H65" s="8" t="s">
        <v>15</v>
      </c>
      <c r="I65" s="9" t="s">
        <v>136</v>
      </c>
      <c r="J65" s="9"/>
      <c r="K65" s="9"/>
      <c r="L65" s="9"/>
      <c r="M65" s="9"/>
      <c r="N65" s="9"/>
      <c r="O65" s="9"/>
    </row>
    <row r="66" spans="1:15" s="1" customFormat="1" x14ac:dyDescent="0.3">
      <c r="A66" s="8" t="s">
        <v>34</v>
      </c>
      <c r="B66" s="8">
        <f>0.0000381227603572754*0.18878/3*11.4285714285714</f>
        <v>2.7416436953319742E-5</v>
      </c>
      <c r="C66" s="8" t="s">
        <v>27</v>
      </c>
      <c r="D66" s="8" t="s">
        <v>28</v>
      </c>
      <c r="E66" s="8" t="s">
        <v>17</v>
      </c>
      <c r="F66" s="8"/>
      <c r="G66" s="8" t="s">
        <v>33</v>
      </c>
      <c r="H66" s="8" t="s">
        <v>15</v>
      </c>
      <c r="I66" s="8" t="s">
        <v>134</v>
      </c>
      <c r="J66" s="8"/>
      <c r="K66" s="8"/>
      <c r="L66" s="8"/>
      <c r="M66" s="8"/>
      <c r="N66" s="8"/>
      <c r="O66" s="8"/>
    </row>
    <row r="67" spans="1:15" s="1" customFormat="1" x14ac:dyDescent="0.3">
      <c r="A67" s="8" t="s">
        <v>93</v>
      </c>
      <c r="B67" s="8">
        <f>2.38101903688743E-06*0.18878/3*11.4285714285714</f>
        <v>1.7123381858423158E-6</v>
      </c>
      <c r="C67" s="8" t="s">
        <v>47</v>
      </c>
      <c r="D67" s="8" t="s">
        <v>36</v>
      </c>
      <c r="E67" s="8" t="s">
        <v>17</v>
      </c>
      <c r="F67" s="8"/>
      <c r="G67" s="6" t="s">
        <v>94</v>
      </c>
      <c r="H67" s="8" t="s">
        <v>15</v>
      </c>
      <c r="I67" s="8" t="s">
        <v>134</v>
      </c>
      <c r="J67" s="8"/>
      <c r="K67" s="8"/>
      <c r="L67" s="8"/>
      <c r="M67" s="8"/>
      <c r="N67" s="8"/>
      <c r="O67" s="8"/>
    </row>
    <row r="68" spans="1:15" s="1" customFormat="1" x14ac:dyDescent="0.3">
      <c r="A68" s="6" t="s">
        <v>95</v>
      </c>
      <c r="B68" s="8">
        <f>9.97382418785068E-06*0.18878/3*11.4285714285714</f>
        <v>7.1727944006950339E-6</v>
      </c>
      <c r="C68" s="8" t="s">
        <v>47</v>
      </c>
      <c r="D68" s="8" t="s">
        <v>36</v>
      </c>
      <c r="E68" s="8" t="s">
        <v>17</v>
      </c>
      <c r="F68" s="8"/>
      <c r="G68" s="6" t="s">
        <v>96</v>
      </c>
      <c r="H68" s="8" t="s">
        <v>15</v>
      </c>
      <c r="I68" s="8" t="s">
        <v>134</v>
      </c>
      <c r="J68" s="8"/>
      <c r="K68" s="8"/>
      <c r="L68" s="8"/>
      <c r="M68" s="8"/>
      <c r="N68" s="8"/>
      <c r="O68" s="8"/>
    </row>
    <row r="69" spans="1:15" s="1" customFormat="1" x14ac:dyDescent="0.3">
      <c r="A69" s="6" t="s">
        <v>75</v>
      </c>
      <c r="B69" s="8">
        <f>0.00237469610855614*0.18878/3*11.4285714285714</f>
        <v>1.7077909766599125E-3</v>
      </c>
      <c r="C69" s="8" t="s">
        <v>47</v>
      </c>
      <c r="D69" s="8" t="s">
        <v>36</v>
      </c>
      <c r="E69" s="8" t="s">
        <v>17</v>
      </c>
      <c r="F69" s="8"/>
      <c r="G69" s="6" t="s">
        <v>76</v>
      </c>
      <c r="H69" s="8" t="s">
        <v>15</v>
      </c>
      <c r="I69" s="8" t="s">
        <v>134</v>
      </c>
      <c r="J69" s="8"/>
      <c r="K69" s="8"/>
      <c r="L69" s="8"/>
      <c r="M69" s="8"/>
      <c r="N69" s="8"/>
      <c r="O69" s="8"/>
    </row>
    <row r="70" spans="1:15" s="1" customFormat="1" x14ac:dyDescent="0.3">
      <c r="A70" s="8" t="s">
        <v>99</v>
      </c>
      <c r="B70" s="8">
        <f>1.69316909289773E-06*0.18878/3*11.4285714285714</f>
        <v>1.2176627099323151E-6</v>
      </c>
      <c r="C70" s="8" t="s">
        <v>47</v>
      </c>
      <c r="D70" s="8" t="s">
        <v>36</v>
      </c>
      <c r="E70" s="8" t="s">
        <v>65</v>
      </c>
      <c r="F70" s="8"/>
      <c r="G70" s="6" t="s">
        <v>100</v>
      </c>
      <c r="H70" s="8" t="s">
        <v>15</v>
      </c>
      <c r="I70" s="8" t="s">
        <v>134</v>
      </c>
      <c r="J70" s="8"/>
      <c r="K70" s="8"/>
      <c r="L70" s="8"/>
      <c r="M70" s="8"/>
      <c r="N70" s="8"/>
      <c r="O70" s="8"/>
    </row>
    <row r="71" spans="1:15" s="1" customFormat="1" x14ac:dyDescent="0.3">
      <c r="A71" s="8" t="s">
        <v>102</v>
      </c>
      <c r="B71" s="8">
        <f>0.0000451599943996316*0.18878/3*11.4285714285714</f>
        <v>3.2477347591475935E-5</v>
      </c>
      <c r="C71" s="8" t="s">
        <v>47</v>
      </c>
      <c r="D71" s="8" t="s">
        <v>36</v>
      </c>
      <c r="E71" s="8" t="s">
        <v>65</v>
      </c>
      <c r="F71" s="8"/>
      <c r="G71" s="6" t="s">
        <v>101</v>
      </c>
      <c r="H71" s="8" t="s">
        <v>15</v>
      </c>
      <c r="I71" s="8" t="s">
        <v>134</v>
      </c>
      <c r="J71" s="8"/>
      <c r="K71" s="8"/>
      <c r="L71" s="8"/>
      <c r="M71" s="8"/>
      <c r="N71" s="8"/>
      <c r="O71" s="8"/>
    </row>
    <row r="72" spans="1:15" s="1" customFormat="1" x14ac:dyDescent="0.3">
      <c r="A72" s="8" t="s">
        <v>31</v>
      </c>
      <c r="B72" s="8">
        <f>0.0970062870913492*0.18878/3*11.4285714285714</f>
        <v>6.9763226198494704E-2</v>
      </c>
      <c r="C72" s="8" t="s">
        <v>32</v>
      </c>
      <c r="D72" s="8" t="s">
        <v>28</v>
      </c>
      <c r="E72" s="8" t="s">
        <v>29</v>
      </c>
      <c r="F72" s="8"/>
      <c r="G72" s="8" t="s">
        <v>30</v>
      </c>
      <c r="H72" s="8" t="s">
        <v>15</v>
      </c>
      <c r="I72" s="8" t="s">
        <v>134</v>
      </c>
      <c r="J72" s="8"/>
      <c r="K72" s="8"/>
      <c r="L72" s="8"/>
      <c r="M72" s="8"/>
      <c r="N72" s="8"/>
      <c r="O72" s="8"/>
    </row>
    <row r="73" spans="1:15" s="1" customFormat="1" ht="13.5" customHeight="1" x14ac:dyDescent="0.3"/>
    <row r="74" spans="1:15" x14ac:dyDescent="0.3">
      <c r="A74" s="5" t="s">
        <v>4</v>
      </c>
      <c r="B74" s="6" t="s">
        <v>121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3">
      <c r="A75" s="8" t="s">
        <v>5</v>
      </c>
      <c r="B75" s="8" t="s">
        <v>17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3">
      <c r="A76" s="8" t="s">
        <v>6</v>
      </c>
      <c r="B76" s="8">
        <v>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3">
      <c r="A77" s="8" t="s">
        <v>7</v>
      </c>
      <c r="B77" s="6" t="s">
        <v>121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3">
      <c r="A78" s="8" t="s">
        <v>8</v>
      </c>
      <c r="B78" s="8" t="s">
        <v>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3">
      <c r="A79" s="8" t="s">
        <v>10</v>
      </c>
      <c r="B79" s="8" t="s">
        <v>47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3">
      <c r="A80" s="5" t="s">
        <v>11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6" x14ac:dyDescent="0.3">
      <c r="A81" s="5" t="s">
        <v>12</v>
      </c>
      <c r="B81" s="8" t="s">
        <v>13</v>
      </c>
      <c r="C81" s="5" t="s">
        <v>10</v>
      </c>
      <c r="D81" s="5" t="s">
        <v>14</v>
      </c>
      <c r="E81" s="5" t="s">
        <v>5</v>
      </c>
      <c r="F81" s="5" t="s">
        <v>22</v>
      </c>
      <c r="G81" s="5" t="s">
        <v>7</v>
      </c>
      <c r="H81" s="5" t="s">
        <v>8</v>
      </c>
      <c r="I81" s="5" t="s">
        <v>25</v>
      </c>
      <c r="J81" s="5" t="s">
        <v>24</v>
      </c>
      <c r="K81" s="5" t="s">
        <v>26</v>
      </c>
      <c r="L81" s="5" t="s">
        <v>23</v>
      </c>
      <c r="M81" s="5" t="s">
        <v>25</v>
      </c>
      <c r="N81" s="5" t="s">
        <v>23</v>
      </c>
      <c r="O81" s="5" t="s">
        <v>25</v>
      </c>
    </row>
    <row r="82" spans="1:16" s="1" customFormat="1" x14ac:dyDescent="0.3">
      <c r="A82" s="8" t="s">
        <v>91</v>
      </c>
      <c r="B82" s="8">
        <v>1.7275971731448763</v>
      </c>
      <c r="C82" s="8" t="s">
        <v>45</v>
      </c>
      <c r="D82" s="8" t="s">
        <v>36</v>
      </c>
      <c r="E82" s="8" t="s">
        <v>16</v>
      </c>
      <c r="F82" s="8"/>
      <c r="G82" s="6" t="s">
        <v>92</v>
      </c>
      <c r="H82" s="6" t="s">
        <v>15</v>
      </c>
      <c r="I82" s="8" t="s">
        <v>138</v>
      </c>
      <c r="J82" s="8"/>
      <c r="K82" s="8"/>
      <c r="L82" s="8"/>
      <c r="M82" s="8"/>
      <c r="N82" s="8"/>
      <c r="O82" s="8"/>
      <c r="P82" s="8"/>
    </row>
    <row r="83" spans="1:16" s="1" customFormat="1" x14ac:dyDescent="0.3">
      <c r="A83" s="8" t="s">
        <v>125</v>
      </c>
      <c r="B83" s="8">
        <v>0.27924362357080035</v>
      </c>
      <c r="C83" s="8" t="s">
        <v>45</v>
      </c>
      <c r="D83" s="8" t="s">
        <v>36</v>
      </c>
      <c r="E83" s="8" t="s">
        <v>16</v>
      </c>
      <c r="F83" s="8"/>
      <c r="G83" s="6" t="s">
        <v>126</v>
      </c>
      <c r="H83" s="6" t="s">
        <v>15</v>
      </c>
      <c r="I83" s="8" t="s">
        <v>138</v>
      </c>
      <c r="J83" s="8"/>
      <c r="K83" s="8"/>
      <c r="L83" s="8"/>
      <c r="M83" s="8"/>
      <c r="N83" s="8"/>
      <c r="O83" s="8"/>
      <c r="P83" s="8"/>
    </row>
    <row r="84" spans="1:16" s="1" customFormat="1" x14ac:dyDescent="0.3">
      <c r="A84" s="8" t="s">
        <v>97</v>
      </c>
      <c r="B84" s="8">
        <v>0.7901943462897526</v>
      </c>
      <c r="C84" s="8" t="s">
        <v>45</v>
      </c>
      <c r="D84" s="8" t="s">
        <v>36</v>
      </c>
      <c r="E84" s="8" t="s">
        <v>16</v>
      </c>
      <c r="F84" s="8"/>
      <c r="G84" s="6" t="s">
        <v>98</v>
      </c>
      <c r="H84" s="6" t="s">
        <v>15</v>
      </c>
      <c r="I84" s="8" t="s">
        <v>138</v>
      </c>
      <c r="J84" s="8"/>
      <c r="K84" s="8"/>
      <c r="L84" s="8"/>
      <c r="M84" s="8"/>
      <c r="N84" s="8"/>
      <c r="O84" s="8"/>
      <c r="P84" s="8"/>
    </row>
    <row r="85" spans="1:16" s="1" customFormat="1" x14ac:dyDescent="0.3">
      <c r="A85" s="8" t="s">
        <v>127</v>
      </c>
      <c r="B85" s="8">
        <v>5.0795053003533566</v>
      </c>
      <c r="C85" s="8" t="s">
        <v>45</v>
      </c>
      <c r="D85" s="8" t="s">
        <v>36</v>
      </c>
      <c r="E85" s="8" t="s">
        <v>16</v>
      </c>
      <c r="F85" s="8"/>
      <c r="G85" s="6" t="s">
        <v>128</v>
      </c>
      <c r="H85" s="8" t="s">
        <v>15</v>
      </c>
      <c r="I85" s="8" t="s">
        <v>138</v>
      </c>
      <c r="J85" s="8"/>
      <c r="K85" s="8"/>
      <c r="L85" s="8"/>
      <c r="M85" s="8"/>
      <c r="N85" s="8"/>
      <c r="O85" s="8"/>
      <c r="P85" s="8"/>
    </row>
    <row r="86" spans="1:16" s="1" customFormat="1" x14ac:dyDescent="0.3">
      <c r="A86" s="8" t="s">
        <v>105</v>
      </c>
      <c r="B86" s="8">
        <v>8.7950747581354438</v>
      </c>
      <c r="C86" s="8" t="s">
        <v>45</v>
      </c>
      <c r="D86" s="8" t="s">
        <v>36</v>
      </c>
      <c r="E86" s="8" t="s">
        <v>64</v>
      </c>
      <c r="F86" s="8"/>
      <c r="G86" s="6" t="s">
        <v>106</v>
      </c>
      <c r="H86" s="8" t="s">
        <v>15</v>
      </c>
      <c r="I86" s="8" t="s">
        <v>138</v>
      </c>
      <c r="J86" s="8"/>
      <c r="K86" s="8"/>
      <c r="L86" s="8"/>
      <c r="M86" s="8"/>
      <c r="N86" s="8"/>
      <c r="O86" s="8"/>
      <c r="P86" s="8"/>
    </row>
    <row r="87" spans="1:16" s="1" customFormat="1" x14ac:dyDescent="0.3">
      <c r="A87" s="8" t="s">
        <v>122</v>
      </c>
      <c r="B87" s="8">
        <v>12.279151943462896</v>
      </c>
      <c r="C87" s="8" t="s">
        <v>123</v>
      </c>
      <c r="D87" s="8" t="s">
        <v>36</v>
      </c>
      <c r="E87" s="8" t="s">
        <v>124</v>
      </c>
      <c r="F87" s="8"/>
      <c r="G87" s="8" t="s">
        <v>30</v>
      </c>
      <c r="H87" s="8" t="s">
        <v>15</v>
      </c>
      <c r="I87" s="8" t="s">
        <v>138</v>
      </c>
      <c r="J87" s="8"/>
      <c r="K87" s="8"/>
      <c r="L87" s="8"/>
      <c r="M87" s="8"/>
      <c r="N87" s="8"/>
      <c r="O87" s="8"/>
      <c r="P87" s="8"/>
    </row>
    <row r="88" spans="1:16" s="1" customForma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6" s="1" customForma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6" s="1" customForma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6" ht="15.5" x14ac:dyDescent="0.35">
      <c r="A91" s="3" t="s">
        <v>4</v>
      </c>
      <c r="B91" s="1" t="s">
        <v>38</v>
      </c>
    </row>
    <row r="92" spans="1:16" x14ac:dyDescent="0.3">
      <c r="A92" t="s">
        <v>5</v>
      </c>
      <c r="B92" s="1" t="s">
        <v>17</v>
      </c>
    </row>
    <row r="93" spans="1:16" x14ac:dyDescent="0.3">
      <c r="A93" t="s">
        <v>6</v>
      </c>
      <c r="B93" s="1">
        <v>1</v>
      </c>
    </row>
    <row r="94" spans="1:16" ht="15.5" x14ac:dyDescent="0.35">
      <c r="A94" t="s">
        <v>7</v>
      </c>
      <c r="B94" s="7" t="s">
        <v>38</v>
      </c>
    </row>
    <row r="95" spans="1:16" x14ac:dyDescent="0.3">
      <c r="A95" t="s">
        <v>8</v>
      </c>
      <c r="B95" s="1" t="s">
        <v>9</v>
      </c>
    </row>
    <row r="96" spans="1:16" x14ac:dyDescent="0.3">
      <c r="A96" t="s">
        <v>10</v>
      </c>
      <c r="B96" s="1" t="s">
        <v>18</v>
      </c>
    </row>
    <row r="97" spans="1:15" ht="15.5" x14ac:dyDescent="0.35">
      <c r="A97" s="3" t="s">
        <v>11</v>
      </c>
      <c r="B97" s="1"/>
    </row>
    <row r="98" spans="1:15" ht="15.5" x14ac:dyDescent="0.35">
      <c r="A98" s="3" t="s">
        <v>12</v>
      </c>
      <c r="B98" s="1" t="s">
        <v>13</v>
      </c>
      <c r="C98" s="3" t="s">
        <v>10</v>
      </c>
      <c r="D98" s="3" t="s">
        <v>14</v>
      </c>
      <c r="E98" s="3" t="s">
        <v>5</v>
      </c>
      <c r="F98" s="3" t="s">
        <v>22</v>
      </c>
      <c r="G98" s="3" t="s">
        <v>7</v>
      </c>
      <c r="H98" s="3" t="s">
        <v>8</v>
      </c>
      <c r="I98" s="3" t="s">
        <v>25</v>
      </c>
      <c r="J98" s="3" t="s">
        <v>24</v>
      </c>
      <c r="K98" s="3" t="s">
        <v>26</v>
      </c>
      <c r="L98" s="3" t="s">
        <v>23</v>
      </c>
      <c r="M98" s="3" t="s">
        <v>25</v>
      </c>
      <c r="N98" s="3" t="s">
        <v>23</v>
      </c>
      <c r="O98" s="3" t="s">
        <v>25</v>
      </c>
    </row>
    <row r="99" spans="1:15" s="1" customFormat="1" x14ac:dyDescent="0.3">
      <c r="A99" s="6" t="s">
        <v>49</v>
      </c>
      <c r="B99" s="1">
        <f>4.58333333333333E-07*0.87745</f>
        <v>4.0216458333333303E-7</v>
      </c>
      <c r="C99" s="6" t="s">
        <v>10</v>
      </c>
      <c r="D99" s="1" t="s">
        <v>36</v>
      </c>
      <c r="E99" s="1" t="s">
        <v>17</v>
      </c>
      <c r="G99" s="6" t="s">
        <v>107</v>
      </c>
      <c r="H99" s="1" t="s">
        <v>15</v>
      </c>
      <c r="I99" s="1" t="s">
        <v>137</v>
      </c>
    </row>
    <row r="100" spans="1:15" s="1" customFormat="1" x14ac:dyDescent="0.3">
      <c r="A100" s="6" t="s">
        <v>75</v>
      </c>
      <c r="B100" s="1">
        <f>2.92989583333333E-07*0.87745</f>
        <v>2.5708370989583303E-7</v>
      </c>
      <c r="C100" s="1" t="s">
        <v>45</v>
      </c>
      <c r="D100" s="1" t="s">
        <v>36</v>
      </c>
      <c r="E100" s="1" t="s">
        <v>17</v>
      </c>
      <c r="G100" s="6" t="s">
        <v>76</v>
      </c>
      <c r="H100" s="1" t="s">
        <v>15</v>
      </c>
      <c r="I100" s="1" t="s">
        <v>137</v>
      </c>
    </row>
    <row r="101" spans="1:15" s="1" customFormat="1" x14ac:dyDescent="0.3">
      <c r="A101" s="1" t="s">
        <v>31</v>
      </c>
      <c r="B101" s="1">
        <f>0.0000000966865625*0.87745</f>
        <v>8.4837624265625E-8</v>
      </c>
      <c r="C101" s="1" t="s">
        <v>32</v>
      </c>
      <c r="D101" s="1" t="s">
        <v>28</v>
      </c>
      <c r="E101" s="1" t="s">
        <v>29</v>
      </c>
      <c r="G101" s="1" t="s">
        <v>30</v>
      </c>
      <c r="H101" s="1" t="s">
        <v>15</v>
      </c>
      <c r="I101" s="1" t="s">
        <v>137</v>
      </c>
    </row>
    <row r="102" spans="1:15" s="1" customFormat="1" x14ac:dyDescent="0.3">
      <c r="A102" s="6" t="s">
        <v>75</v>
      </c>
      <c r="B102" s="1">
        <f>2.29166666666667E-08*0.87745</f>
        <v>2.0108229166666693E-8</v>
      </c>
      <c r="C102" s="1" t="s">
        <v>45</v>
      </c>
      <c r="D102" s="1" t="s">
        <v>36</v>
      </c>
      <c r="E102" s="1" t="s">
        <v>17</v>
      </c>
      <c r="G102" s="6" t="s">
        <v>76</v>
      </c>
      <c r="H102" s="1" t="s">
        <v>15</v>
      </c>
      <c r="I102" s="1" t="s">
        <v>137</v>
      </c>
    </row>
    <row r="103" spans="1:15" s="1" customFormat="1" x14ac:dyDescent="0.3">
      <c r="A103" s="1" t="s">
        <v>31</v>
      </c>
      <c r="B103" s="1">
        <f>7.10416666666667E-09*0.87745</f>
        <v>6.2335510416666688E-9</v>
      </c>
      <c r="C103" s="1" t="s">
        <v>32</v>
      </c>
      <c r="D103" s="1" t="s">
        <v>28</v>
      </c>
      <c r="E103" s="1" t="s">
        <v>29</v>
      </c>
      <c r="G103" s="1" t="s">
        <v>30</v>
      </c>
      <c r="H103" s="1" t="s">
        <v>15</v>
      </c>
      <c r="I103" s="1" t="s">
        <v>137</v>
      </c>
    </row>
    <row r="104" spans="1:15" s="1" customFormat="1" x14ac:dyDescent="0.3"/>
    <row r="105" spans="1:15" s="1" customFormat="1" x14ac:dyDescent="0.3">
      <c r="H105"/>
    </row>
    <row r="106" spans="1:15" ht="15.5" x14ac:dyDescent="0.35">
      <c r="A106" s="3" t="s">
        <v>4</v>
      </c>
      <c r="B106" s="7" t="s">
        <v>39</v>
      </c>
    </row>
    <row r="107" spans="1:15" x14ac:dyDescent="0.3">
      <c r="A107" t="s">
        <v>5</v>
      </c>
      <c r="B107" s="1" t="s">
        <v>17</v>
      </c>
    </row>
    <row r="108" spans="1:15" x14ac:dyDescent="0.3">
      <c r="A108" t="s">
        <v>6</v>
      </c>
      <c r="B108" s="1">
        <v>1</v>
      </c>
    </row>
    <row r="109" spans="1:15" ht="15.5" x14ac:dyDescent="0.35">
      <c r="A109" t="s">
        <v>7</v>
      </c>
      <c r="B109" s="7" t="s">
        <v>39</v>
      </c>
    </row>
    <row r="110" spans="1:15" x14ac:dyDescent="0.3">
      <c r="A110" t="s">
        <v>8</v>
      </c>
      <c r="B110" s="1" t="s">
        <v>9</v>
      </c>
    </row>
    <row r="111" spans="1:15" x14ac:dyDescent="0.3">
      <c r="A111" t="s">
        <v>10</v>
      </c>
      <c r="B111" s="1" t="s">
        <v>18</v>
      </c>
    </row>
    <row r="112" spans="1:15" ht="15.5" x14ac:dyDescent="0.35">
      <c r="A112" s="3" t="s">
        <v>11</v>
      </c>
      <c r="B112" s="1"/>
    </row>
    <row r="113" spans="1:15" ht="15.5" x14ac:dyDescent="0.35">
      <c r="A113" s="3" t="s">
        <v>12</v>
      </c>
      <c r="B113" s="1" t="s">
        <v>13</v>
      </c>
      <c r="C113" s="3" t="s">
        <v>10</v>
      </c>
      <c r="D113" s="3" t="s">
        <v>14</v>
      </c>
      <c r="E113" s="3" t="s">
        <v>5</v>
      </c>
      <c r="F113" s="3" t="s">
        <v>22</v>
      </c>
      <c r="G113" s="3" t="s">
        <v>7</v>
      </c>
      <c r="H113" s="3" t="s">
        <v>8</v>
      </c>
      <c r="I113" s="3" t="s">
        <v>25</v>
      </c>
      <c r="J113" s="3" t="s">
        <v>24</v>
      </c>
      <c r="K113" s="3" t="s">
        <v>26</v>
      </c>
      <c r="L113" s="3" t="s">
        <v>23</v>
      </c>
      <c r="M113" s="3" t="s">
        <v>25</v>
      </c>
      <c r="N113" s="3" t="s">
        <v>23</v>
      </c>
      <c r="O113" s="3" t="s">
        <v>25</v>
      </c>
    </row>
    <row r="114" spans="1:15" s="1" customFormat="1" x14ac:dyDescent="0.3">
      <c r="A114" s="1" t="s">
        <v>104</v>
      </c>
      <c r="B114" s="1">
        <v>2.4999999999999999E-7</v>
      </c>
      <c r="C114" s="6" t="s">
        <v>10</v>
      </c>
      <c r="D114" s="1" t="s">
        <v>36</v>
      </c>
      <c r="E114" s="1" t="s">
        <v>65</v>
      </c>
      <c r="G114" s="6" t="s">
        <v>103</v>
      </c>
      <c r="H114" s="1" t="s">
        <v>15</v>
      </c>
      <c r="I114" s="1" t="s">
        <v>137</v>
      </c>
    </row>
    <row r="115" spans="1:15" s="1" customFormat="1" x14ac:dyDescent="0.3">
      <c r="A115" s="1" t="s">
        <v>75</v>
      </c>
      <c r="B115" s="1">
        <v>1.3747935571687838E-6</v>
      </c>
      <c r="C115" s="1" t="s">
        <v>45</v>
      </c>
      <c r="D115" s="1" t="s">
        <v>36</v>
      </c>
      <c r="E115" s="1" t="s">
        <v>17</v>
      </c>
      <c r="G115" s="6" t="s">
        <v>76</v>
      </c>
      <c r="H115" s="1" t="s">
        <v>15</v>
      </c>
      <c r="I115" s="1" t="s">
        <v>137</v>
      </c>
    </row>
    <row r="116" spans="1:15" s="1" customFormat="1" x14ac:dyDescent="0.3">
      <c r="A116" s="1" t="s">
        <v>31</v>
      </c>
      <c r="B116" s="1">
        <v>4.5368187386569868E-7</v>
      </c>
      <c r="C116" s="1" t="s">
        <v>32</v>
      </c>
      <c r="D116" s="1" t="s">
        <v>28</v>
      </c>
      <c r="E116" s="1" t="s">
        <v>29</v>
      </c>
      <c r="G116" s="1" t="s">
        <v>30</v>
      </c>
      <c r="H116" s="1" t="s">
        <v>15</v>
      </c>
      <c r="I116" s="1" t="s">
        <v>137</v>
      </c>
    </row>
    <row r="117" spans="1:15" s="1" customFormat="1" x14ac:dyDescent="0.3">
      <c r="A117" s="1" t="s">
        <v>49</v>
      </c>
      <c r="B117" s="1">
        <v>2.1506352087114336E-6</v>
      </c>
      <c r="C117" s="6" t="s">
        <v>10</v>
      </c>
      <c r="D117" s="1" t="s">
        <v>36</v>
      </c>
      <c r="E117" s="1" t="s">
        <v>17</v>
      </c>
      <c r="G117" s="1" t="s">
        <v>48</v>
      </c>
      <c r="H117" s="1" t="s">
        <v>15</v>
      </c>
      <c r="I117" s="1" t="s">
        <v>137</v>
      </c>
    </row>
    <row r="118" spans="1:15" s="1" customFormat="1" x14ac:dyDescent="0.3">
      <c r="A118" s="1" t="s">
        <v>75</v>
      </c>
      <c r="B118" s="1">
        <v>1.7877155172413794E-7</v>
      </c>
      <c r="C118" s="1" t="s">
        <v>45</v>
      </c>
      <c r="D118" s="1" t="s">
        <v>36</v>
      </c>
      <c r="E118" s="1" t="s">
        <v>17</v>
      </c>
      <c r="G118" s="6" t="s">
        <v>76</v>
      </c>
      <c r="H118" s="1" t="s">
        <v>15</v>
      </c>
      <c r="I118" s="1" t="s">
        <v>137</v>
      </c>
    </row>
    <row r="119" spans="1:15" s="1" customFormat="1" x14ac:dyDescent="0.3">
      <c r="A119" s="1" t="s">
        <v>31</v>
      </c>
      <c r="B119" s="1">
        <v>5.5419181034482761E-8</v>
      </c>
      <c r="C119" s="1" t="s">
        <v>32</v>
      </c>
      <c r="D119" s="1" t="s">
        <v>28</v>
      </c>
      <c r="E119" s="1" t="s">
        <v>29</v>
      </c>
      <c r="G119" s="1" t="s">
        <v>30</v>
      </c>
      <c r="H119" s="1" t="s">
        <v>15</v>
      </c>
      <c r="I119" s="1" t="s">
        <v>137</v>
      </c>
    </row>
    <row r="120" spans="1:15" s="1" customFormat="1" x14ac:dyDescent="0.3">
      <c r="A120" s="1" t="s">
        <v>75</v>
      </c>
      <c r="B120" s="1">
        <v>2.6882940108892922E-8</v>
      </c>
      <c r="C120" s="1" t="s">
        <v>45</v>
      </c>
      <c r="D120" s="1" t="s">
        <v>36</v>
      </c>
      <c r="E120" s="1" t="s">
        <v>17</v>
      </c>
      <c r="G120" s="6" t="s">
        <v>76</v>
      </c>
      <c r="H120" t="s">
        <v>15</v>
      </c>
      <c r="I120" s="1" t="s">
        <v>137</v>
      </c>
    </row>
    <row r="121" spans="1:15" s="1" customFormat="1" x14ac:dyDescent="0.3">
      <c r="A121" s="1" t="s">
        <v>31</v>
      </c>
      <c r="B121" s="1">
        <v>8.3337114337568051E-9</v>
      </c>
      <c r="C121" s="1" t="s">
        <v>32</v>
      </c>
      <c r="D121" s="1" t="s">
        <v>28</v>
      </c>
      <c r="E121" s="1" t="s">
        <v>29</v>
      </c>
      <c r="G121" s="1" t="s">
        <v>30</v>
      </c>
      <c r="H121" t="s">
        <v>15</v>
      </c>
      <c r="I121" s="1" t="s">
        <v>137</v>
      </c>
    </row>
    <row r="122" spans="1:15" s="1" customFormat="1" x14ac:dyDescent="0.3"/>
    <row r="123" spans="1:15" s="1" customFormat="1" x14ac:dyDescent="0.3"/>
    <row r="124" spans="1:15" ht="15.5" x14ac:dyDescent="0.35">
      <c r="A124" s="3" t="s">
        <v>4</v>
      </c>
      <c r="B124" s="1" t="s">
        <v>111</v>
      </c>
    </row>
    <row r="125" spans="1:15" x14ac:dyDescent="0.3">
      <c r="A125" t="s">
        <v>5</v>
      </c>
      <c r="B125" s="1" t="s">
        <v>19</v>
      </c>
    </row>
    <row r="126" spans="1:15" x14ac:dyDescent="0.3">
      <c r="A126" t="s">
        <v>6</v>
      </c>
      <c r="B126" s="1">
        <v>1</v>
      </c>
    </row>
    <row r="127" spans="1:15" x14ac:dyDescent="0.3">
      <c r="A127" t="s">
        <v>7</v>
      </c>
      <c r="B127" s="1" t="s">
        <v>111</v>
      </c>
    </row>
    <row r="128" spans="1:15" x14ac:dyDescent="0.3">
      <c r="A128" t="s">
        <v>8</v>
      </c>
      <c r="B128" s="1" t="s">
        <v>9</v>
      </c>
    </row>
    <row r="129" spans="1:18" x14ac:dyDescent="0.3">
      <c r="A129" t="s">
        <v>10</v>
      </c>
      <c r="B129" s="1" t="s">
        <v>18</v>
      </c>
    </row>
    <row r="130" spans="1:18" ht="15.5" x14ac:dyDescent="0.35">
      <c r="A130" s="3" t="s">
        <v>11</v>
      </c>
      <c r="B130" s="1"/>
    </row>
    <row r="131" spans="1:18" ht="15.5" x14ac:dyDescent="0.35">
      <c r="A131" s="3" t="s">
        <v>12</v>
      </c>
      <c r="B131" s="1" t="s">
        <v>13</v>
      </c>
      <c r="C131" s="3" t="s">
        <v>10</v>
      </c>
      <c r="D131" s="3" t="s">
        <v>14</v>
      </c>
      <c r="E131" s="3" t="s">
        <v>5</v>
      </c>
      <c r="F131" s="3" t="s">
        <v>22</v>
      </c>
      <c r="G131" s="3" t="s">
        <v>7</v>
      </c>
      <c r="H131" s="3" t="s">
        <v>8</v>
      </c>
      <c r="I131" s="3" t="s">
        <v>25</v>
      </c>
      <c r="J131" s="3" t="s">
        <v>24</v>
      </c>
      <c r="K131" s="3" t="s">
        <v>26</v>
      </c>
      <c r="L131" s="3" t="s">
        <v>23</v>
      </c>
      <c r="M131" s="3" t="s">
        <v>25</v>
      </c>
      <c r="N131" s="3" t="s">
        <v>23</v>
      </c>
      <c r="O131" s="3" t="s">
        <v>25</v>
      </c>
    </row>
    <row r="132" spans="1:18" s="1" customFormat="1" ht="15.5" x14ac:dyDescent="0.35">
      <c r="A132" s="1" t="s">
        <v>51</v>
      </c>
      <c r="B132" s="1">
        <v>0.18878</v>
      </c>
      <c r="C132" s="1" t="s">
        <v>45</v>
      </c>
      <c r="E132" s="1" t="s">
        <v>108</v>
      </c>
      <c r="G132" s="1" t="s">
        <v>50</v>
      </c>
      <c r="H132" t="s">
        <v>15</v>
      </c>
      <c r="I132" s="7" t="s">
        <v>129</v>
      </c>
      <c r="J132" s="7"/>
      <c r="K132" s="7"/>
      <c r="L132" s="7">
        <v>0.18104000000000001</v>
      </c>
      <c r="M132" s="7" t="s">
        <v>131</v>
      </c>
      <c r="N132" s="7">
        <v>0.186</v>
      </c>
      <c r="O132" s="7" t="s">
        <v>132</v>
      </c>
      <c r="P132" s="1">
        <v>0.183</v>
      </c>
      <c r="Q132" s="1" t="s">
        <v>132</v>
      </c>
      <c r="R132" s="1">
        <v>0.17899999999999999</v>
      </c>
    </row>
    <row r="133" spans="1:18" s="1" customFormat="1" ht="15.5" x14ac:dyDescent="0.35">
      <c r="A133" s="1" t="s">
        <v>53</v>
      </c>
      <c r="B133" s="1">
        <v>0.87444999999999995</v>
      </c>
      <c r="C133" s="1" t="s">
        <v>45</v>
      </c>
      <c r="E133" s="1" t="s">
        <v>108</v>
      </c>
      <c r="G133" s="1" t="s">
        <v>52</v>
      </c>
      <c r="H133" t="s">
        <v>15</v>
      </c>
      <c r="I133" s="7" t="s">
        <v>129</v>
      </c>
      <c r="J133" s="7"/>
      <c r="K133" s="7"/>
      <c r="L133" s="7">
        <v>0.83918000000000004</v>
      </c>
      <c r="M133" s="7" t="s">
        <v>131</v>
      </c>
      <c r="N133" s="7"/>
      <c r="O133" s="7"/>
      <c r="R133" s="1">
        <v>0.83069999999999999</v>
      </c>
    </row>
    <row r="134" spans="1:18" ht="15.5" x14ac:dyDescent="0.35">
      <c r="A134" s="1" t="s">
        <v>55</v>
      </c>
      <c r="B134" s="1">
        <v>1</v>
      </c>
      <c r="C134" t="s">
        <v>47</v>
      </c>
      <c r="E134" s="1" t="s">
        <v>108</v>
      </c>
      <c r="G134" t="s">
        <v>54</v>
      </c>
      <c r="H134" t="s">
        <v>15</v>
      </c>
      <c r="I134" s="7"/>
      <c r="J134" s="7"/>
      <c r="K134" s="7"/>
      <c r="L134" s="7"/>
      <c r="M134" s="7"/>
      <c r="N134" s="7"/>
      <c r="O134" s="7"/>
      <c r="P134" s="1"/>
      <c r="Q134" s="1"/>
      <c r="R134" s="1"/>
    </row>
    <row r="135" spans="1:18" x14ac:dyDescent="0.3">
      <c r="B135" s="1"/>
    </row>
    <row r="136" spans="1:18" ht="13.5" customHeight="1" x14ac:dyDescent="0.3">
      <c r="B136" s="1"/>
    </row>
    <row r="137" spans="1:18" ht="15.5" x14ac:dyDescent="0.35">
      <c r="A137" s="3" t="s">
        <v>4</v>
      </c>
      <c r="B137" s="1" t="s">
        <v>51</v>
      </c>
    </row>
    <row r="138" spans="1:18" x14ac:dyDescent="0.3">
      <c r="A138" t="s">
        <v>5</v>
      </c>
      <c r="B138" s="1" t="s">
        <v>17</v>
      </c>
    </row>
    <row r="139" spans="1:18" x14ac:dyDescent="0.3">
      <c r="A139" t="s">
        <v>6</v>
      </c>
      <c r="B139" s="1">
        <v>1</v>
      </c>
    </row>
    <row r="140" spans="1:18" x14ac:dyDescent="0.3">
      <c r="A140" t="s">
        <v>7</v>
      </c>
      <c r="B140" s="1" t="s">
        <v>51</v>
      </c>
    </row>
    <row r="141" spans="1:18" x14ac:dyDescent="0.3">
      <c r="A141" t="s">
        <v>8</v>
      </c>
      <c r="B141" s="1" t="s">
        <v>9</v>
      </c>
    </row>
    <row r="142" spans="1:18" s="1" customFormat="1" x14ac:dyDescent="0.3">
      <c r="A142" s="1" t="s">
        <v>10</v>
      </c>
      <c r="B142" s="1" t="s">
        <v>56</v>
      </c>
    </row>
    <row r="143" spans="1:18" s="1" customFormat="1" x14ac:dyDescent="0.3">
      <c r="A143" s="4" t="s">
        <v>11</v>
      </c>
    </row>
    <row r="144" spans="1:18" s="1" customFormat="1" x14ac:dyDescent="0.3">
      <c r="A144" s="4" t="s">
        <v>12</v>
      </c>
      <c r="B144" s="1" t="s">
        <v>13</v>
      </c>
      <c r="C144" s="4" t="s">
        <v>10</v>
      </c>
      <c r="D144" s="4" t="s">
        <v>14</v>
      </c>
      <c r="E144" s="4" t="s">
        <v>5</v>
      </c>
      <c r="F144" s="4" t="s">
        <v>22</v>
      </c>
      <c r="G144" s="4" t="s">
        <v>7</v>
      </c>
      <c r="H144" s="4" t="s">
        <v>8</v>
      </c>
      <c r="I144" s="4" t="s">
        <v>25</v>
      </c>
      <c r="J144" s="4" t="s">
        <v>24</v>
      </c>
      <c r="K144" s="4" t="s">
        <v>26</v>
      </c>
      <c r="L144" s="4" t="s">
        <v>23</v>
      </c>
      <c r="M144" s="4" t="s">
        <v>25</v>
      </c>
      <c r="N144" s="4" t="s">
        <v>23</v>
      </c>
      <c r="O144" s="4" t="s">
        <v>25</v>
      </c>
    </row>
    <row r="145" spans="1:17" s="1" customFormat="1" x14ac:dyDescent="0.3">
      <c r="A145" s="1" t="s">
        <v>105</v>
      </c>
      <c r="B145" s="1">
        <v>10</v>
      </c>
      <c r="C145" s="1" t="s">
        <v>47</v>
      </c>
      <c r="D145" s="1" t="s">
        <v>46</v>
      </c>
      <c r="E145" s="6" t="s">
        <v>64</v>
      </c>
      <c r="G145" s="6" t="s">
        <v>106</v>
      </c>
      <c r="H145" s="1" t="s">
        <v>15</v>
      </c>
      <c r="I145" s="10" t="s">
        <v>145</v>
      </c>
    </row>
    <row r="146" spans="1:17" s="1" customFormat="1" x14ac:dyDescent="0.3">
      <c r="A146" s="1" t="s">
        <v>150</v>
      </c>
      <c r="B146">
        <f>(41.1+43.8)/2</f>
        <v>42.45</v>
      </c>
      <c r="C146" s="1" t="s">
        <v>57</v>
      </c>
      <c r="D146" s="1" t="s">
        <v>36</v>
      </c>
      <c r="E146" s="6" t="s">
        <v>151</v>
      </c>
      <c r="G146" s="6" t="s">
        <v>152</v>
      </c>
      <c r="H146" s="1" t="s">
        <v>15</v>
      </c>
      <c r="I146" s="8" t="s">
        <v>149</v>
      </c>
    </row>
    <row r="147" spans="1:17" s="1" customFormat="1" x14ac:dyDescent="0.3"/>
    <row r="148" spans="1:17" s="1" customFormat="1" x14ac:dyDescent="0.3"/>
    <row r="149" spans="1:17" s="1" customFormat="1" x14ac:dyDescent="0.3"/>
    <row r="150" spans="1:17" s="1" customFormat="1" x14ac:dyDescent="0.3">
      <c r="A150" s="4" t="s">
        <v>4</v>
      </c>
      <c r="B150" s="1" t="s">
        <v>53</v>
      </c>
    </row>
    <row r="151" spans="1:17" s="1" customFormat="1" x14ac:dyDescent="0.3">
      <c r="A151" s="1" t="s">
        <v>5</v>
      </c>
      <c r="B151" s="1" t="s">
        <v>17</v>
      </c>
    </row>
    <row r="152" spans="1:17" s="1" customFormat="1" x14ac:dyDescent="0.3">
      <c r="A152" s="1" t="s">
        <v>6</v>
      </c>
      <c r="B152" s="1">
        <v>1</v>
      </c>
    </row>
    <row r="153" spans="1:17" s="1" customFormat="1" x14ac:dyDescent="0.3">
      <c r="A153" s="1" t="s">
        <v>7</v>
      </c>
      <c r="B153" s="1" t="s">
        <v>53</v>
      </c>
    </row>
    <row r="154" spans="1:17" s="1" customFormat="1" x14ac:dyDescent="0.3">
      <c r="A154" s="1" t="s">
        <v>8</v>
      </c>
      <c r="B154" s="1" t="s">
        <v>9</v>
      </c>
    </row>
    <row r="155" spans="1:17" s="1" customFormat="1" x14ac:dyDescent="0.3">
      <c r="A155" s="1" t="s">
        <v>10</v>
      </c>
      <c r="B155" s="1" t="s">
        <v>56</v>
      </c>
    </row>
    <row r="156" spans="1:17" s="1" customFormat="1" x14ac:dyDescent="0.3">
      <c r="A156" s="4" t="s">
        <v>11</v>
      </c>
    </row>
    <row r="157" spans="1:17" s="1" customFormat="1" x14ac:dyDescent="0.3">
      <c r="A157" s="4" t="s">
        <v>12</v>
      </c>
      <c r="B157" s="1" t="s">
        <v>13</v>
      </c>
      <c r="C157" s="4" t="s">
        <v>10</v>
      </c>
      <c r="D157" s="4" t="s">
        <v>14</v>
      </c>
      <c r="E157" s="4" t="s">
        <v>5</v>
      </c>
      <c r="F157" s="4" t="s">
        <v>22</v>
      </c>
      <c r="G157" s="4" t="s">
        <v>7</v>
      </c>
      <c r="H157" s="4" t="s">
        <v>8</v>
      </c>
      <c r="I157" s="4" t="s">
        <v>25</v>
      </c>
      <c r="J157" s="4" t="s">
        <v>24</v>
      </c>
      <c r="K157" s="4" t="s">
        <v>26</v>
      </c>
      <c r="L157" s="4" t="s">
        <v>23</v>
      </c>
      <c r="M157" s="4" t="s">
        <v>25</v>
      </c>
      <c r="N157" s="4" t="s">
        <v>23</v>
      </c>
      <c r="O157" s="4" t="s">
        <v>25</v>
      </c>
    </row>
    <row r="158" spans="1:17" s="1" customFormat="1" x14ac:dyDescent="0.3">
      <c r="A158" s="1" t="s">
        <v>150</v>
      </c>
      <c r="B158" s="1">
        <v>0.11</v>
      </c>
      <c r="C158" s="1" t="s">
        <v>57</v>
      </c>
      <c r="D158" s="1" t="s">
        <v>36</v>
      </c>
      <c r="E158" s="6" t="s">
        <v>151</v>
      </c>
      <c r="G158" s="6" t="s">
        <v>152</v>
      </c>
      <c r="H158" s="1" t="s">
        <v>15</v>
      </c>
      <c r="I158" s="1" t="s">
        <v>144</v>
      </c>
      <c r="L158" s="1">
        <v>0.14000000000000001</v>
      </c>
      <c r="M158" s="1" t="s">
        <v>139</v>
      </c>
      <c r="N158" s="1">
        <v>0.14000000000000001</v>
      </c>
      <c r="O158" s="1" t="s">
        <v>140</v>
      </c>
      <c r="P158" s="1">
        <v>0.09</v>
      </c>
      <c r="Q158" s="1" t="s">
        <v>133</v>
      </c>
    </row>
    <row r="159" spans="1:17" s="1" customFormat="1" x14ac:dyDescent="0.3"/>
    <row r="160" spans="1:17" s="1" customFormat="1" x14ac:dyDescent="0.3">
      <c r="A160" s="4" t="s">
        <v>4</v>
      </c>
      <c r="B160" s="1" t="s">
        <v>55</v>
      </c>
    </row>
    <row r="161" spans="1:19" s="1" customFormat="1" x14ac:dyDescent="0.3">
      <c r="A161" s="1" t="s">
        <v>5</v>
      </c>
      <c r="B161" s="1" t="s">
        <v>17</v>
      </c>
    </row>
    <row r="162" spans="1:19" s="1" customFormat="1" x14ac:dyDescent="0.3">
      <c r="A162" s="1" t="s">
        <v>6</v>
      </c>
      <c r="B162" s="1">
        <v>1</v>
      </c>
    </row>
    <row r="163" spans="1:19" s="1" customFormat="1" x14ac:dyDescent="0.3">
      <c r="A163" s="1" t="s">
        <v>7</v>
      </c>
      <c r="B163" s="1" t="s">
        <v>55</v>
      </c>
    </row>
    <row r="164" spans="1:19" s="1" customFormat="1" x14ac:dyDescent="0.3">
      <c r="A164" s="1" t="s">
        <v>8</v>
      </c>
      <c r="B164" s="1" t="s">
        <v>9</v>
      </c>
    </row>
    <row r="165" spans="1:19" s="1" customFormat="1" x14ac:dyDescent="0.3">
      <c r="A165" s="1" t="s">
        <v>10</v>
      </c>
      <c r="B165" s="1" t="s">
        <v>56</v>
      </c>
    </row>
    <row r="166" spans="1:19" s="1" customFormat="1" x14ac:dyDescent="0.3">
      <c r="A166" s="4" t="s">
        <v>11</v>
      </c>
    </row>
    <row r="167" spans="1:19" s="1" customFormat="1" x14ac:dyDescent="0.3">
      <c r="A167" s="4" t="s">
        <v>12</v>
      </c>
      <c r="B167" s="1" t="s">
        <v>13</v>
      </c>
      <c r="C167" s="4" t="s">
        <v>10</v>
      </c>
      <c r="D167" s="4" t="s">
        <v>14</v>
      </c>
      <c r="E167" s="4" t="s">
        <v>5</v>
      </c>
      <c r="F167" s="4" t="s">
        <v>22</v>
      </c>
      <c r="G167" s="4" t="s">
        <v>7</v>
      </c>
      <c r="H167" s="4" t="s">
        <v>8</v>
      </c>
      <c r="I167" s="4" t="s">
        <v>25</v>
      </c>
      <c r="J167" s="4" t="s">
        <v>24</v>
      </c>
      <c r="K167" s="4" t="s">
        <v>26</v>
      </c>
      <c r="L167" s="4" t="s">
        <v>23</v>
      </c>
      <c r="M167" s="4" t="s">
        <v>25</v>
      </c>
      <c r="N167" s="4" t="s">
        <v>23</v>
      </c>
      <c r="O167" s="4" t="s">
        <v>25</v>
      </c>
    </row>
    <row r="168" spans="1:19" s="1" customFormat="1" x14ac:dyDescent="0.3">
      <c r="A168" s="1" t="s">
        <v>150</v>
      </c>
      <c r="B168" s="1">
        <v>0.47472999999999999</v>
      </c>
      <c r="C168" s="1" t="s">
        <v>57</v>
      </c>
      <c r="D168" s="1" t="s">
        <v>36</v>
      </c>
      <c r="E168" s="6" t="s">
        <v>151</v>
      </c>
      <c r="G168" s="6" t="s">
        <v>152</v>
      </c>
      <c r="H168" s="1" t="s">
        <v>15</v>
      </c>
      <c r="I168" s="1" t="s">
        <v>129</v>
      </c>
      <c r="L168" s="1">
        <v>0.32400000000000001</v>
      </c>
      <c r="M168" s="1" t="s">
        <v>141</v>
      </c>
      <c r="N168" s="1">
        <v>0.35832999999999998</v>
      </c>
      <c r="O168" s="1" t="s">
        <v>140</v>
      </c>
      <c r="P168" s="1">
        <v>0.64800000000000002</v>
      </c>
      <c r="Q168" s="1" t="s">
        <v>133</v>
      </c>
      <c r="R168" s="1">
        <v>0.73950000000000005</v>
      </c>
      <c r="S168" s="1" t="s">
        <v>142</v>
      </c>
    </row>
    <row r="169" spans="1:19" x14ac:dyDescent="0.3">
      <c r="A169" t="s">
        <v>112</v>
      </c>
      <c r="B169" s="1">
        <f>5.51*10^(-5)</f>
        <v>5.5100000000000004E-5</v>
      </c>
      <c r="C169" s="1" t="s">
        <v>27</v>
      </c>
      <c r="D169" t="s">
        <v>154</v>
      </c>
      <c r="E169" s="1" t="s">
        <v>17</v>
      </c>
      <c r="G169" t="s">
        <v>112</v>
      </c>
      <c r="H169" t="s">
        <v>15</v>
      </c>
      <c r="I169" t="s">
        <v>143</v>
      </c>
    </row>
    <row r="173" spans="1:19" ht="15.5" x14ac:dyDescent="0.35">
      <c r="A173" s="3" t="s">
        <v>4</v>
      </c>
      <c r="B173" s="1" t="s">
        <v>113</v>
      </c>
    </row>
    <row r="174" spans="1:19" x14ac:dyDescent="0.3">
      <c r="A174" t="s">
        <v>5</v>
      </c>
      <c r="B174" s="1" t="s">
        <v>17</v>
      </c>
    </row>
    <row r="175" spans="1:19" x14ac:dyDescent="0.3">
      <c r="A175" t="s">
        <v>6</v>
      </c>
      <c r="B175" s="1">
        <v>1</v>
      </c>
    </row>
    <row r="176" spans="1:19" x14ac:dyDescent="0.3">
      <c r="A176" t="s">
        <v>7</v>
      </c>
      <c r="B176" s="1" t="s">
        <v>112</v>
      </c>
    </row>
    <row r="177" spans="1:15" x14ac:dyDescent="0.3">
      <c r="A177" t="s">
        <v>8</v>
      </c>
      <c r="B177" s="1" t="s">
        <v>114</v>
      </c>
    </row>
    <row r="178" spans="1:15" x14ac:dyDescent="0.3">
      <c r="A178" t="s">
        <v>10</v>
      </c>
      <c r="B178" s="1" t="s">
        <v>27</v>
      </c>
    </row>
    <row r="179" spans="1:15" ht="15.5" x14ac:dyDescent="0.35">
      <c r="A179" s="3" t="s">
        <v>11</v>
      </c>
      <c r="B179" s="1"/>
    </row>
    <row r="180" spans="1:15" ht="15" customHeight="1" x14ac:dyDescent="0.35">
      <c r="A180" s="3" t="s">
        <v>12</v>
      </c>
      <c r="B180" s="1" t="s">
        <v>13</v>
      </c>
      <c r="C180" s="3" t="s">
        <v>10</v>
      </c>
      <c r="D180" s="3" t="s">
        <v>14</v>
      </c>
      <c r="E180" s="3" t="s">
        <v>5</v>
      </c>
      <c r="F180" s="3" t="s">
        <v>22</v>
      </c>
      <c r="G180" s="3" t="s">
        <v>7</v>
      </c>
      <c r="H180" s="3" t="s">
        <v>8</v>
      </c>
      <c r="I180" s="3" t="s">
        <v>25</v>
      </c>
      <c r="J180" s="3" t="s">
        <v>24</v>
      </c>
      <c r="K180" s="3" t="s">
        <v>26</v>
      </c>
      <c r="L180" s="3" t="s">
        <v>23</v>
      </c>
      <c r="M180" s="3" t="s">
        <v>25</v>
      </c>
      <c r="N180" s="3" t="s">
        <v>23</v>
      </c>
      <c r="O180" s="3" t="s">
        <v>25</v>
      </c>
    </row>
    <row r="181" spans="1:15" x14ac:dyDescent="0.3">
      <c r="A181" t="s">
        <v>115</v>
      </c>
      <c r="B181" s="1">
        <v>0.91700000000000004</v>
      </c>
      <c r="C181" t="s">
        <v>27</v>
      </c>
      <c r="D181" s="1" t="s">
        <v>28</v>
      </c>
      <c r="E181" t="s">
        <v>17</v>
      </c>
      <c r="G181" t="s">
        <v>116</v>
      </c>
      <c r="H181" t="s">
        <v>15</v>
      </c>
      <c r="I181" t="s">
        <v>143</v>
      </c>
    </row>
    <row r="182" spans="1:15" x14ac:dyDescent="0.3">
      <c r="A182" t="s">
        <v>117</v>
      </c>
      <c r="B182" s="1">
        <v>0.03</v>
      </c>
      <c r="C182" t="s">
        <v>27</v>
      </c>
      <c r="D182" s="1" t="s">
        <v>28</v>
      </c>
      <c r="E182" t="s">
        <v>65</v>
      </c>
      <c r="G182" t="s">
        <v>118</v>
      </c>
      <c r="H182" t="s">
        <v>15</v>
      </c>
      <c r="I182" t="s">
        <v>143</v>
      </c>
    </row>
    <row r="183" spans="1:15" x14ac:dyDescent="0.3">
      <c r="A183" t="s">
        <v>119</v>
      </c>
      <c r="B183" s="1">
        <v>5.2500000000000003E-3</v>
      </c>
      <c r="C183" t="s">
        <v>27</v>
      </c>
      <c r="D183" s="1" t="s">
        <v>28</v>
      </c>
      <c r="E183" t="s">
        <v>17</v>
      </c>
      <c r="G183" t="s">
        <v>120</v>
      </c>
      <c r="H183" t="s">
        <v>15</v>
      </c>
      <c r="I183" t="s">
        <v>143</v>
      </c>
    </row>
    <row r="184" spans="1:15" x14ac:dyDescent="0.3">
      <c r="A184" t="s">
        <v>31</v>
      </c>
      <c r="B184" s="1">
        <v>1.78</v>
      </c>
      <c r="C184" t="s">
        <v>32</v>
      </c>
      <c r="D184" s="1" t="s">
        <v>28</v>
      </c>
      <c r="E184" t="s">
        <v>29</v>
      </c>
      <c r="G184" t="s">
        <v>30</v>
      </c>
      <c r="H184" t="s">
        <v>15</v>
      </c>
      <c r="I184" t="s">
        <v>143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2023-01-12T05:00:18Z</dcterms:modified>
</cp:coreProperties>
</file>