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D:\2 Master\3 python\Ammonia\"/>
    </mc:Choice>
  </mc:AlternateContent>
  <xr:revisionPtr revIDLastSave="0" documentId="13_ncr:1_{4B705073-EE64-4A05-B6E1-6535A1CB2E7E}" xr6:coauthVersionLast="47" xr6:coauthVersionMax="47" xr10:uidLastSave="{00000000-0000-0000-0000-000000000000}"/>
  <bookViews>
    <workbookView xWindow="-110" yWindow="-110" windowWidth="19420" windowHeight="10420" firstSheet="1" activeTab="10" xr2:uid="{00000000-000D-0000-FFFF-FFFF00000000}"/>
  </bookViews>
  <sheets>
    <sheet name="Fig.2a" sheetId="8" r:id="rId1"/>
    <sheet name="Fig.2b" sheetId="9" r:id="rId2"/>
    <sheet name="Fig.2c" sheetId="17" r:id="rId3"/>
    <sheet name="Fig.3ab" sheetId="7" r:id="rId4"/>
    <sheet name="Sheet3" sheetId="29" state="hidden" r:id="rId5"/>
    <sheet name="Fig.3c" sheetId="25" r:id="rId6"/>
    <sheet name="Fig.4a" sheetId="2" r:id="rId7"/>
    <sheet name="Fig.4b" sheetId="26" r:id="rId8"/>
    <sheet name="Fig.4c" sheetId="14" r:id="rId9"/>
    <sheet name="Sheet9" sheetId="36" state="hidden" r:id="rId10"/>
    <sheet name="Fig.4d" sheetId="31" r:id="rId11"/>
    <sheet name="Sheet2" sheetId="28" state="hidden" r:id="rId12"/>
  </sheets>
  <definedNames>
    <definedName name="_xlnm._FilterDatabase" localSheetId="10" hidden="1">Fig.4d!$A$1:$BA$32</definedName>
    <definedName name="_xlnm._FilterDatabase" localSheetId="11" hidden="1">Sheet2!$A$1:$B$31</definedName>
    <definedName name="_xlnm._FilterDatabase" localSheetId="4" hidden="1">Sheet3!$A$1:$U$18</definedName>
    <definedName name="_xlnm._FilterDatabase" localSheetId="9" hidden="1">Sheet9!$A$1:$A$32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6" i="9" l="1"/>
  <c r="H19" i="9" s="1"/>
  <c r="G16" i="9"/>
  <c r="G19" i="9" s="1"/>
  <c r="D19" i="9"/>
  <c r="E19" i="9"/>
  <c r="F19" i="9"/>
  <c r="I19" i="9"/>
  <c r="C19" i="9"/>
  <c r="G8" i="9"/>
  <c r="O3" i="9"/>
  <c r="H6" i="26"/>
  <c r="O2" i="7" l="1"/>
  <c r="N2" i="7"/>
  <c r="B16" i="7"/>
  <c r="B15" i="7"/>
  <c r="B14" i="7"/>
  <c r="B6" i="7"/>
  <c r="B5" i="7"/>
  <c r="B4" i="7"/>
  <c r="M4" i="7" l="1"/>
  <c r="H8" i="9"/>
  <c r="E22" i="31"/>
  <c r="AF4" i="31"/>
  <c r="AO31" i="31" l="1"/>
  <c r="AO30" i="31"/>
  <c r="AO29" i="31"/>
  <c r="AO28" i="31"/>
  <c r="AO27" i="31"/>
  <c r="AO26" i="31"/>
  <c r="AO25" i="31"/>
  <c r="AO24" i="31"/>
  <c r="AO23" i="31"/>
  <c r="AO22" i="31"/>
  <c r="AO21" i="31"/>
  <c r="AO20" i="31"/>
  <c r="AO19" i="31"/>
  <c r="AO18" i="31"/>
  <c r="AO17" i="31"/>
  <c r="AO16" i="31"/>
  <c r="AO15" i="31"/>
  <c r="AO14" i="31"/>
  <c r="AO13" i="31"/>
  <c r="AO12" i="31"/>
  <c r="AO11" i="31"/>
  <c r="AO10" i="31"/>
  <c r="AO9" i="31"/>
  <c r="AO8" i="31"/>
  <c r="AO7" i="31"/>
  <c r="AO6" i="31"/>
  <c r="AO5" i="31"/>
  <c r="AO4" i="31"/>
  <c r="AO3" i="31"/>
  <c r="AO2" i="31"/>
  <c r="AX31" i="31"/>
  <c r="AU31" i="31"/>
  <c r="AX30" i="31"/>
  <c r="AU30" i="31"/>
  <c r="AX29" i="31"/>
  <c r="AU29" i="31"/>
  <c r="AX28" i="31"/>
  <c r="AU28" i="31"/>
  <c r="AX27" i="31"/>
  <c r="AU27" i="31"/>
  <c r="AX26" i="31"/>
  <c r="AU26" i="31"/>
  <c r="AX25" i="31"/>
  <c r="AU25" i="31"/>
  <c r="AX24" i="31"/>
  <c r="AU24" i="31"/>
  <c r="AX23" i="31"/>
  <c r="AU23" i="31"/>
  <c r="AX22" i="31"/>
  <c r="AU22" i="31"/>
  <c r="AX21" i="31"/>
  <c r="AU21" i="31"/>
  <c r="AX20" i="31"/>
  <c r="AU20" i="31"/>
  <c r="AX19" i="31"/>
  <c r="AU19" i="31"/>
  <c r="AX18" i="31"/>
  <c r="AU18" i="31"/>
  <c r="AX17" i="31"/>
  <c r="AU17" i="31"/>
  <c r="AX16" i="31"/>
  <c r="AU16" i="31"/>
  <c r="AX15" i="31"/>
  <c r="AU15" i="31"/>
  <c r="AX14" i="31"/>
  <c r="AU14" i="31"/>
  <c r="AX13" i="31"/>
  <c r="AU13" i="31"/>
  <c r="AX12" i="31"/>
  <c r="AU12" i="31"/>
  <c r="AX11" i="31"/>
  <c r="AU11" i="31"/>
  <c r="AX10" i="31"/>
  <c r="AU10" i="31"/>
  <c r="AX9" i="31"/>
  <c r="AU9" i="31"/>
  <c r="AX8" i="31"/>
  <c r="AU8" i="31"/>
  <c r="AX7" i="31"/>
  <c r="AU7" i="31"/>
  <c r="AX6" i="31"/>
  <c r="AU6" i="31"/>
  <c r="AX5" i="31"/>
  <c r="AU5" i="31"/>
  <c r="AX4" i="31"/>
  <c r="AU4" i="31"/>
  <c r="AX3" i="31"/>
  <c r="AU3" i="31"/>
  <c r="AX2" i="31"/>
  <c r="AU2" i="31"/>
  <c r="AF31" i="31"/>
  <c r="AC31" i="31"/>
  <c r="AF30" i="31"/>
  <c r="AC30" i="31"/>
  <c r="AF29" i="31"/>
  <c r="AC29" i="31"/>
  <c r="AF28" i="31"/>
  <c r="AC28" i="31"/>
  <c r="AF27" i="31"/>
  <c r="AC27" i="31"/>
  <c r="AF26" i="31"/>
  <c r="AC26" i="31"/>
  <c r="AF25" i="31"/>
  <c r="AC25" i="31"/>
  <c r="AF24" i="31"/>
  <c r="AC24" i="31"/>
  <c r="AF23" i="31"/>
  <c r="AC23" i="31"/>
  <c r="AF22" i="31"/>
  <c r="AC22" i="31"/>
  <c r="AF21" i="31"/>
  <c r="AC21" i="31"/>
  <c r="AF20" i="31"/>
  <c r="AC20" i="31"/>
  <c r="AF19" i="31"/>
  <c r="AC19" i="31"/>
  <c r="AF18" i="31"/>
  <c r="AC18" i="31"/>
  <c r="AF17" i="31"/>
  <c r="AC17" i="31"/>
  <c r="AF16" i="31"/>
  <c r="AC16" i="31"/>
  <c r="AF15" i="31"/>
  <c r="AC15" i="31"/>
  <c r="AF14" i="31"/>
  <c r="AC14" i="31"/>
  <c r="AF13" i="31"/>
  <c r="AC13" i="31"/>
  <c r="AF12" i="31"/>
  <c r="AC12" i="31"/>
  <c r="AF11" i="31"/>
  <c r="AC11" i="31"/>
  <c r="AF10" i="31"/>
  <c r="AC10" i="31"/>
  <c r="AF9" i="31"/>
  <c r="AC9" i="31"/>
  <c r="AF8" i="31"/>
  <c r="AC8" i="31"/>
  <c r="AF7" i="31"/>
  <c r="AC7" i="31"/>
  <c r="AF6" i="31"/>
  <c r="AC6" i="31"/>
  <c r="AF5" i="31"/>
  <c r="AC5" i="31"/>
  <c r="AC4" i="31"/>
  <c r="AF3" i="31"/>
  <c r="AC3" i="31"/>
  <c r="AF2" i="31"/>
  <c r="AC2" i="31"/>
  <c r="W31" i="31"/>
  <c r="T31" i="31"/>
  <c r="W30" i="31"/>
  <c r="T30" i="31"/>
  <c r="W29" i="31"/>
  <c r="T29" i="31"/>
  <c r="W28" i="31"/>
  <c r="T28" i="31"/>
  <c r="W27" i="31"/>
  <c r="T27" i="31"/>
  <c r="W26" i="31"/>
  <c r="T26" i="31"/>
  <c r="W25" i="31"/>
  <c r="T25" i="31"/>
  <c r="W24" i="31"/>
  <c r="T24" i="31"/>
  <c r="W23" i="31"/>
  <c r="T23" i="31"/>
  <c r="W22" i="31"/>
  <c r="T22" i="31"/>
  <c r="W21" i="31"/>
  <c r="T21" i="31"/>
  <c r="W20" i="31"/>
  <c r="T20" i="31"/>
  <c r="W19" i="31"/>
  <c r="T19" i="31"/>
  <c r="W18" i="31"/>
  <c r="T18" i="31"/>
  <c r="W17" i="31"/>
  <c r="T17" i="31"/>
  <c r="W16" i="31"/>
  <c r="T16" i="31"/>
  <c r="W15" i="31"/>
  <c r="T15" i="31"/>
  <c r="W14" i="31"/>
  <c r="T14" i="31"/>
  <c r="W13" i="31"/>
  <c r="T13" i="31"/>
  <c r="W12" i="31"/>
  <c r="T12" i="31"/>
  <c r="W11" i="31"/>
  <c r="T11" i="31"/>
  <c r="W10" i="31"/>
  <c r="T10" i="31"/>
  <c r="W9" i="31"/>
  <c r="T9" i="31"/>
  <c r="W8" i="31"/>
  <c r="T8" i="31"/>
  <c r="W7" i="31"/>
  <c r="T7" i="31"/>
  <c r="W6" i="31"/>
  <c r="T6" i="31"/>
  <c r="W5" i="31"/>
  <c r="T5" i="31"/>
  <c r="W4" i="31"/>
  <c r="T4" i="31"/>
  <c r="W3" i="31"/>
  <c r="T3" i="31"/>
  <c r="W2" i="31"/>
  <c r="T2" i="31"/>
  <c r="N31" i="31"/>
  <c r="E31" i="31"/>
  <c r="N30" i="31"/>
  <c r="E30" i="31"/>
  <c r="N29" i="31"/>
  <c r="E29" i="31"/>
  <c r="N28" i="31"/>
  <c r="E28" i="31"/>
  <c r="N27" i="31"/>
  <c r="E27" i="31"/>
  <c r="N26" i="31"/>
  <c r="E26" i="31"/>
  <c r="N25" i="31"/>
  <c r="E25" i="31"/>
  <c r="N24" i="31"/>
  <c r="E24" i="31"/>
  <c r="N23" i="31"/>
  <c r="E23" i="31"/>
  <c r="N22" i="31"/>
  <c r="N21" i="31"/>
  <c r="E21" i="31"/>
  <c r="N20" i="31"/>
  <c r="E20" i="31"/>
  <c r="N19" i="31"/>
  <c r="E19" i="31"/>
  <c r="N18" i="31"/>
  <c r="E18" i="31"/>
  <c r="N17" i="31"/>
  <c r="E17" i="31"/>
  <c r="N16" i="31"/>
  <c r="E16" i="31"/>
  <c r="N15" i="31"/>
  <c r="E15" i="31"/>
  <c r="N14" i="31"/>
  <c r="E14" i="31"/>
  <c r="N13" i="31"/>
  <c r="E13" i="31"/>
  <c r="N12" i="31"/>
  <c r="E12" i="31"/>
  <c r="N11" i="31"/>
  <c r="E11" i="31"/>
  <c r="N10" i="31"/>
  <c r="E10" i="31"/>
  <c r="N9" i="31"/>
  <c r="E9" i="31"/>
  <c r="N8" i="31"/>
  <c r="E8" i="31"/>
  <c r="N7" i="31"/>
  <c r="E7" i="31"/>
  <c r="N6" i="31"/>
  <c r="E6" i="31"/>
  <c r="N5" i="31"/>
  <c r="E5" i="31"/>
  <c r="N4" i="31"/>
  <c r="E4" i="31"/>
  <c r="N3" i="31"/>
  <c r="E3" i="31"/>
  <c r="N2" i="31"/>
  <c r="E2" i="31"/>
  <c r="M15" i="7"/>
  <c r="N15" i="7"/>
  <c r="O15" i="7"/>
  <c r="P15" i="7"/>
  <c r="Q15" i="7"/>
  <c r="R15" i="7"/>
  <c r="S15" i="7"/>
  <c r="T15" i="7"/>
  <c r="M16" i="7"/>
  <c r="N16" i="7"/>
  <c r="O16" i="7"/>
  <c r="P16" i="7"/>
  <c r="Q16" i="7"/>
  <c r="R16" i="7"/>
  <c r="S16" i="7"/>
  <c r="M17" i="7"/>
  <c r="N17" i="7"/>
  <c r="O17" i="7"/>
  <c r="P17" i="7"/>
  <c r="Q17" i="7"/>
  <c r="R17" i="7"/>
  <c r="S17" i="7"/>
  <c r="T17" i="7"/>
  <c r="M18" i="7"/>
  <c r="N18" i="7"/>
  <c r="O18" i="7"/>
  <c r="P18" i="7"/>
  <c r="Q18" i="7"/>
  <c r="R18" i="7"/>
  <c r="S18" i="7"/>
  <c r="T18" i="7"/>
  <c r="M19" i="7"/>
  <c r="N19" i="7"/>
  <c r="O19" i="7"/>
  <c r="P19" i="7"/>
  <c r="Q19" i="7"/>
  <c r="R19" i="7"/>
  <c r="S19" i="7"/>
  <c r="T19" i="7"/>
  <c r="M20" i="7"/>
  <c r="N20" i="7"/>
  <c r="O20" i="7"/>
  <c r="P20" i="7"/>
  <c r="Q20" i="7"/>
  <c r="R20" i="7"/>
  <c r="S20" i="7"/>
  <c r="T20" i="7"/>
  <c r="N14" i="7"/>
  <c r="O14" i="7"/>
  <c r="P14" i="7"/>
  <c r="Q14" i="7"/>
  <c r="R14" i="7"/>
  <c r="S14" i="7"/>
  <c r="T14" i="7"/>
  <c r="M14" i="7"/>
  <c r="M5" i="7"/>
  <c r="N5" i="7"/>
  <c r="O5" i="7"/>
  <c r="P5" i="7"/>
  <c r="Q5" i="7"/>
  <c r="R5" i="7"/>
  <c r="S5" i="7"/>
  <c r="M6" i="7"/>
  <c r="N6" i="7"/>
  <c r="O6" i="7"/>
  <c r="P6" i="7"/>
  <c r="Q6" i="7"/>
  <c r="R6" i="7"/>
  <c r="S6" i="7"/>
  <c r="M7" i="7"/>
  <c r="N7" i="7"/>
  <c r="O7" i="7"/>
  <c r="P7" i="7"/>
  <c r="Q7" i="7"/>
  <c r="R7" i="7"/>
  <c r="S7" i="7"/>
  <c r="T7" i="7"/>
  <c r="M8" i="7"/>
  <c r="N8" i="7"/>
  <c r="O8" i="7"/>
  <c r="P8" i="7"/>
  <c r="Q8" i="7"/>
  <c r="R8" i="7"/>
  <c r="S8" i="7"/>
  <c r="T8" i="7"/>
  <c r="M9" i="7"/>
  <c r="N9" i="7"/>
  <c r="O9" i="7"/>
  <c r="P9" i="7"/>
  <c r="Q9" i="7"/>
  <c r="R9" i="7"/>
  <c r="S9" i="7"/>
  <c r="T9" i="7"/>
  <c r="M10" i="7"/>
  <c r="N10" i="7"/>
  <c r="O10" i="7"/>
  <c r="P10" i="7"/>
  <c r="Q10" i="7"/>
  <c r="R10" i="7"/>
  <c r="S10" i="7"/>
  <c r="T10" i="7"/>
  <c r="N4" i="7"/>
  <c r="O4" i="7"/>
  <c r="P4" i="7"/>
  <c r="Q4" i="7"/>
  <c r="R4" i="7"/>
  <c r="S4" i="7"/>
  <c r="T4" i="7"/>
  <c r="I5" i="7"/>
  <c r="T5" i="7" s="1"/>
  <c r="I6" i="7"/>
  <c r="T6" i="7" s="1"/>
  <c r="I7" i="7"/>
  <c r="I8" i="7"/>
  <c r="I9" i="7"/>
  <c r="I10" i="7"/>
  <c r="I15" i="7"/>
  <c r="I16" i="7"/>
  <c r="T16" i="7" s="1"/>
  <c r="I17" i="7"/>
  <c r="I18" i="7"/>
  <c r="I19" i="7"/>
  <c r="I20" i="7"/>
  <c r="E2" i="14"/>
  <c r="M2" i="14"/>
  <c r="L2" i="14"/>
  <c r="N2" i="14"/>
  <c r="H2" i="26" l="1"/>
  <c r="I7" i="9" l="1"/>
  <c r="H5" i="26" l="1"/>
  <c r="H3" i="26"/>
  <c r="P12" i="9" l="1"/>
  <c r="P13" i="9"/>
  <c r="P14" i="9"/>
  <c r="P15" i="9"/>
  <c r="P16" i="9"/>
  <c r="P3" i="9"/>
  <c r="I15" i="9"/>
  <c r="Q14" i="9" s="1"/>
  <c r="Q7" i="9"/>
  <c r="K12" i="9"/>
  <c r="L12" i="9"/>
  <c r="M12" i="9"/>
  <c r="N12" i="9"/>
  <c r="O12" i="9"/>
  <c r="K13" i="9"/>
  <c r="L13" i="9"/>
  <c r="M13" i="9"/>
  <c r="N13" i="9"/>
  <c r="O13" i="9"/>
  <c r="K14" i="9"/>
  <c r="L14" i="9"/>
  <c r="M14" i="9"/>
  <c r="N14" i="9"/>
  <c r="O14" i="9"/>
  <c r="K15" i="9"/>
  <c r="L15" i="9"/>
  <c r="M15" i="9"/>
  <c r="N15" i="9"/>
  <c r="O15" i="9"/>
  <c r="L11" i="9"/>
  <c r="M11" i="9"/>
  <c r="N11" i="9"/>
  <c r="O11" i="9"/>
  <c r="P11" i="9"/>
  <c r="K11" i="9"/>
  <c r="K4" i="9"/>
  <c r="L4" i="9"/>
  <c r="M4" i="9"/>
  <c r="N4" i="9"/>
  <c r="O4" i="9"/>
  <c r="P4" i="9"/>
  <c r="K5" i="9"/>
  <c r="L5" i="9"/>
  <c r="M5" i="9"/>
  <c r="N5" i="9"/>
  <c r="O5" i="9"/>
  <c r="P5" i="9"/>
  <c r="K6" i="9"/>
  <c r="L6" i="9"/>
  <c r="M6" i="9"/>
  <c r="N6" i="9"/>
  <c r="O6" i="9"/>
  <c r="P6" i="9"/>
  <c r="K7" i="9"/>
  <c r="L7" i="9"/>
  <c r="M7" i="9"/>
  <c r="N7" i="9"/>
  <c r="O7" i="9"/>
  <c r="P7" i="9"/>
  <c r="L3" i="9"/>
  <c r="M3" i="9"/>
  <c r="N3" i="9"/>
  <c r="K3" i="9"/>
  <c r="O16" i="9" l="1"/>
  <c r="Q13" i="9"/>
  <c r="Q16" i="9"/>
  <c r="Q11" i="9"/>
  <c r="Q15" i="9"/>
  <c r="Q12" i="9"/>
  <c r="Q4" i="9"/>
  <c r="Q3" i="9"/>
  <c r="Q8" i="9"/>
  <c r="Q6" i="9"/>
  <c r="Q5" i="9"/>
  <c r="N16" i="9"/>
  <c r="O8" i="9"/>
  <c r="M16" i="9"/>
  <c r="L16" i="9"/>
  <c r="K16" i="9"/>
  <c r="K8" i="9"/>
  <c r="N8" i="9"/>
  <c r="P8" i="9"/>
  <c r="M8" i="9"/>
  <c r="L8" i="9"/>
  <c r="N32" i="14" l="1"/>
  <c r="M32" i="14"/>
  <c r="L32" i="14"/>
  <c r="K32" i="14"/>
  <c r="O32" i="14" s="1"/>
  <c r="N31" i="14"/>
  <c r="M31" i="14"/>
  <c r="L31" i="14"/>
  <c r="K31" i="14"/>
  <c r="O31" i="14" s="1"/>
  <c r="N30" i="14"/>
  <c r="M30" i="14"/>
  <c r="L30" i="14"/>
  <c r="K30" i="14"/>
  <c r="O30" i="14" s="1"/>
  <c r="N29" i="14"/>
  <c r="M29" i="14"/>
  <c r="L29" i="14"/>
  <c r="K29" i="14"/>
  <c r="O29" i="14" s="1"/>
  <c r="N28" i="14"/>
  <c r="M28" i="14"/>
  <c r="L28" i="14"/>
  <c r="K28" i="14"/>
  <c r="O28" i="14" s="1"/>
  <c r="N27" i="14"/>
  <c r="M27" i="14"/>
  <c r="L27" i="14"/>
  <c r="K27" i="14"/>
  <c r="O27" i="14" s="1"/>
  <c r="N26" i="14"/>
  <c r="M26" i="14"/>
  <c r="L26" i="14"/>
  <c r="K26" i="14"/>
  <c r="O26" i="14" s="1"/>
  <c r="N25" i="14"/>
  <c r="M25" i="14"/>
  <c r="L25" i="14"/>
  <c r="K25" i="14"/>
  <c r="O25" i="14" s="1"/>
  <c r="N24" i="14"/>
  <c r="M24" i="14"/>
  <c r="L24" i="14"/>
  <c r="K24" i="14"/>
  <c r="O24" i="14" s="1"/>
  <c r="N23" i="14"/>
  <c r="M23" i="14"/>
  <c r="L23" i="14"/>
  <c r="K23" i="14"/>
  <c r="O23" i="14" s="1"/>
  <c r="N22" i="14"/>
  <c r="M22" i="14"/>
  <c r="K22" i="14"/>
  <c r="L22" i="14" s="1"/>
  <c r="O22" i="14" s="1"/>
  <c r="N21" i="14"/>
  <c r="M21" i="14"/>
  <c r="L21" i="14"/>
  <c r="K21" i="14"/>
  <c r="O21" i="14" s="1"/>
  <c r="N20" i="14"/>
  <c r="M20" i="14"/>
  <c r="L20" i="14"/>
  <c r="K20" i="14"/>
  <c r="O20" i="14" s="1"/>
  <c r="N19" i="14"/>
  <c r="M19" i="14"/>
  <c r="L19" i="14"/>
  <c r="K19" i="14"/>
  <c r="O19" i="14" s="1"/>
  <c r="N18" i="14"/>
  <c r="M18" i="14"/>
  <c r="L18" i="14"/>
  <c r="K18" i="14"/>
  <c r="O18" i="14" s="1"/>
  <c r="N17" i="14"/>
  <c r="M17" i="14"/>
  <c r="L17" i="14"/>
  <c r="K17" i="14"/>
  <c r="O17" i="14" s="1"/>
  <c r="N16" i="14"/>
  <c r="M16" i="14"/>
  <c r="L16" i="14"/>
  <c r="K16" i="14"/>
  <c r="O16" i="14" s="1"/>
  <c r="N15" i="14"/>
  <c r="M15" i="14"/>
  <c r="L15" i="14"/>
  <c r="K15" i="14"/>
  <c r="O15" i="14" s="1"/>
  <c r="N14" i="14"/>
  <c r="M14" i="14"/>
  <c r="L14" i="14"/>
  <c r="K14" i="14"/>
  <c r="O14" i="14" s="1"/>
  <c r="N13" i="14"/>
  <c r="M13" i="14"/>
  <c r="L13" i="14"/>
  <c r="K13" i="14"/>
  <c r="O13" i="14" s="1"/>
  <c r="N12" i="14"/>
  <c r="M12" i="14"/>
  <c r="L12" i="14"/>
  <c r="K12" i="14"/>
  <c r="O12" i="14" s="1"/>
  <c r="N11" i="14"/>
  <c r="M11" i="14"/>
  <c r="L11" i="14"/>
  <c r="K11" i="14"/>
  <c r="O11" i="14" s="1"/>
  <c r="N10" i="14"/>
  <c r="M10" i="14"/>
  <c r="L10" i="14"/>
  <c r="K10" i="14"/>
  <c r="O10" i="14" s="1"/>
  <c r="N9" i="14"/>
  <c r="M9" i="14"/>
  <c r="L9" i="14"/>
  <c r="K9" i="14"/>
  <c r="O9" i="14" s="1"/>
  <c r="N8" i="14"/>
  <c r="M8" i="14"/>
  <c r="L8" i="14"/>
  <c r="K8" i="14"/>
  <c r="O8" i="14" s="1"/>
  <c r="N7" i="14"/>
  <c r="M7" i="14"/>
  <c r="L7" i="14"/>
  <c r="K7" i="14"/>
  <c r="O7" i="14" s="1"/>
  <c r="N6" i="14"/>
  <c r="M6" i="14"/>
  <c r="L6" i="14"/>
  <c r="K6" i="14"/>
  <c r="O6" i="14" s="1"/>
  <c r="N5" i="14"/>
  <c r="M5" i="14"/>
  <c r="L5" i="14"/>
  <c r="K5" i="14"/>
  <c r="O5" i="14" s="1"/>
  <c r="N4" i="14"/>
  <c r="M4" i="14"/>
  <c r="K4" i="14"/>
  <c r="N3" i="14"/>
  <c r="M3" i="14"/>
  <c r="L3" i="14"/>
  <c r="K3" i="14"/>
  <c r="O3" i="14" s="1"/>
  <c r="K2" i="14"/>
  <c r="O2" i="14" s="1"/>
  <c r="L4" i="14" l="1"/>
  <c r="O4" i="14" s="1"/>
  <c r="B3" i="14"/>
  <c r="F3" i="14" s="1"/>
  <c r="B4" i="14"/>
  <c r="B5" i="14"/>
  <c r="F5" i="14" s="1"/>
  <c r="B6" i="14"/>
  <c r="F6" i="14" s="1"/>
  <c r="B7" i="14"/>
  <c r="F7" i="14" s="1"/>
  <c r="B8" i="14"/>
  <c r="F8" i="14" s="1"/>
  <c r="B9" i="14"/>
  <c r="F9" i="14" s="1"/>
  <c r="B10" i="14"/>
  <c r="F10" i="14" s="1"/>
  <c r="B11" i="14"/>
  <c r="F11" i="14" s="1"/>
  <c r="B12" i="14"/>
  <c r="F12" i="14" s="1"/>
  <c r="B13" i="14"/>
  <c r="F13" i="14" s="1"/>
  <c r="B14" i="14"/>
  <c r="F14" i="14" s="1"/>
  <c r="B15" i="14"/>
  <c r="F15" i="14" s="1"/>
  <c r="B16" i="14"/>
  <c r="F16" i="14" s="1"/>
  <c r="B17" i="14"/>
  <c r="F17" i="14" s="1"/>
  <c r="B18" i="14"/>
  <c r="F18" i="14" s="1"/>
  <c r="B19" i="14"/>
  <c r="F19" i="14" s="1"/>
  <c r="B20" i="14"/>
  <c r="F20" i="14" s="1"/>
  <c r="B21" i="14"/>
  <c r="F21" i="14" s="1"/>
  <c r="B22" i="14"/>
  <c r="B23" i="14"/>
  <c r="F23" i="14" s="1"/>
  <c r="B24" i="14"/>
  <c r="F24" i="14" s="1"/>
  <c r="B25" i="14"/>
  <c r="F25" i="14" s="1"/>
  <c r="B26" i="14"/>
  <c r="F26" i="14" s="1"/>
  <c r="B27" i="14"/>
  <c r="F27" i="14" s="1"/>
  <c r="B28" i="14"/>
  <c r="F28" i="14" s="1"/>
  <c r="B29" i="14"/>
  <c r="F29" i="14" s="1"/>
  <c r="B30" i="14"/>
  <c r="F30" i="14" s="1"/>
  <c r="B31" i="14"/>
  <c r="F31" i="14" s="1"/>
  <c r="B32" i="14"/>
  <c r="F32" i="14" s="1"/>
  <c r="B2" i="14"/>
  <c r="F2" i="14" s="1"/>
  <c r="T3" i="14" l="1"/>
  <c r="T4" i="14"/>
  <c r="T5" i="14"/>
  <c r="T6" i="14"/>
  <c r="T7" i="14"/>
  <c r="T8" i="14"/>
  <c r="T9" i="14"/>
  <c r="T10" i="14"/>
  <c r="T11" i="14"/>
  <c r="T12" i="14"/>
  <c r="T13" i="14"/>
  <c r="T14" i="14"/>
  <c r="T15" i="14"/>
  <c r="T16" i="14"/>
  <c r="T17" i="14"/>
  <c r="T18" i="14"/>
  <c r="T19" i="14"/>
  <c r="T20" i="14"/>
  <c r="T21" i="14"/>
  <c r="T22" i="14"/>
  <c r="T23" i="14"/>
  <c r="T24" i="14"/>
  <c r="T25" i="14"/>
  <c r="T26" i="14"/>
  <c r="T27" i="14"/>
  <c r="T28" i="14"/>
  <c r="T29" i="14"/>
  <c r="T30" i="14"/>
  <c r="T31" i="14"/>
  <c r="T32" i="14"/>
  <c r="U32" i="14" s="1"/>
  <c r="V32" i="14" s="1"/>
  <c r="T2" i="14"/>
  <c r="C2" i="14"/>
  <c r="D2" i="14"/>
  <c r="H2" i="14"/>
  <c r="C3" i="14"/>
  <c r="D3" i="14"/>
  <c r="E3" i="14"/>
  <c r="H3" i="14"/>
  <c r="C4" i="14"/>
  <c r="D4" i="14"/>
  <c r="E4" i="14"/>
  <c r="H4" i="14"/>
  <c r="C5" i="14"/>
  <c r="D5" i="14"/>
  <c r="E5" i="14"/>
  <c r="H5" i="14"/>
  <c r="C6" i="14"/>
  <c r="D6" i="14"/>
  <c r="E6" i="14"/>
  <c r="H6" i="14"/>
  <c r="C7" i="14"/>
  <c r="D7" i="14"/>
  <c r="E7" i="14"/>
  <c r="H7" i="14"/>
  <c r="C8" i="14"/>
  <c r="D8" i="14"/>
  <c r="E8" i="14"/>
  <c r="H8" i="14"/>
  <c r="C9" i="14"/>
  <c r="D9" i="14"/>
  <c r="E9" i="14"/>
  <c r="H9" i="14"/>
  <c r="C10" i="14"/>
  <c r="D10" i="14"/>
  <c r="E10" i="14"/>
  <c r="H10" i="14"/>
  <c r="C11" i="14"/>
  <c r="D11" i="14"/>
  <c r="E11" i="14"/>
  <c r="H11" i="14"/>
  <c r="C12" i="14"/>
  <c r="D12" i="14"/>
  <c r="E12" i="14"/>
  <c r="H12" i="14"/>
  <c r="C13" i="14"/>
  <c r="D13" i="14"/>
  <c r="E13" i="14"/>
  <c r="H13" i="14"/>
  <c r="C14" i="14"/>
  <c r="D14" i="14"/>
  <c r="E14" i="14"/>
  <c r="H14" i="14"/>
  <c r="C15" i="14"/>
  <c r="D15" i="14"/>
  <c r="E15" i="14"/>
  <c r="H15" i="14"/>
  <c r="C16" i="14"/>
  <c r="D16" i="14"/>
  <c r="E16" i="14"/>
  <c r="H16" i="14"/>
  <c r="C17" i="14"/>
  <c r="D17" i="14"/>
  <c r="E17" i="14"/>
  <c r="H17" i="14"/>
  <c r="C18" i="14"/>
  <c r="D18" i="14"/>
  <c r="E18" i="14"/>
  <c r="H18" i="14"/>
  <c r="C19" i="14"/>
  <c r="D19" i="14"/>
  <c r="E19" i="14"/>
  <c r="H19" i="14"/>
  <c r="C20" i="14"/>
  <c r="D20" i="14"/>
  <c r="E20" i="14"/>
  <c r="H20" i="14"/>
  <c r="C21" i="14"/>
  <c r="D21" i="14"/>
  <c r="E21" i="14"/>
  <c r="H21" i="14"/>
  <c r="C22" i="14"/>
  <c r="D22" i="14"/>
  <c r="E22" i="14"/>
  <c r="H22" i="14"/>
  <c r="C23" i="14"/>
  <c r="D23" i="14"/>
  <c r="E23" i="14"/>
  <c r="H23" i="14"/>
  <c r="C24" i="14"/>
  <c r="D24" i="14"/>
  <c r="E24" i="14"/>
  <c r="H24" i="14"/>
  <c r="C25" i="14"/>
  <c r="D25" i="14"/>
  <c r="E25" i="14"/>
  <c r="H25" i="14"/>
  <c r="C26" i="14"/>
  <c r="D26" i="14"/>
  <c r="E26" i="14"/>
  <c r="H26" i="14"/>
  <c r="C27" i="14"/>
  <c r="D27" i="14"/>
  <c r="E27" i="14"/>
  <c r="H27" i="14"/>
  <c r="C28" i="14"/>
  <c r="D28" i="14"/>
  <c r="E28" i="14"/>
  <c r="H28" i="14"/>
  <c r="C29" i="14"/>
  <c r="D29" i="14"/>
  <c r="E29" i="14"/>
  <c r="H29" i="14"/>
  <c r="C30" i="14"/>
  <c r="D30" i="14"/>
  <c r="E30" i="14"/>
  <c r="H30" i="14"/>
  <c r="C31" i="14"/>
  <c r="D31" i="14"/>
  <c r="E31" i="14"/>
  <c r="H31" i="14"/>
  <c r="C32" i="14"/>
  <c r="D32" i="14"/>
  <c r="E32" i="14"/>
  <c r="H32" i="14"/>
  <c r="W32" i="14" l="1"/>
  <c r="X32" i="14" s="1"/>
  <c r="Y32" i="14" s="1"/>
  <c r="Z32" i="14" s="1"/>
  <c r="AA32" i="14"/>
  <c r="U8" i="14"/>
  <c r="V8" i="14" s="1"/>
  <c r="U2" i="14"/>
  <c r="V2" i="14" s="1"/>
  <c r="U25" i="14"/>
  <c r="V25" i="14" s="1"/>
  <c r="U17" i="14"/>
  <c r="V17" i="14" s="1"/>
  <c r="U9" i="14"/>
  <c r="V9" i="14" s="1"/>
  <c r="U31" i="14"/>
  <c r="V31" i="14" s="1"/>
  <c r="U23" i="14"/>
  <c r="V23" i="14" s="1"/>
  <c r="U15" i="14"/>
  <c r="V15" i="14" s="1"/>
  <c r="U7" i="14"/>
  <c r="V7" i="14" s="1"/>
  <c r="U30" i="14"/>
  <c r="V30" i="14" s="1"/>
  <c r="U22" i="14"/>
  <c r="V22" i="14" s="1"/>
  <c r="U14" i="14"/>
  <c r="V14" i="14" s="1"/>
  <c r="U6" i="14"/>
  <c r="V6" i="14" s="1"/>
  <c r="U29" i="14"/>
  <c r="V29" i="14" s="1"/>
  <c r="U21" i="14"/>
  <c r="V21" i="14" s="1"/>
  <c r="U13" i="14"/>
  <c r="V13" i="14" s="1"/>
  <c r="U5" i="14"/>
  <c r="V5" i="14" s="1"/>
  <c r="U16" i="14"/>
  <c r="V16" i="14" s="1"/>
  <c r="U28" i="14"/>
  <c r="V28" i="14" s="1"/>
  <c r="U20" i="14"/>
  <c r="V20" i="14" s="1"/>
  <c r="U12" i="14"/>
  <c r="V12" i="14" s="1"/>
  <c r="U4" i="14"/>
  <c r="V4" i="14" s="1"/>
  <c r="U24" i="14"/>
  <c r="V24" i="14" s="1"/>
  <c r="U27" i="14"/>
  <c r="V27" i="14" s="1"/>
  <c r="U19" i="14"/>
  <c r="V19" i="14" s="1"/>
  <c r="U11" i="14"/>
  <c r="V11" i="14" s="1"/>
  <c r="U3" i="14"/>
  <c r="V3" i="14" s="1"/>
  <c r="U26" i="14"/>
  <c r="V26" i="14" s="1"/>
  <c r="U18" i="14"/>
  <c r="V18" i="14" s="1"/>
  <c r="U10" i="14"/>
  <c r="V10" i="14" s="1"/>
  <c r="W29" i="14" l="1"/>
  <c r="X29" i="14" s="1"/>
  <c r="Y29" i="14" s="1"/>
  <c r="Z29" i="14" s="1"/>
  <c r="AA29" i="14"/>
  <c r="W31" i="14"/>
  <c r="X31" i="14" s="1"/>
  <c r="Y31" i="14" s="1"/>
  <c r="Z31" i="14" s="1"/>
  <c r="AA31" i="14"/>
  <c r="W18" i="14"/>
  <c r="X18" i="14" s="1"/>
  <c r="Y18" i="14" s="1"/>
  <c r="Z18" i="14" s="1"/>
  <c r="AA18" i="14"/>
  <c r="W9" i="14"/>
  <c r="X9" i="14" s="1"/>
  <c r="Y9" i="14" s="1"/>
  <c r="Z9" i="14" s="1"/>
  <c r="AA9" i="14"/>
  <c r="W17" i="14"/>
  <c r="X17" i="14" s="1"/>
  <c r="Y17" i="14" s="1"/>
  <c r="Z17" i="14" s="1"/>
  <c r="AA17" i="14"/>
  <c r="W3" i="14"/>
  <c r="X3" i="14" s="1"/>
  <c r="Y3" i="14" s="1"/>
  <c r="Z3" i="14" s="1"/>
  <c r="AA3" i="14"/>
  <c r="W22" i="14"/>
  <c r="X22" i="14" s="1"/>
  <c r="Y22" i="14" s="1"/>
  <c r="Z22" i="14" s="1"/>
  <c r="AA22" i="14"/>
  <c r="W25" i="14"/>
  <c r="X25" i="14" s="1"/>
  <c r="Y25" i="14" s="1"/>
  <c r="Z25" i="14" s="1"/>
  <c r="AA25" i="14"/>
  <c r="W4" i="14"/>
  <c r="X4" i="14" s="1"/>
  <c r="Y4" i="14" s="1"/>
  <c r="Z4" i="14" s="1"/>
  <c r="AA4" i="14"/>
  <c r="W20" i="14"/>
  <c r="X20" i="14" s="1"/>
  <c r="Y20" i="14" s="1"/>
  <c r="Z20" i="14" s="1"/>
  <c r="AA20" i="14"/>
  <c r="W30" i="14"/>
  <c r="X30" i="14" s="1"/>
  <c r="Y30" i="14" s="1"/>
  <c r="Z30" i="14" s="1"/>
  <c r="AA30" i="14"/>
  <c r="W2" i="14"/>
  <c r="X2" i="14" s="1"/>
  <c r="Y2" i="14" s="1"/>
  <c r="Z2" i="14" s="1"/>
  <c r="AA2" i="14"/>
  <c r="W10" i="14"/>
  <c r="X10" i="14" s="1"/>
  <c r="Y10" i="14" s="1"/>
  <c r="Z10" i="14" s="1"/>
  <c r="AA10" i="14"/>
  <c r="W14" i="14"/>
  <c r="X14" i="14" s="1"/>
  <c r="Y14" i="14" s="1"/>
  <c r="Z14" i="14" s="1"/>
  <c r="AA14" i="14"/>
  <c r="AA11" i="14"/>
  <c r="W11" i="14"/>
  <c r="X11" i="14" s="1"/>
  <c r="Y11" i="14" s="1"/>
  <c r="Z11" i="14" s="1"/>
  <c r="W5" i="14"/>
  <c r="X5" i="14" s="1"/>
  <c r="Y5" i="14" s="1"/>
  <c r="Z5" i="14" s="1"/>
  <c r="AA5" i="14"/>
  <c r="W7" i="14"/>
  <c r="X7" i="14" s="1"/>
  <c r="Y7" i="14" s="1"/>
  <c r="Z7" i="14" s="1"/>
  <c r="AA7" i="14"/>
  <c r="W8" i="14"/>
  <c r="X8" i="14" s="1"/>
  <c r="Y8" i="14" s="1"/>
  <c r="Z8" i="14" s="1"/>
  <c r="AA8" i="14"/>
  <c r="W12" i="14"/>
  <c r="X12" i="14" s="1"/>
  <c r="Y12" i="14" s="1"/>
  <c r="Z12" i="14" s="1"/>
  <c r="AA12" i="14"/>
  <c r="W26" i="14"/>
  <c r="X26" i="14" s="1"/>
  <c r="Y26" i="14" s="1"/>
  <c r="Z26" i="14" s="1"/>
  <c r="AA26" i="14"/>
  <c r="W16" i="14"/>
  <c r="X16" i="14" s="1"/>
  <c r="Y16" i="14" s="1"/>
  <c r="Z16" i="14" s="1"/>
  <c r="AA16" i="14"/>
  <c r="W27" i="14"/>
  <c r="X27" i="14" s="1"/>
  <c r="Y27" i="14" s="1"/>
  <c r="Z27" i="14" s="1"/>
  <c r="AA27" i="14"/>
  <c r="W13" i="14"/>
  <c r="X13" i="14" s="1"/>
  <c r="Y13" i="14" s="1"/>
  <c r="Z13" i="14" s="1"/>
  <c r="AA13" i="14"/>
  <c r="W15" i="14"/>
  <c r="X15" i="14" s="1"/>
  <c r="Y15" i="14" s="1"/>
  <c r="Z15" i="14" s="1"/>
  <c r="AA15" i="14"/>
  <c r="W6" i="14"/>
  <c r="X6" i="14" s="1"/>
  <c r="Y6" i="14" s="1"/>
  <c r="Z6" i="14" s="1"/>
  <c r="AA6" i="14"/>
  <c r="W28" i="14"/>
  <c r="X28" i="14" s="1"/>
  <c r="Y28" i="14" s="1"/>
  <c r="Z28" i="14" s="1"/>
  <c r="AA28" i="14"/>
  <c r="W19" i="14"/>
  <c r="X19" i="14" s="1"/>
  <c r="Y19" i="14" s="1"/>
  <c r="Z19" i="14" s="1"/>
  <c r="AA19" i="14"/>
  <c r="W24" i="14"/>
  <c r="X24" i="14" s="1"/>
  <c r="Y24" i="14" s="1"/>
  <c r="Z24" i="14" s="1"/>
  <c r="AA24" i="14"/>
  <c r="W21" i="14"/>
  <c r="X21" i="14" s="1"/>
  <c r="Y21" i="14" s="1"/>
  <c r="Z21" i="14" s="1"/>
  <c r="AA21" i="14"/>
  <c r="W23" i="14"/>
  <c r="X23" i="14" s="1"/>
  <c r="Y23" i="14" s="1"/>
  <c r="Z23" i="14" s="1"/>
  <c r="AA23" i="14"/>
</calcChain>
</file>

<file path=xl/sharedStrings.xml><?xml version="1.0" encoding="utf-8"?>
<sst xmlns="http://schemas.openxmlformats.org/spreadsheetml/2006/main" count="1112" uniqueCount="156">
  <si>
    <t>CG</t>
  </si>
  <si>
    <t>SMR</t>
  </si>
  <si>
    <t>CG+CCS</t>
  </si>
  <si>
    <t>SMR+CCS</t>
  </si>
  <si>
    <t>PV</t>
  </si>
  <si>
    <t>Wind</t>
  </si>
  <si>
    <t>National</t>
  </si>
  <si>
    <t>Anhui</t>
  </si>
  <si>
    <t>Beijing</t>
  </si>
  <si>
    <t>Chongqing</t>
  </si>
  <si>
    <t>Fujian</t>
  </si>
  <si>
    <t>Gansu</t>
  </si>
  <si>
    <t>Guangdong</t>
  </si>
  <si>
    <t>Guangxi</t>
  </si>
  <si>
    <t>Guizhou</t>
  </si>
  <si>
    <t>Hainan</t>
  </si>
  <si>
    <t>Hebei</t>
  </si>
  <si>
    <t>Heilongjiang</t>
  </si>
  <si>
    <t>Henan</t>
  </si>
  <si>
    <t>Hubei</t>
  </si>
  <si>
    <t>Hunan</t>
  </si>
  <si>
    <t>InnerMongolia</t>
  </si>
  <si>
    <t>Jiangsu</t>
  </si>
  <si>
    <t>Jiangxi</t>
  </si>
  <si>
    <t>Jilin</t>
  </si>
  <si>
    <t>Liaoning</t>
  </si>
  <si>
    <t>Ningxia</t>
  </si>
  <si>
    <t>Qinghai</t>
  </si>
  <si>
    <t>Shanghai</t>
  </si>
  <si>
    <t>Shandong</t>
  </si>
  <si>
    <t>Shaanxi</t>
  </si>
  <si>
    <t>Shanxi</t>
  </si>
  <si>
    <t>Sichuan</t>
  </si>
  <si>
    <t>Tianjin</t>
  </si>
  <si>
    <t>Xinjiang</t>
  </si>
  <si>
    <t>Yunnan</t>
  </si>
  <si>
    <t>Zhejiang</t>
  </si>
  <si>
    <t>CAPEX</t>
  </si>
  <si>
    <t>Fuel</t>
  </si>
  <si>
    <t>OPEX</t>
  </si>
  <si>
    <t>Inner Mongolia</t>
  </si>
  <si>
    <t>Manufacturing</t>
  </si>
  <si>
    <t>Other indirect emissions</t>
  </si>
  <si>
    <t>Direct emissions</t>
  </si>
  <si>
    <t>Emissions captured by CCS</t>
  </si>
  <si>
    <t>Waste treatment</t>
  </si>
  <si>
    <t>Total</t>
  </si>
  <si>
    <t>conventional</t>
    <phoneticPr fontId="2" type="noConversion"/>
  </si>
  <si>
    <t>low-carbon</t>
    <phoneticPr fontId="2" type="noConversion"/>
  </si>
  <si>
    <t>difference</t>
    <phoneticPr fontId="2" type="noConversion"/>
  </si>
  <si>
    <t>abbrevation</t>
    <phoneticPr fontId="2" type="noConversion"/>
  </si>
  <si>
    <t>QH</t>
    <phoneticPr fontId="2" type="noConversion"/>
  </si>
  <si>
    <t>YN</t>
    <phoneticPr fontId="2" type="noConversion"/>
  </si>
  <si>
    <t>NX</t>
    <phoneticPr fontId="2" type="noConversion"/>
  </si>
  <si>
    <t>GS</t>
    <phoneticPr fontId="2" type="noConversion"/>
  </si>
  <si>
    <t>XJ</t>
    <phoneticPr fontId="2" type="noConversion"/>
  </si>
  <si>
    <t>NM</t>
    <phoneticPr fontId="2" type="noConversion"/>
  </si>
  <si>
    <t>SH</t>
    <phoneticPr fontId="2" type="noConversion"/>
  </si>
  <si>
    <t>SX</t>
    <phoneticPr fontId="2" type="noConversion"/>
  </si>
  <si>
    <t>SC</t>
    <phoneticPr fontId="2" type="noConversion"/>
  </si>
  <si>
    <t>CQ</t>
    <phoneticPr fontId="2" type="noConversion"/>
  </si>
  <si>
    <t>BJ</t>
    <phoneticPr fontId="2" type="noConversion"/>
  </si>
  <si>
    <t>GZ</t>
    <phoneticPr fontId="2" type="noConversion"/>
  </si>
  <si>
    <t>FJ</t>
    <phoneticPr fontId="2" type="noConversion"/>
  </si>
  <si>
    <t>LN</t>
    <phoneticPr fontId="2" type="noConversion"/>
  </si>
  <si>
    <t>GD</t>
    <phoneticPr fontId="2" type="noConversion"/>
  </si>
  <si>
    <t>TJ</t>
    <phoneticPr fontId="2" type="noConversion"/>
  </si>
  <si>
    <t>JL</t>
    <phoneticPr fontId="2" type="noConversion"/>
  </si>
  <si>
    <t>JX</t>
    <phoneticPr fontId="2" type="noConversion"/>
  </si>
  <si>
    <t>SD</t>
    <phoneticPr fontId="2" type="noConversion"/>
  </si>
  <si>
    <t>AH</t>
    <phoneticPr fontId="2" type="noConversion"/>
  </si>
  <si>
    <t>ZJ</t>
    <phoneticPr fontId="2" type="noConversion"/>
  </si>
  <si>
    <t>HL</t>
    <phoneticPr fontId="2" type="noConversion"/>
  </si>
  <si>
    <t>JS</t>
    <phoneticPr fontId="2" type="noConversion"/>
  </si>
  <si>
    <t>GX</t>
    <phoneticPr fontId="2" type="noConversion"/>
  </si>
  <si>
    <t>HI</t>
    <phoneticPr fontId="2" type="noConversion"/>
  </si>
  <si>
    <t>HB</t>
    <phoneticPr fontId="2" type="noConversion"/>
  </si>
  <si>
    <t>HN</t>
    <phoneticPr fontId="2" type="noConversion"/>
  </si>
  <si>
    <t>SN</t>
    <phoneticPr fontId="2" type="noConversion"/>
  </si>
  <si>
    <t>HE</t>
    <phoneticPr fontId="2" type="noConversion"/>
  </si>
  <si>
    <t>HA</t>
    <phoneticPr fontId="2" type="noConversion"/>
  </si>
  <si>
    <t>Inner Mongolia</t>
    <phoneticPr fontId="2" type="noConversion"/>
  </si>
  <si>
    <t>Wind</t>
    <phoneticPr fontId="2" type="noConversion"/>
  </si>
  <si>
    <t>CG</t>
    <phoneticPr fontId="2" type="noConversion"/>
  </si>
  <si>
    <t>SMR</t>
    <phoneticPr fontId="2" type="noConversion"/>
  </si>
  <si>
    <t>CG+CCS</t>
    <phoneticPr fontId="2" type="noConversion"/>
  </si>
  <si>
    <t>SMR+CCS</t>
    <phoneticPr fontId="2" type="noConversion"/>
  </si>
  <si>
    <t>PV</t>
    <phoneticPr fontId="2" type="noConversion"/>
  </si>
  <si>
    <t>S1</t>
    <phoneticPr fontId="2" type="noConversion"/>
  </si>
  <si>
    <t>S2</t>
    <phoneticPr fontId="2" type="noConversion"/>
  </si>
  <si>
    <t>Feedstock</t>
  </si>
  <si>
    <t>total</t>
  </si>
  <si>
    <t>Indirect emissions from grid</t>
  </si>
  <si>
    <t>Indirect emissions from grid</t>
    <phoneticPr fontId="2" type="noConversion"/>
  </si>
  <si>
    <t>other</t>
  </si>
  <si>
    <t>other</t>
    <phoneticPr fontId="2" type="noConversion"/>
  </si>
  <si>
    <t>grid</t>
  </si>
  <si>
    <t>grid</t>
    <phoneticPr fontId="2" type="noConversion"/>
  </si>
  <si>
    <t>S0</t>
    <phoneticPr fontId="2" type="noConversion"/>
  </si>
  <si>
    <t>S2</t>
    <phoneticPr fontId="2" type="noConversion"/>
  </si>
  <si>
    <t>S1</t>
    <phoneticPr fontId="2" type="noConversion"/>
  </si>
  <si>
    <t>S0</t>
    <phoneticPr fontId="2" type="noConversion"/>
  </si>
  <si>
    <t>S1_economic cost</t>
    <phoneticPr fontId="2" type="noConversion"/>
  </si>
  <si>
    <t>S1_carbon cost</t>
    <phoneticPr fontId="2" type="noConversion"/>
  </si>
  <si>
    <t>S2_economic cost</t>
    <phoneticPr fontId="2" type="noConversion"/>
  </si>
  <si>
    <t>S2_carbon cost</t>
    <phoneticPr fontId="2" type="noConversion"/>
  </si>
  <si>
    <t>Shaanxi</t>
    <phoneticPr fontId="2" type="noConversion"/>
  </si>
  <si>
    <t>Integrated</t>
  </si>
  <si>
    <t>Integrated</t>
    <phoneticPr fontId="2" type="noConversion"/>
  </si>
  <si>
    <t>electricity</t>
    <phoneticPr fontId="2" type="noConversion"/>
  </si>
  <si>
    <t>Electricity</t>
    <phoneticPr fontId="2" type="noConversion"/>
  </si>
  <si>
    <t>Indirect emissions from renewables</t>
    <phoneticPr fontId="2" type="noConversion"/>
  </si>
  <si>
    <t>Integrated</t>
    <phoneticPr fontId="2" type="noConversion"/>
  </si>
  <si>
    <t>PV</t>
    <phoneticPr fontId="2" type="noConversion"/>
  </si>
  <si>
    <t>Wind</t>
    <phoneticPr fontId="2" type="noConversion"/>
  </si>
  <si>
    <t>AH</t>
  </si>
  <si>
    <t>BJ</t>
  </si>
  <si>
    <t>CQ</t>
  </si>
  <si>
    <t>FJ</t>
  </si>
  <si>
    <t>GS</t>
  </si>
  <si>
    <t>GD</t>
  </si>
  <si>
    <t>GX</t>
  </si>
  <si>
    <t>GZ</t>
  </si>
  <si>
    <t>HI</t>
  </si>
  <si>
    <t>HE</t>
  </si>
  <si>
    <t>HL</t>
  </si>
  <si>
    <t>HA</t>
  </si>
  <si>
    <t>HB</t>
  </si>
  <si>
    <t>HN</t>
  </si>
  <si>
    <t>NM</t>
  </si>
  <si>
    <t>JS</t>
  </si>
  <si>
    <t>JX</t>
  </si>
  <si>
    <t>JL</t>
  </si>
  <si>
    <t>LN</t>
  </si>
  <si>
    <t>NX</t>
  </si>
  <si>
    <t>QH</t>
  </si>
  <si>
    <t>SN</t>
  </si>
  <si>
    <t>SD</t>
  </si>
  <si>
    <t>SH</t>
  </si>
  <si>
    <t>SX</t>
  </si>
  <si>
    <t>SC</t>
  </si>
  <si>
    <t>TJ</t>
  </si>
  <si>
    <t>XJ</t>
  </si>
  <si>
    <t>YN</t>
  </si>
  <si>
    <t>ZJ</t>
  </si>
  <si>
    <t>id</t>
    <phoneticPr fontId="2" type="noConversion"/>
  </si>
  <si>
    <t>ab</t>
    <phoneticPr fontId="2" type="noConversion"/>
  </si>
  <si>
    <t>Indirect emissions from renewables</t>
  </si>
  <si>
    <t>carbon cost (CNY/kg CO2-eq)</t>
    <phoneticPr fontId="2" type="noConversion"/>
  </si>
  <si>
    <t>pv</t>
    <phoneticPr fontId="2" type="noConversion"/>
  </si>
  <si>
    <t>solar</t>
  </si>
  <si>
    <t>solar</t>
    <phoneticPr fontId="2" type="noConversion"/>
  </si>
  <si>
    <t>wind</t>
  </si>
  <si>
    <t>wind</t>
    <phoneticPr fontId="2" type="noConversion"/>
  </si>
  <si>
    <t>other</t>
    <phoneticPr fontId="2" type="noConversion"/>
  </si>
  <si>
    <t>Integrated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</si>
</sst>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_ "/>
  </numFmts>
  <fonts count="8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theme="1"/>
      <name val="Arial"/>
      <family val="2"/>
    </font>
    <font>
      <b/>
      <sz val="11"/>
      <color theme="1"/>
      <name val="等线"/>
      <family val="3"/>
      <charset val="134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>
      <alignment vertical="center"/>
    </xf>
    <xf numFmtId="0" fontId="3" fillId="0" borderId="0"/>
    <xf numFmtId="0" fontId="3" fillId="0" borderId="0"/>
  </cellStyleXfs>
  <cellXfs count="35">
    <xf numFmtId="0" fontId="0" fillId="0" borderId="0" xfId="0"/>
    <xf numFmtId="10" fontId="0" fillId="0" borderId="0" xfId="1" applyNumberFormat="1" applyFont="1" applyAlignment="1"/>
    <xf numFmtId="0" fontId="4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176" fontId="5" fillId="0" borderId="1" xfId="0" applyNumberFormat="1" applyFont="1" applyBorder="1" applyAlignment="1">
      <alignment horizontal="left" vertical="center"/>
    </xf>
    <xf numFmtId="176" fontId="6" fillId="0" borderId="1" xfId="0" applyNumberFormat="1" applyFont="1" applyBorder="1" applyAlignment="1">
      <alignment horizontal="left" vertical="center"/>
    </xf>
    <xf numFmtId="176" fontId="5" fillId="2" borderId="1" xfId="0" applyNumberFormat="1" applyFont="1" applyFill="1" applyBorder="1" applyAlignment="1">
      <alignment horizontal="left" vertical="center"/>
    </xf>
    <xf numFmtId="176" fontId="5" fillId="3" borderId="1" xfId="0" applyNumberFormat="1" applyFont="1" applyFill="1" applyBorder="1" applyAlignment="1">
      <alignment horizontal="left" vertical="center"/>
    </xf>
    <xf numFmtId="0" fontId="4" fillId="0" borderId="0" xfId="0" applyFont="1"/>
    <xf numFmtId="0" fontId="6" fillId="0" borderId="0" xfId="0" applyFont="1" applyAlignment="1">
      <alignment horizontal="center" vertical="center"/>
    </xf>
    <xf numFmtId="0" fontId="6" fillId="0" borderId="0" xfId="0" applyFont="1"/>
    <xf numFmtId="0" fontId="5" fillId="0" borderId="0" xfId="0" applyFont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/>
    </xf>
    <xf numFmtId="10" fontId="6" fillId="0" borderId="0" xfId="1" applyNumberFormat="1" applyFont="1" applyAlignment="1">
      <alignment horizontal="center" vertical="center"/>
    </xf>
    <xf numFmtId="10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/>
    </xf>
    <xf numFmtId="177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top"/>
    </xf>
    <xf numFmtId="177" fontId="5" fillId="0" borderId="0" xfId="0" applyNumberFormat="1" applyFont="1" applyAlignment="1">
      <alignment horizontal="center"/>
    </xf>
    <xf numFmtId="10" fontId="0" fillId="0" borderId="0" xfId="0" applyNumberFormat="1"/>
    <xf numFmtId="10" fontId="5" fillId="0" borderId="0" xfId="1" applyNumberFormat="1" applyFont="1" applyAlignment="1">
      <alignment horizontal="center" vertical="center"/>
    </xf>
    <xf numFmtId="0" fontId="7" fillId="0" borderId="0" xfId="0" applyFont="1"/>
    <xf numFmtId="176" fontId="5" fillId="0" borderId="2" xfId="0" applyNumberFormat="1" applyFont="1" applyBorder="1" applyAlignment="1">
      <alignment horizontal="left" vertical="center"/>
    </xf>
    <xf numFmtId="176" fontId="6" fillId="0" borderId="2" xfId="0" applyNumberFormat="1" applyFont="1" applyBorder="1" applyAlignment="1">
      <alignment horizontal="left" vertical="center"/>
    </xf>
    <xf numFmtId="177" fontId="5" fillId="0" borderId="0" xfId="0" applyNumberFormat="1" applyFont="1" applyBorder="1" applyAlignment="1">
      <alignment horizontal="left" vertical="center"/>
    </xf>
    <xf numFmtId="10" fontId="4" fillId="0" borderId="0" xfId="1" applyNumberFormat="1" applyFont="1" applyBorder="1" applyAlignment="1">
      <alignment horizontal="left" vertical="center"/>
    </xf>
    <xf numFmtId="177" fontId="6" fillId="0" borderId="0" xfId="0" applyNumberFormat="1" applyFont="1" applyBorder="1" applyAlignment="1">
      <alignment horizontal="left" vertical="center"/>
    </xf>
    <xf numFmtId="10" fontId="0" fillId="0" borderId="0" xfId="1" applyNumberFormat="1" applyFont="1" applyBorder="1" applyAlignment="1"/>
    <xf numFmtId="177" fontId="0" fillId="0" borderId="0" xfId="0" applyNumberFormat="1" applyBorder="1" applyAlignment="1">
      <alignment horizontal="left" vertical="center"/>
    </xf>
    <xf numFmtId="176" fontId="5" fillId="3" borderId="3" xfId="0" applyNumberFormat="1" applyFont="1" applyFill="1" applyBorder="1" applyAlignment="1">
      <alignment horizontal="left" vertical="center"/>
    </xf>
    <xf numFmtId="176" fontId="5" fillId="0" borderId="3" xfId="0" applyNumberFormat="1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0" fillId="0" borderId="0" xfId="0" applyBorder="1"/>
    <xf numFmtId="10" fontId="0" fillId="0" borderId="0" xfId="0" applyNumberFormat="1" applyBorder="1"/>
  </cellXfs>
  <cellStyles count="4">
    <cellStyle name="Normal" xfId="2" xr:uid="{019E734A-3C3B-4AE0-886E-1B7172920731}"/>
    <cellStyle name="百分比" xfId="1" builtinId="5"/>
    <cellStyle name="常规" xfId="0" builtinId="0"/>
    <cellStyle name="常规 2" xfId="3" xr:uid="{FF2DB18F-50EE-4F50-823E-C68B1FB19144}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6E8BB-DB4B-40BE-9C3B-3B61DA61614E}">
  <dimension ref="A1:I4"/>
  <sheetViews>
    <sheetView workbookViewId="0">
      <selection activeCell="E3" sqref="E3"/>
    </sheetView>
  </sheetViews>
  <sheetFormatPr defaultRowHeight="14" x14ac:dyDescent="0.3"/>
  <cols>
    <col min="1" max="2" width="8.6640625" style="12"/>
  </cols>
  <sheetData>
    <row r="1" spans="1:9" s="8" customFormat="1" x14ac:dyDescent="0.3">
      <c r="A1" s="11"/>
      <c r="B1" s="11" t="s">
        <v>108</v>
      </c>
      <c r="C1" s="11" t="s">
        <v>5</v>
      </c>
      <c r="D1" s="11" t="s">
        <v>4</v>
      </c>
      <c r="E1" s="11" t="s">
        <v>3</v>
      </c>
      <c r="F1" s="11" t="s">
        <v>2</v>
      </c>
      <c r="G1" s="11" t="s">
        <v>1</v>
      </c>
      <c r="H1" s="12" t="s">
        <v>0</v>
      </c>
      <c r="I1" s="11"/>
    </row>
    <row r="2" spans="1:9" x14ac:dyDescent="0.3">
      <c r="A2" s="11">
        <v>2018</v>
      </c>
      <c r="B2" s="9">
        <v>5.6077582775983501</v>
      </c>
      <c r="C2" s="10">
        <v>7.2412048007369876</v>
      </c>
      <c r="D2" s="10">
        <v>7.579713920311697</v>
      </c>
      <c r="E2" s="10">
        <v>4.637328898636488</v>
      </c>
      <c r="F2" s="10">
        <v>5.1912309722698922</v>
      </c>
      <c r="G2" s="10">
        <v>4.1448626244227604</v>
      </c>
      <c r="H2" s="10">
        <v>3.570909350656041</v>
      </c>
      <c r="I2" s="9"/>
    </row>
    <row r="3" spans="1:9" x14ac:dyDescent="0.3">
      <c r="A3" s="11">
        <v>2060</v>
      </c>
      <c r="B3" s="9">
        <v>2.815982</v>
      </c>
      <c r="C3" s="10">
        <v>4.218803604140529</v>
      </c>
      <c r="D3" s="10">
        <v>3.1452106546174621</v>
      </c>
      <c r="E3" s="10">
        <v>4.3660519925275176</v>
      </c>
      <c r="F3" s="10">
        <v>4.1743188590572426</v>
      </c>
      <c r="G3" s="10">
        <v>4.1448626244227604</v>
      </c>
      <c r="H3" s="10">
        <v>3.570909350656041</v>
      </c>
      <c r="I3" s="9"/>
    </row>
    <row r="4" spans="1:9" x14ac:dyDescent="0.3">
      <c r="A4" s="11"/>
      <c r="B4" s="11"/>
      <c r="C4" s="9"/>
      <c r="D4" s="9"/>
      <c r="E4" s="9"/>
      <c r="F4" s="9"/>
      <c r="G4" s="9"/>
      <c r="H4" s="9"/>
      <c r="I4" s="9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132D2-F885-45A2-AB7C-2A6EABBBDA93}">
  <dimension ref="A2:A32"/>
  <sheetViews>
    <sheetView topLeftCell="A4" workbookViewId="0">
      <selection activeCell="N22" sqref="N22"/>
    </sheetView>
  </sheetViews>
  <sheetFormatPr defaultRowHeight="14" x14ac:dyDescent="0.3"/>
  <sheetData>
    <row r="2" spans="1:1" x14ac:dyDescent="0.3">
      <c r="A2">
        <v>2058</v>
      </c>
    </row>
    <row r="3" spans="1:1" x14ac:dyDescent="0.3">
      <c r="A3">
        <v>2043</v>
      </c>
    </row>
    <row r="4" spans="1:1" x14ac:dyDescent="0.3">
      <c r="A4">
        <v>2041</v>
      </c>
    </row>
    <row r="5" spans="1:1" x14ac:dyDescent="0.3">
      <c r="A5">
        <v>2041</v>
      </c>
    </row>
    <row r="6" spans="1:1" x14ac:dyDescent="0.3">
      <c r="A6">
        <v>2040</v>
      </c>
    </row>
    <row r="7" spans="1:1" x14ac:dyDescent="0.3">
      <c r="A7">
        <v>2039</v>
      </c>
    </row>
    <row r="8" spans="1:1" x14ac:dyDescent="0.3">
      <c r="A8">
        <v>2038</v>
      </c>
    </row>
    <row r="9" spans="1:1" x14ac:dyDescent="0.3">
      <c r="A9">
        <v>2038</v>
      </c>
    </row>
    <row r="10" spans="1:1" x14ac:dyDescent="0.3">
      <c r="A10">
        <v>2038</v>
      </c>
    </row>
    <row r="11" spans="1:1" x14ac:dyDescent="0.3">
      <c r="A11">
        <v>2038</v>
      </c>
    </row>
    <row r="12" spans="1:1" x14ac:dyDescent="0.3">
      <c r="A12">
        <v>2038</v>
      </c>
    </row>
    <row r="13" spans="1:1" x14ac:dyDescent="0.3">
      <c r="A13">
        <v>2037</v>
      </c>
    </row>
    <row r="14" spans="1:1" x14ac:dyDescent="0.3">
      <c r="A14">
        <v>2037</v>
      </c>
    </row>
    <row r="15" spans="1:1" x14ac:dyDescent="0.3">
      <c r="A15">
        <v>2037</v>
      </c>
    </row>
    <row r="16" spans="1:1" x14ac:dyDescent="0.3">
      <c r="A16">
        <v>2037</v>
      </c>
    </row>
    <row r="17" spans="1:1" x14ac:dyDescent="0.3">
      <c r="A17">
        <v>2036</v>
      </c>
    </row>
    <row r="18" spans="1:1" x14ac:dyDescent="0.3">
      <c r="A18">
        <v>2036</v>
      </c>
    </row>
    <row r="19" spans="1:1" x14ac:dyDescent="0.3">
      <c r="A19">
        <v>2036</v>
      </c>
    </row>
    <row r="20" spans="1:1" x14ac:dyDescent="0.3">
      <c r="A20">
        <v>2036</v>
      </c>
    </row>
    <row r="21" spans="1:1" x14ac:dyDescent="0.3">
      <c r="A21">
        <v>2036</v>
      </c>
    </row>
    <row r="22" spans="1:1" x14ac:dyDescent="0.3">
      <c r="A22">
        <v>2035</v>
      </c>
    </row>
    <row r="23" spans="1:1" x14ac:dyDescent="0.3">
      <c r="A23">
        <v>2035</v>
      </c>
    </row>
    <row r="24" spans="1:1" x14ac:dyDescent="0.3">
      <c r="A24">
        <v>2034</v>
      </c>
    </row>
    <row r="25" spans="1:1" x14ac:dyDescent="0.3">
      <c r="A25">
        <v>2033</v>
      </c>
    </row>
    <row r="26" spans="1:1" x14ac:dyDescent="0.3">
      <c r="A26">
        <v>2032</v>
      </c>
    </row>
    <row r="27" spans="1:1" x14ac:dyDescent="0.3">
      <c r="A27">
        <v>2032</v>
      </c>
    </row>
    <row r="28" spans="1:1" x14ac:dyDescent="0.3">
      <c r="A28">
        <v>2031</v>
      </c>
    </row>
    <row r="29" spans="1:1" x14ac:dyDescent="0.3">
      <c r="A29">
        <v>2029</v>
      </c>
    </row>
    <row r="30" spans="1:1" x14ac:dyDescent="0.3">
      <c r="A30">
        <v>2029</v>
      </c>
    </row>
    <row r="31" spans="1:1" x14ac:dyDescent="0.3">
      <c r="A31">
        <v>2029</v>
      </c>
    </row>
    <row r="32" spans="1:1" x14ac:dyDescent="0.3">
      <c r="A32">
        <v>2028</v>
      </c>
    </row>
  </sheetData>
  <autoFilter ref="A1:A32" xr:uid="{B0D132D2-F885-45A2-AB7C-2A6EABBBDA93}">
    <sortState xmlns:xlrd2="http://schemas.microsoft.com/office/spreadsheetml/2017/richdata2" ref="A2:A32">
      <sortCondition descending="1" ref="A1:A32"/>
    </sortState>
  </autoFilter>
  <phoneticPr fontId="2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21F1F-96F9-4C37-8466-30B4DE92171C}">
  <dimension ref="A1:BA34"/>
  <sheetViews>
    <sheetView tabSelected="1" workbookViewId="0">
      <selection activeCell="K12" sqref="K12"/>
    </sheetView>
  </sheetViews>
  <sheetFormatPr defaultRowHeight="14" x14ac:dyDescent="0.3"/>
  <cols>
    <col min="6" max="7" width="8.6640625" style="33"/>
    <col min="15" max="16" width="8.6640625" style="33"/>
    <col min="24" max="25" width="8.6640625" style="33"/>
    <col min="33" max="34" width="8.6640625" style="33"/>
    <col min="37" max="37" width="16.4140625" style="3" customWidth="1"/>
    <col min="38" max="38" width="11.75" style="3" customWidth="1"/>
    <col min="39" max="39" width="10.58203125" style="3" customWidth="1"/>
    <col min="40" max="40" width="10.25" style="3" customWidth="1"/>
    <col min="41" max="41" width="9.58203125" style="3" customWidth="1"/>
    <col min="42" max="42" width="5.5" style="29" customWidth="1"/>
    <col min="43" max="43" width="5.9140625" style="29" customWidth="1"/>
    <col min="44" max="45" width="8.6640625" style="33"/>
    <col min="46" max="46" width="16.4140625" style="3" customWidth="1"/>
    <col min="47" max="47" width="10.83203125" style="3" customWidth="1"/>
    <col min="48" max="48" width="13" style="3" customWidth="1"/>
    <col min="49" max="49" width="10.25" style="3" customWidth="1"/>
    <col min="50" max="50" width="9.58203125" style="3" customWidth="1"/>
    <col min="51" max="51" width="4.9140625" style="29" customWidth="1"/>
    <col min="52" max="52" width="4" style="29" customWidth="1"/>
    <col min="53" max="53" width="8.6640625" style="28"/>
  </cols>
  <sheetData>
    <row r="1" spans="1:53" x14ac:dyDescent="0.3">
      <c r="A1" s="6" t="s">
        <v>98</v>
      </c>
      <c r="B1" s="4" t="s">
        <v>50</v>
      </c>
      <c r="C1" s="4" t="s">
        <v>47</v>
      </c>
      <c r="D1" s="4" t="s">
        <v>48</v>
      </c>
      <c r="E1" s="23" t="s">
        <v>49</v>
      </c>
      <c r="F1" s="25"/>
      <c r="G1" s="25"/>
      <c r="H1" s="2"/>
      <c r="I1" s="2"/>
      <c r="J1" s="6" t="s">
        <v>88</v>
      </c>
      <c r="K1" s="4" t="s">
        <v>50</v>
      </c>
      <c r="L1" s="4" t="s">
        <v>47</v>
      </c>
      <c r="M1" s="4" t="s">
        <v>48</v>
      </c>
      <c r="N1" s="23" t="s">
        <v>49</v>
      </c>
      <c r="O1" s="25"/>
      <c r="P1" s="25"/>
      <c r="Q1" s="2"/>
      <c r="S1" s="6" t="s">
        <v>89</v>
      </c>
      <c r="T1" s="4" t="s">
        <v>50</v>
      </c>
      <c r="U1" s="4" t="s">
        <v>47</v>
      </c>
      <c r="V1" s="4" t="s">
        <v>48</v>
      </c>
      <c r="W1" s="23" t="s">
        <v>49</v>
      </c>
      <c r="X1" s="25"/>
      <c r="Y1" s="25"/>
      <c r="Z1" s="2"/>
      <c r="AB1" s="7" t="s">
        <v>98</v>
      </c>
      <c r="AC1" s="4" t="s">
        <v>50</v>
      </c>
      <c r="AD1" s="4" t="s">
        <v>47</v>
      </c>
      <c r="AE1" s="4" t="s">
        <v>48</v>
      </c>
      <c r="AF1" s="23" t="s">
        <v>49</v>
      </c>
      <c r="AG1" s="25"/>
      <c r="AH1" s="25"/>
      <c r="AI1" s="2"/>
      <c r="AK1" s="7" t="s">
        <v>88</v>
      </c>
      <c r="AL1" s="4" t="s">
        <v>50</v>
      </c>
      <c r="AM1" s="4" t="s">
        <v>47</v>
      </c>
      <c r="AN1" s="4" t="s">
        <v>48</v>
      </c>
      <c r="AO1" s="23" t="s">
        <v>49</v>
      </c>
      <c r="AP1" s="25"/>
      <c r="AQ1" s="25"/>
      <c r="AR1" s="32"/>
      <c r="AT1" s="30" t="s">
        <v>89</v>
      </c>
      <c r="AU1" s="4" t="s">
        <v>50</v>
      </c>
      <c r="AV1" s="4" t="s">
        <v>47</v>
      </c>
      <c r="AW1" s="4" t="s">
        <v>48</v>
      </c>
      <c r="AX1" s="23" t="s">
        <v>49</v>
      </c>
      <c r="AY1" s="25"/>
      <c r="AZ1" s="25"/>
      <c r="BA1" s="26"/>
    </row>
    <row r="2" spans="1:53" x14ac:dyDescent="0.3">
      <c r="A2" s="4" t="s">
        <v>7</v>
      </c>
      <c r="B2" s="4" t="s">
        <v>70</v>
      </c>
      <c r="C2" s="5">
        <v>3.7246716225525072</v>
      </c>
      <c r="D2" s="5">
        <v>4.4731146532349761</v>
      </c>
      <c r="E2" s="24">
        <f>D2-C2</f>
        <v>0.74844303068246898</v>
      </c>
      <c r="F2" s="27"/>
      <c r="G2" s="27"/>
      <c r="H2" s="1"/>
      <c r="J2" s="4" t="s">
        <v>7</v>
      </c>
      <c r="K2" s="4" t="s">
        <v>70</v>
      </c>
      <c r="L2" s="5">
        <v>3.7588336515005909</v>
      </c>
      <c r="M2" s="5">
        <v>4.5283885792885572</v>
      </c>
      <c r="N2" s="24">
        <f>M2-L2</f>
        <v>0.7695549277879663</v>
      </c>
      <c r="O2" s="27"/>
      <c r="P2" s="27"/>
      <c r="Q2" s="1"/>
      <c r="S2" s="4" t="s">
        <v>7</v>
      </c>
      <c r="T2" s="4" t="str">
        <f>VLOOKUP(S2,A:B,2,0)</f>
        <v>AH</v>
      </c>
      <c r="U2" s="5">
        <v>5.7986761189071041</v>
      </c>
      <c r="V2" s="5">
        <v>5.1329150545695432</v>
      </c>
      <c r="W2" s="24">
        <f>V2-U2</f>
        <v>-0.66576106433756088</v>
      </c>
      <c r="X2" s="27"/>
      <c r="Y2" s="27"/>
      <c r="Z2" s="1"/>
      <c r="AB2" s="4" t="s">
        <v>7</v>
      </c>
      <c r="AC2" s="4" t="str">
        <f>VLOOKUP(AB2,J:K,2,0)</f>
        <v>AH</v>
      </c>
      <c r="AD2" s="5">
        <v>3.7246716225525072</v>
      </c>
      <c r="AE2" s="5">
        <v>3.9022942674418601</v>
      </c>
      <c r="AF2" s="24">
        <f>AE2-AD2</f>
        <v>0.17762264488935298</v>
      </c>
      <c r="AG2" s="27"/>
      <c r="AH2" s="27"/>
      <c r="AI2" s="1"/>
      <c r="AK2" s="4" t="s">
        <v>7</v>
      </c>
      <c r="AL2" s="4" t="s">
        <v>70</v>
      </c>
      <c r="AM2" s="5">
        <v>3.7588336515005909</v>
      </c>
      <c r="AN2" s="5">
        <v>3.9022942674418601</v>
      </c>
      <c r="AO2" s="24">
        <f>AN2-AM2</f>
        <v>0.14346061594126924</v>
      </c>
      <c r="AP2" s="27"/>
      <c r="AQ2" s="27"/>
      <c r="AR2" s="28"/>
      <c r="AT2" s="31" t="s">
        <v>7</v>
      </c>
      <c r="AU2" s="4" t="str">
        <f>VLOOKUP(AT2,AK:AL,2,0)</f>
        <v>AH</v>
      </c>
      <c r="AV2" s="5">
        <v>5.7986761189071041</v>
      </c>
      <c r="AW2" s="5">
        <v>4.5450504025200651</v>
      </c>
      <c r="AX2" s="24">
        <f>AW2-AV2</f>
        <v>-1.253625716387039</v>
      </c>
      <c r="AY2" s="27"/>
      <c r="AZ2" s="27"/>
    </row>
    <row r="3" spans="1:53" x14ac:dyDescent="0.3">
      <c r="A3" s="4" t="s">
        <v>8</v>
      </c>
      <c r="B3" s="4" t="s">
        <v>61</v>
      </c>
      <c r="C3" s="5">
        <v>3.5773099158096771</v>
      </c>
      <c r="D3" s="5">
        <v>4.3089881876326386</v>
      </c>
      <c r="E3" s="24">
        <f>D3-C3</f>
        <v>0.73167827182296152</v>
      </c>
      <c r="F3" s="27"/>
      <c r="G3" s="27"/>
      <c r="H3" s="1"/>
      <c r="J3" s="4" t="s">
        <v>8</v>
      </c>
      <c r="K3" s="4" t="s">
        <v>61</v>
      </c>
      <c r="L3" s="5">
        <v>3.6480895255320842</v>
      </c>
      <c r="M3" s="5">
        <v>4.4127502479582654</v>
      </c>
      <c r="N3" s="24">
        <f>M3-L3</f>
        <v>0.76466072242618122</v>
      </c>
      <c r="O3" s="27"/>
      <c r="P3" s="27"/>
      <c r="Q3" s="1"/>
      <c r="S3" s="4" t="s">
        <v>8</v>
      </c>
      <c r="T3" s="4" t="str">
        <f>VLOOKUP(S3,A:B,2,0)</f>
        <v>BJ</v>
      </c>
      <c r="U3" s="5">
        <v>5.7141783568263564</v>
      </c>
      <c r="V3" s="5">
        <v>5.0438079415531023</v>
      </c>
      <c r="W3" s="24">
        <f>V3-U3</f>
        <v>-0.67037041527325414</v>
      </c>
      <c r="X3" s="27"/>
      <c r="Y3" s="27"/>
      <c r="Z3" s="1"/>
      <c r="AB3" s="4" t="s">
        <v>8</v>
      </c>
      <c r="AC3" s="4" t="str">
        <f>VLOOKUP(AB3,J:K,2,0)</f>
        <v>BJ</v>
      </c>
      <c r="AD3" s="5">
        <v>3.5773099158096771</v>
      </c>
      <c r="AE3" s="5">
        <v>3.7578586395348852</v>
      </c>
      <c r="AF3" s="24">
        <f>AE3-AD3</f>
        <v>0.18054872372520814</v>
      </c>
      <c r="AG3" s="27"/>
      <c r="AH3" s="27"/>
      <c r="AI3" s="1"/>
      <c r="AK3" s="4" t="s">
        <v>8</v>
      </c>
      <c r="AL3" s="4" t="s">
        <v>61</v>
      </c>
      <c r="AM3" s="5">
        <v>3.6480895255320842</v>
      </c>
      <c r="AN3" s="5">
        <v>3.7578586395348852</v>
      </c>
      <c r="AO3" s="24">
        <f>AN3-AM3</f>
        <v>0.10976911400280098</v>
      </c>
      <c r="AP3" s="27"/>
      <c r="AQ3" s="27"/>
      <c r="AR3" s="28"/>
      <c r="AT3" s="31" t="s">
        <v>8</v>
      </c>
      <c r="AU3" s="4" t="str">
        <f>VLOOKUP(AT3,AK:AL,2,0)</f>
        <v>BJ</v>
      </c>
      <c r="AV3" s="5">
        <v>5.7141783568263564</v>
      </c>
      <c r="AW3" s="5">
        <v>4.3979681538028146</v>
      </c>
      <c r="AX3" s="24">
        <f>AW3-AV3</f>
        <v>-1.3162102030235419</v>
      </c>
      <c r="AY3" s="27"/>
      <c r="AZ3" s="27"/>
    </row>
    <row r="4" spans="1:53" x14ac:dyDescent="0.3">
      <c r="A4" s="4" t="s">
        <v>9</v>
      </c>
      <c r="B4" s="4" t="s">
        <v>60</v>
      </c>
      <c r="C4" s="5">
        <v>3.3789734377306049</v>
      </c>
      <c r="D4" s="5">
        <v>3.634030619911071</v>
      </c>
      <c r="E4" s="24">
        <f>D4-C4</f>
        <v>0.25505718218046614</v>
      </c>
      <c r="F4" s="27"/>
      <c r="G4" s="27"/>
      <c r="H4" s="1"/>
      <c r="J4" s="4" t="s">
        <v>9</v>
      </c>
      <c r="K4" s="4" t="s">
        <v>60</v>
      </c>
      <c r="L4" s="5">
        <v>3.5204599860464918</v>
      </c>
      <c r="M4" s="5">
        <v>3.7751822162506801</v>
      </c>
      <c r="N4" s="24">
        <f>M4-L4</f>
        <v>0.25472223020418827</v>
      </c>
      <c r="O4" s="27"/>
      <c r="P4" s="27"/>
      <c r="Q4" s="1"/>
      <c r="S4" s="4" t="s">
        <v>9</v>
      </c>
      <c r="T4" s="4" t="str">
        <f>VLOOKUP(S4,A:B,2,0)</f>
        <v>CQ</v>
      </c>
      <c r="U4" s="5">
        <v>4.9307089376783271</v>
      </c>
      <c r="V4" s="5">
        <v>4.2302424008363353</v>
      </c>
      <c r="W4" s="24">
        <f>V4-U4</f>
        <v>-0.70046653684199178</v>
      </c>
      <c r="X4" s="27"/>
      <c r="Y4" s="27"/>
      <c r="Z4" s="1"/>
      <c r="AB4" s="4" t="s">
        <v>9</v>
      </c>
      <c r="AC4" s="4" t="str">
        <f>VLOOKUP(AB4,J:K,2,0)</f>
        <v>CQ</v>
      </c>
      <c r="AD4" s="5">
        <v>3.3760922621367468</v>
      </c>
      <c r="AE4" s="5">
        <v>4.3741718720930232</v>
      </c>
      <c r="AF4" s="24">
        <f>AE4-AD4</f>
        <v>0.99807960995627631</v>
      </c>
      <c r="AG4" s="27"/>
      <c r="AH4" s="27"/>
      <c r="AI4" s="1"/>
      <c r="AK4" s="4" t="s">
        <v>9</v>
      </c>
      <c r="AL4" s="4" t="s">
        <v>60</v>
      </c>
      <c r="AM4" s="5">
        <v>3.5204599860464918</v>
      </c>
      <c r="AN4" s="5">
        <v>4.3741718720930232</v>
      </c>
      <c r="AO4" s="24">
        <f>AN4-AM4</f>
        <v>0.85371188604653137</v>
      </c>
      <c r="AP4" s="27"/>
      <c r="AQ4" s="27"/>
      <c r="AR4" s="28"/>
      <c r="AT4" s="31" t="s">
        <v>9</v>
      </c>
      <c r="AU4" s="4" t="str">
        <f>VLOOKUP(AT4,AK:AL,2,0)</f>
        <v>CQ</v>
      </c>
      <c r="AV4" s="5">
        <v>4.9307089376783271</v>
      </c>
      <c r="AW4" s="5">
        <v>5.1414585113513258</v>
      </c>
      <c r="AX4" s="24">
        <f>AW4-AV4</f>
        <v>0.21074957367299874</v>
      </c>
      <c r="AY4" s="27"/>
      <c r="AZ4" s="27"/>
    </row>
    <row r="5" spans="1:53" x14ac:dyDescent="0.3">
      <c r="A5" s="4" t="s">
        <v>10</v>
      </c>
      <c r="B5" s="4" t="s">
        <v>63</v>
      </c>
      <c r="C5" s="5">
        <v>3.7091954009207382</v>
      </c>
      <c r="D5" s="5">
        <v>5.3639434572934679</v>
      </c>
      <c r="E5" s="24">
        <f>D5-C5</f>
        <v>1.6547480563727297</v>
      </c>
      <c r="F5" s="27"/>
      <c r="G5" s="27"/>
      <c r="H5" s="1"/>
      <c r="J5" s="4" t="s">
        <v>10</v>
      </c>
      <c r="K5" s="4" t="s">
        <v>63</v>
      </c>
      <c r="L5" s="5">
        <v>3.7884369132361329</v>
      </c>
      <c r="M5" s="5">
        <v>5.5715232951046678</v>
      </c>
      <c r="N5" s="24">
        <f>M5-L5</f>
        <v>1.783086381868535</v>
      </c>
      <c r="O5" s="27"/>
      <c r="P5" s="27"/>
      <c r="Q5" s="1"/>
      <c r="S5" s="4" t="s">
        <v>10</v>
      </c>
      <c r="T5" s="4" t="str">
        <f>VLOOKUP(S5,A:B,2,0)</f>
        <v>FJ</v>
      </c>
      <c r="U5" s="5">
        <v>6.1717058241883667</v>
      </c>
      <c r="V5" s="5">
        <v>6.0379939683537138</v>
      </c>
      <c r="W5" s="24">
        <f>V5-U5</f>
        <v>-0.13371185583465284</v>
      </c>
      <c r="X5" s="27"/>
      <c r="Y5" s="27"/>
      <c r="Z5" s="1"/>
      <c r="AB5" s="4" t="s">
        <v>10</v>
      </c>
      <c r="AC5" s="4" t="str">
        <f>VLOOKUP(AB5,J:K,2,0)</f>
        <v>FJ</v>
      </c>
      <c r="AD5" s="5">
        <v>3.7091954009207382</v>
      </c>
      <c r="AE5" s="5">
        <v>3.5039721511627899</v>
      </c>
      <c r="AF5" s="24">
        <f>AE5-AD5</f>
        <v>-0.20522324975794826</v>
      </c>
      <c r="AG5" s="27"/>
      <c r="AH5" s="27"/>
      <c r="AI5" s="1"/>
      <c r="AK5" s="4" t="s">
        <v>10</v>
      </c>
      <c r="AL5" s="4" t="s">
        <v>63</v>
      </c>
      <c r="AM5" s="5">
        <v>3.7884369132361329</v>
      </c>
      <c r="AN5" s="5">
        <v>3.5039721511627899</v>
      </c>
      <c r="AO5" s="24">
        <f>AN5-AM5</f>
        <v>-0.28446476207334292</v>
      </c>
      <c r="AP5" s="27"/>
      <c r="AQ5" s="27"/>
      <c r="AR5" s="28"/>
      <c r="AT5" s="31" t="s">
        <v>10</v>
      </c>
      <c r="AU5" s="4" t="str">
        <f>VLOOKUP(AT5,AK:AL,2,0)</f>
        <v>FJ</v>
      </c>
      <c r="AV5" s="5">
        <v>6.1717058241883667</v>
      </c>
      <c r="AW5" s="5">
        <v>3.9168578735132171</v>
      </c>
      <c r="AX5" s="24">
        <f>AW5-AV5</f>
        <v>-2.2548479506751495</v>
      </c>
      <c r="AY5" s="27"/>
      <c r="AZ5" s="27"/>
    </row>
    <row r="6" spans="1:53" x14ac:dyDescent="0.3">
      <c r="A6" s="4" t="s">
        <v>11</v>
      </c>
      <c r="B6" s="4" t="s">
        <v>54</v>
      </c>
      <c r="C6" s="5">
        <v>3.442415971866712</v>
      </c>
      <c r="D6" s="5">
        <v>3.7595349253697128</v>
      </c>
      <c r="E6" s="24">
        <f>D6-C6</f>
        <v>0.31711895350300079</v>
      </c>
      <c r="F6" s="27"/>
      <c r="G6" s="27"/>
      <c r="H6" s="1"/>
      <c r="J6" s="4" t="s">
        <v>11</v>
      </c>
      <c r="K6" s="4" t="s">
        <v>54</v>
      </c>
      <c r="L6" s="5">
        <v>3.482960928365618</v>
      </c>
      <c r="M6" s="5">
        <v>3.8701772065709168</v>
      </c>
      <c r="N6" s="24">
        <f>M6-L6</f>
        <v>0.3872162782052988</v>
      </c>
      <c r="O6" s="27"/>
      <c r="P6" s="27"/>
      <c r="Q6" s="1"/>
      <c r="S6" s="4" t="s">
        <v>11</v>
      </c>
      <c r="T6" s="4" t="str">
        <f>VLOOKUP(S6,A:B,2,0)</f>
        <v>GS</v>
      </c>
      <c r="U6" s="5">
        <v>5.0244783115025387</v>
      </c>
      <c r="V6" s="5">
        <v>4.3252373911565734</v>
      </c>
      <c r="W6" s="24">
        <f>V6-U6</f>
        <v>-0.6992409203459653</v>
      </c>
      <c r="X6" s="27"/>
      <c r="Y6" s="27"/>
      <c r="Z6" s="1"/>
      <c r="AB6" s="4" t="s">
        <v>11</v>
      </c>
      <c r="AC6" s="4" t="str">
        <f>VLOOKUP(AB6,J:K,2,0)</f>
        <v>GS</v>
      </c>
      <c r="AD6" s="5">
        <v>3.442415971866712</v>
      </c>
      <c r="AE6" s="5">
        <v>3.2868101976744191</v>
      </c>
      <c r="AF6" s="24">
        <f>AE6-AD6</f>
        <v>-0.15560577419229293</v>
      </c>
      <c r="AG6" s="27"/>
      <c r="AH6" s="27"/>
      <c r="AI6" s="1"/>
      <c r="AK6" s="4" t="s">
        <v>11</v>
      </c>
      <c r="AL6" s="4" t="s">
        <v>54</v>
      </c>
      <c r="AM6" s="5">
        <v>3.482960928365618</v>
      </c>
      <c r="AN6" s="5">
        <v>3.2868101976744191</v>
      </c>
      <c r="AO6" s="24">
        <f>AN6-AM6</f>
        <v>-0.19615073069119893</v>
      </c>
      <c r="AP6" s="27"/>
      <c r="AQ6" s="27"/>
      <c r="AR6" s="28"/>
      <c r="AT6" s="31" t="s">
        <v>11</v>
      </c>
      <c r="AU6" s="4" t="str">
        <f>VLOOKUP(AT6,AK:AL,2,0)</f>
        <v>GS</v>
      </c>
      <c r="AV6" s="5">
        <v>5.0244783115025387</v>
      </c>
      <c r="AW6" s="5">
        <v>3.8389154239947869</v>
      </c>
      <c r="AX6" s="24">
        <f>AW6-AV6</f>
        <v>-1.1855628875077517</v>
      </c>
      <c r="AY6" s="27"/>
      <c r="AZ6" s="27"/>
    </row>
    <row r="7" spans="1:53" x14ac:dyDescent="0.3">
      <c r="A7" s="4" t="s">
        <v>12</v>
      </c>
      <c r="B7" s="4" t="s">
        <v>65</v>
      </c>
      <c r="C7" s="5">
        <v>3.7494366015983429</v>
      </c>
      <c r="D7" s="5">
        <v>5.6867064847604292</v>
      </c>
      <c r="E7" s="24">
        <f>D7-C7</f>
        <v>1.9372698831620863</v>
      </c>
      <c r="F7" s="27"/>
      <c r="G7" s="27"/>
      <c r="H7" s="1"/>
      <c r="J7" s="4" t="s">
        <v>12</v>
      </c>
      <c r="K7" s="4" t="s">
        <v>65</v>
      </c>
      <c r="L7" s="5">
        <v>3.788287892761645</v>
      </c>
      <c r="M7" s="5">
        <v>5.7606416653972419</v>
      </c>
      <c r="N7" s="24">
        <f>M7-L7</f>
        <v>1.9723537726355969</v>
      </c>
      <c r="O7" s="27"/>
      <c r="P7" s="27"/>
      <c r="Q7" s="1"/>
      <c r="S7" s="4" t="s">
        <v>12</v>
      </c>
      <c r="T7" s="4" t="str">
        <f>VLOOKUP(S7,A:B,2,0)</f>
        <v>GD</v>
      </c>
      <c r="U7" s="5">
        <v>6.3663307018486988</v>
      </c>
      <c r="V7" s="5">
        <v>6.3220880658634444</v>
      </c>
      <c r="W7" s="24">
        <f>V7-U7</f>
        <v>-4.4242635985254353E-2</v>
      </c>
      <c r="X7" s="27"/>
      <c r="Y7" s="27"/>
      <c r="Z7" s="1"/>
      <c r="AB7" s="4" t="s">
        <v>12</v>
      </c>
      <c r="AC7" s="4" t="str">
        <f>VLOOKUP(AB7,J:K,2,0)</f>
        <v>GD</v>
      </c>
      <c r="AD7" s="5">
        <v>3.7494366015983429</v>
      </c>
      <c r="AE7" s="5">
        <v>3.8039087558139539</v>
      </c>
      <c r="AF7" s="24">
        <f>AE7-AD7</f>
        <v>5.4472154215611024E-2</v>
      </c>
      <c r="AG7" s="27"/>
      <c r="AH7" s="27"/>
      <c r="AI7" s="1"/>
      <c r="AK7" s="4" t="s">
        <v>12</v>
      </c>
      <c r="AL7" s="4" t="s">
        <v>65</v>
      </c>
      <c r="AM7" s="5">
        <v>3.788287892761645</v>
      </c>
      <c r="AN7" s="5">
        <v>3.8039087558139539</v>
      </c>
      <c r="AO7" s="24">
        <f>AN7-AM7</f>
        <v>1.562086305230892E-2</v>
      </c>
      <c r="AP7" s="27"/>
      <c r="AQ7" s="27"/>
      <c r="AR7" s="28"/>
      <c r="AT7" s="31" t="s">
        <v>12</v>
      </c>
      <c r="AU7" s="4" t="str">
        <f>VLOOKUP(AT7,AK:AL,2,0)</f>
        <v>GD</v>
      </c>
      <c r="AV7" s="5">
        <v>6.3663307018486988</v>
      </c>
      <c r="AW7" s="5">
        <v>4.4343427407545946</v>
      </c>
      <c r="AX7" s="24">
        <f>AW7-AV7</f>
        <v>-1.9319879610941042</v>
      </c>
      <c r="AY7" s="27"/>
      <c r="AZ7" s="27"/>
    </row>
    <row r="8" spans="1:53" x14ac:dyDescent="0.3">
      <c r="A8" s="4" t="s">
        <v>13</v>
      </c>
      <c r="B8" s="4" t="s">
        <v>74</v>
      </c>
      <c r="C8" s="5">
        <v>3.9450347317927248</v>
      </c>
      <c r="D8" s="5">
        <v>5.5781224573543566</v>
      </c>
      <c r="E8" s="24">
        <f>D8-C8</f>
        <v>1.6330877255616318</v>
      </c>
      <c r="F8" s="27"/>
      <c r="G8" s="27"/>
      <c r="H8" s="1"/>
      <c r="J8" s="4" t="s">
        <v>13</v>
      </c>
      <c r="K8" s="4" t="s">
        <v>74</v>
      </c>
      <c r="L8" s="5">
        <v>4.0051499911529547</v>
      </c>
      <c r="M8" s="5">
        <v>5.7429090186852614</v>
      </c>
      <c r="N8" s="24">
        <f>M8-L8</f>
        <v>1.7377590275323067</v>
      </c>
      <c r="O8" s="27"/>
      <c r="P8" s="27"/>
      <c r="Q8" s="1"/>
      <c r="S8" s="4" t="s">
        <v>13</v>
      </c>
      <c r="T8" s="4" t="str">
        <f>VLOOKUP(S8,A:B,2,0)</f>
        <v>GX</v>
      </c>
      <c r="U8" s="5">
        <v>6.3361078538763609</v>
      </c>
      <c r="V8" s="5">
        <v>6.1986206023868879</v>
      </c>
      <c r="W8" s="24">
        <f>V8-U8</f>
        <v>-0.13748725148947294</v>
      </c>
      <c r="X8" s="27"/>
      <c r="Y8" s="27"/>
      <c r="Z8" s="1"/>
      <c r="AB8" s="4" t="s">
        <v>13</v>
      </c>
      <c r="AC8" s="4" t="str">
        <f>VLOOKUP(AB8,J:K,2,0)</f>
        <v>GX</v>
      </c>
      <c r="AD8" s="5">
        <v>3.9450347317927248</v>
      </c>
      <c r="AE8" s="5">
        <v>3.7928253720930232</v>
      </c>
      <c r="AF8" s="24">
        <f>AE8-AD8</f>
        <v>-0.15220935969970162</v>
      </c>
      <c r="AG8" s="27"/>
      <c r="AH8" s="27"/>
      <c r="AI8" s="1"/>
      <c r="AK8" s="4" t="s">
        <v>13</v>
      </c>
      <c r="AL8" s="4" t="s">
        <v>74</v>
      </c>
      <c r="AM8" s="5">
        <v>4.0051499911529547</v>
      </c>
      <c r="AN8" s="5">
        <v>3.7928253720930232</v>
      </c>
      <c r="AO8" s="24">
        <f>AN8-AM8</f>
        <v>-0.2123246190599315</v>
      </c>
      <c r="AP8" s="27"/>
      <c r="AQ8" s="27"/>
      <c r="AR8" s="28"/>
      <c r="AT8" s="31" t="s">
        <v>13</v>
      </c>
      <c r="AU8" s="4" t="str">
        <f>VLOOKUP(AT8,AK:AL,2,0)</f>
        <v>GX</v>
      </c>
      <c r="AV8" s="5">
        <v>6.3361078538763609</v>
      </c>
      <c r="AW8" s="5">
        <v>4.4316437476161576</v>
      </c>
      <c r="AX8" s="24">
        <f>AW8-AV8</f>
        <v>-1.9044641062602032</v>
      </c>
      <c r="AY8" s="27"/>
      <c r="AZ8" s="27"/>
    </row>
    <row r="9" spans="1:53" x14ac:dyDescent="0.3">
      <c r="A9" s="4" t="s">
        <v>14</v>
      </c>
      <c r="B9" s="4" t="s">
        <v>62</v>
      </c>
      <c r="C9" s="5">
        <v>3.4647478412370201</v>
      </c>
      <c r="D9" s="5">
        <v>4.284746650733287</v>
      </c>
      <c r="E9" s="24">
        <f>D9-C9</f>
        <v>0.81999880949626691</v>
      </c>
      <c r="F9" s="27"/>
      <c r="G9" s="27"/>
      <c r="H9" s="1"/>
      <c r="J9" s="4" t="s">
        <v>14</v>
      </c>
      <c r="K9" s="4" t="s">
        <v>62</v>
      </c>
      <c r="L9" s="5">
        <v>3.5301876038280429</v>
      </c>
      <c r="M9" s="5">
        <v>4.3525406525775949</v>
      </c>
      <c r="N9" s="24">
        <f>M9-L9</f>
        <v>0.82235304874955206</v>
      </c>
      <c r="O9" s="27"/>
      <c r="P9" s="27"/>
      <c r="Q9" s="1"/>
      <c r="S9" s="4" t="s">
        <v>14</v>
      </c>
      <c r="T9" s="4" t="str">
        <f>VLOOKUP(S9,A:B,2,0)</f>
        <v>GZ</v>
      </c>
      <c r="U9" s="5">
        <v>5.9019150221369534</v>
      </c>
      <c r="V9" s="5">
        <v>5.2301720568460919</v>
      </c>
      <c r="W9" s="24">
        <f>V9-U9</f>
        <v>-0.67174296529086153</v>
      </c>
      <c r="X9" s="27"/>
      <c r="Y9" s="27"/>
      <c r="Z9" s="1"/>
      <c r="AB9" s="4" t="s">
        <v>14</v>
      </c>
      <c r="AC9" s="4" t="str">
        <f>VLOOKUP(AB9,J:K,2,0)</f>
        <v>GZ</v>
      </c>
      <c r="AD9" s="5">
        <v>3.4647478412370201</v>
      </c>
      <c r="AE9" s="5">
        <v>3.936809604651164</v>
      </c>
      <c r="AF9" s="24">
        <f>AE9-AD9</f>
        <v>0.47206176341414396</v>
      </c>
      <c r="AG9" s="27"/>
      <c r="AH9" s="27"/>
      <c r="AI9" s="1"/>
      <c r="AK9" s="4" t="s">
        <v>14</v>
      </c>
      <c r="AL9" s="4" t="s">
        <v>62</v>
      </c>
      <c r="AM9" s="5">
        <v>3.5301876038280429</v>
      </c>
      <c r="AN9" s="5">
        <v>3.936809604651164</v>
      </c>
      <c r="AO9" s="24">
        <f>AN9-AM9</f>
        <v>0.40662200082312117</v>
      </c>
      <c r="AP9" s="27"/>
      <c r="AQ9" s="27"/>
      <c r="AR9" s="28"/>
      <c r="AT9" s="31" t="s">
        <v>14</v>
      </c>
      <c r="AU9" s="4" t="str">
        <f>VLOOKUP(AT9,AK:AL,2,0)</f>
        <v>GZ</v>
      </c>
      <c r="AV9" s="5">
        <v>5.9019150221369534</v>
      </c>
      <c r="AW9" s="5">
        <v>4.5976584296254419</v>
      </c>
      <c r="AX9" s="24">
        <f>AW9-AV9</f>
        <v>-1.3042565925115115</v>
      </c>
      <c r="AY9" s="27"/>
      <c r="AZ9" s="27"/>
    </row>
    <row r="10" spans="1:53" x14ac:dyDescent="0.3">
      <c r="A10" s="4" t="s">
        <v>15</v>
      </c>
      <c r="B10" s="4" t="s">
        <v>75</v>
      </c>
      <c r="C10" s="5">
        <v>3.6635956810214831</v>
      </c>
      <c r="D10" s="5">
        <v>4.4672535179341866</v>
      </c>
      <c r="E10" s="24">
        <f>D10-C10</f>
        <v>0.80365783691270343</v>
      </c>
      <c r="F10" s="27"/>
      <c r="G10" s="27"/>
      <c r="H10" s="1"/>
      <c r="J10" s="4" t="s">
        <v>15</v>
      </c>
      <c r="K10" s="4" t="s">
        <v>75</v>
      </c>
      <c r="L10" s="5">
        <v>3.689315595146752</v>
      </c>
      <c r="M10" s="5">
        <v>4.501322100515833</v>
      </c>
      <c r="N10" s="24">
        <f>M10-L10</f>
        <v>0.81200650536908103</v>
      </c>
      <c r="O10" s="27"/>
      <c r="P10" s="27"/>
      <c r="Q10" s="1"/>
      <c r="S10" s="4" t="s">
        <v>15</v>
      </c>
      <c r="T10" s="4" t="str">
        <f>VLOOKUP(S10,A:B,2,0)</f>
        <v>HI</v>
      </c>
      <c r="U10" s="5">
        <v>5.8888330939528366</v>
      </c>
      <c r="V10" s="5">
        <v>5.247143702175233</v>
      </c>
      <c r="W10" s="24">
        <f>V10-U10</f>
        <v>-0.64168939177760365</v>
      </c>
      <c r="X10" s="27"/>
      <c r="Y10" s="27"/>
      <c r="Z10" s="1"/>
      <c r="AB10" s="4" t="s">
        <v>15</v>
      </c>
      <c r="AC10" s="4" t="str">
        <f>VLOOKUP(AB10,J:K,2,0)</f>
        <v>HI</v>
      </c>
      <c r="AD10" s="5">
        <v>3.6635956810214831</v>
      </c>
      <c r="AE10" s="5">
        <v>3.468825395348837</v>
      </c>
      <c r="AF10" s="24">
        <f>AE10-AD10</f>
        <v>-0.19477028567264609</v>
      </c>
      <c r="AG10" s="27"/>
      <c r="AH10" s="27"/>
      <c r="AI10" s="1"/>
      <c r="AK10" s="4" t="s">
        <v>15</v>
      </c>
      <c r="AL10" s="4" t="s">
        <v>75</v>
      </c>
      <c r="AM10" s="5">
        <v>3.689315595146752</v>
      </c>
      <c r="AN10" s="5">
        <v>3.468825395348837</v>
      </c>
      <c r="AO10" s="24">
        <f>AN10-AM10</f>
        <v>-0.22049019979791495</v>
      </c>
      <c r="AP10" s="27"/>
      <c r="AQ10" s="27"/>
      <c r="AR10" s="28"/>
      <c r="AT10" s="31" t="s">
        <v>15</v>
      </c>
      <c r="AU10" s="4" t="str">
        <f>VLOOKUP(AT10,AK:AL,2,0)</f>
        <v>HI</v>
      </c>
      <c r="AV10" s="5">
        <v>5.8888330939528366</v>
      </c>
      <c r="AW10" s="5">
        <v>4.030426340125671</v>
      </c>
      <c r="AX10" s="24">
        <f>AW10-AV10</f>
        <v>-1.8584067538271656</v>
      </c>
      <c r="AY10" s="27"/>
      <c r="AZ10" s="27"/>
    </row>
    <row r="11" spans="1:53" x14ac:dyDescent="0.3">
      <c r="A11" s="4" t="s">
        <v>16</v>
      </c>
      <c r="B11" s="4" t="s">
        <v>79</v>
      </c>
      <c r="C11" s="5">
        <v>3.471977028694897</v>
      </c>
      <c r="D11" s="5">
        <v>4.2448024425126798</v>
      </c>
      <c r="E11" s="24">
        <f>D11-C11</f>
        <v>0.7728254138177828</v>
      </c>
      <c r="F11" s="27"/>
      <c r="G11" s="27"/>
      <c r="H11" s="1"/>
      <c r="J11" s="4" t="s">
        <v>16</v>
      </c>
      <c r="K11" s="4" t="s">
        <v>79</v>
      </c>
      <c r="L11" s="5">
        <v>3.4997303872415859</v>
      </c>
      <c r="M11" s="5">
        <v>4.2925110076437907</v>
      </c>
      <c r="N11" s="24">
        <f>M11-L11</f>
        <v>0.79278062040220476</v>
      </c>
      <c r="O11" s="27"/>
      <c r="P11" s="27"/>
      <c r="Q11" s="1"/>
      <c r="S11" s="4" t="s">
        <v>16</v>
      </c>
      <c r="T11" s="4" t="str">
        <f>VLOOKUP(S11,A:B,2,0)</f>
        <v>HE</v>
      </c>
      <c r="U11" s="5">
        <v>5.5933934330600827</v>
      </c>
      <c r="V11" s="5">
        <v>4.9371838459246922</v>
      </c>
      <c r="W11" s="24">
        <f>V11-U11</f>
        <v>-0.65620958713539057</v>
      </c>
      <c r="X11" s="27"/>
      <c r="Y11" s="27"/>
      <c r="Z11" s="1"/>
      <c r="AB11" s="4" t="s">
        <v>16</v>
      </c>
      <c r="AC11" s="4" t="str">
        <f>VLOOKUP(AB11,J:K,2,0)</f>
        <v>HE</v>
      </c>
      <c r="AD11" s="5">
        <v>3.471977028694897</v>
      </c>
      <c r="AE11" s="5">
        <v>3.5838215232558142</v>
      </c>
      <c r="AF11" s="24">
        <f>AE11-AD11</f>
        <v>0.11184449456091716</v>
      </c>
      <c r="AG11" s="27"/>
      <c r="AH11" s="27"/>
      <c r="AI11" s="1"/>
      <c r="AK11" s="4" t="s">
        <v>16</v>
      </c>
      <c r="AL11" s="4" t="s">
        <v>79</v>
      </c>
      <c r="AM11" s="5">
        <v>3.4997303872415859</v>
      </c>
      <c r="AN11" s="5">
        <v>3.5838215232558142</v>
      </c>
      <c r="AO11" s="24">
        <f>AN11-AM11</f>
        <v>8.409113601422824E-2</v>
      </c>
      <c r="AP11" s="27"/>
      <c r="AQ11" s="27"/>
      <c r="AR11" s="28"/>
      <c r="AT11" s="31" t="s">
        <v>16</v>
      </c>
      <c r="AU11" s="4" t="str">
        <f>VLOOKUP(AT11,AK:AL,2,0)</f>
        <v>HE</v>
      </c>
      <c r="AV11" s="5">
        <v>5.5933934330600827</v>
      </c>
      <c r="AW11" s="5">
        <v>4.1991926310448262</v>
      </c>
      <c r="AX11" s="24">
        <f>AW11-AV11</f>
        <v>-1.3942008020152565</v>
      </c>
      <c r="AY11" s="27"/>
      <c r="AZ11" s="27"/>
    </row>
    <row r="12" spans="1:53" x14ac:dyDescent="0.3">
      <c r="A12" s="4" t="s">
        <v>17</v>
      </c>
      <c r="B12" s="4" t="s">
        <v>72</v>
      </c>
      <c r="C12" s="5">
        <v>3.506847267291894</v>
      </c>
      <c r="D12" s="5">
        <v>4.3313479859434718</v>
      </c>
      <c r="E12" s="24">
        <f>D12-C12</f>
        <v>0.82450071865157781</v>
      </c>
      <c r="F12" s="27"/>
      <c r="G12" s="27"/>
      <c r="H12" s="1"/>
      <c r="J12" s="4" t="s">
        <v>17</v>
      </c>
      <c r="K12" s="4" t="s">
        <v>72</v>
      </c>
      <c r="L12" s="5">
        <v>3.5836668888355709</v>
      </c>
      <c r="M12" s="5">
        <v>4.4092619362507897</v>
      </c>
      <c r="N12" s="24">
        <f>M12-L12</f>
        <v>0.82559504741521872</v>
      </c>
      <c r="O12" s="27"/>
      <c r="P12" s="27"/>
      <c r="Q12" s="1"/>
      <c r="S12" s="4" t="s">
        <v>17</v>
      </c>
      <c r="T12" s="4" t="str">
        <f>VLOOKUP(S12,A:B,2,0)</f>
        <v>HL</v>
      </c>
      <c r="U12" s="5">
        <v>6.193126858665182</v>
      </c>
      <c r="V12" s="5">
        <v>5.3922576715237458</v>
      </c>
      <c r="W12" s="24">
        <f>V12-U12</f>
        <v>-0.80086918714143618</v>
      </c>
      <c r="X12" s="27"/>
      <c r="Y12" s="27"/>
      <c r="Z12" s="1"/>
      <c r="AB12" s="4" t="s">
        <v>17</v>
      </c>
      <c r="AC12" s="4" t="str">
        <f>VLOOKUP(AB12,J:K,2,0)</f>
        <v>HL</v>
      </c>
      <c r="AD12" s="5">
        <v>3.506847267291894</v>
      </c>
      <c r="AE12" s="5">
        <v>3.75382734883721</v>
      </c>
      <c r="AF12" s="24">
        <f>AE12-AD12</f>
        <v>0.24698008154531603</v>
      </c>
      <c r="AG12" s="27"/>
      <c r="AH12" s="27"/>
      <c r="AI12" s="1"/>
      <c r="AK12" s="4" t="s">
        <v>17</v>
      </c>
      <c r="AL12" s="4" t="s">
        <v>72</v>
      </c>
      <c r="AM12" s="5">
        <v>3.5836668888355709</v>
      </c>
      <c r="AN12" s="5">
        <v>3.75382734883721</v>
      </c>
      <c r="AO12" s="24">
        <f>AN12-AM12</f>
        <v>0.17016046000163909</v>
      </c>
      <c r="AP12" s="27"/>
      <c r="AQ12" s="27"/>
      <c r="AR12" s="28"/>
      <c r="AT12" s="31" t="s">
        <v>17</v>
      </c>
      <c r="AU12" s="4" t="str">
        <f>VLOOKUP(AT12,AK:AL,2,0)</f>
        <v>HL</v>
      </c>
      <c r="AV12" s="5">
        <v>6.193126858665182</v>
      </c>
      <c r="AW12" s="5">
        <v>4.3507582023727682</v>
      </c>
      <c r="AX12" s="24">
        <f>AW12-AV12</f>
        <v>-1.8423686562924138</v>
      </c>
      <c r="AY12" s="27"/>
      <c r="AZ12" s="27"/>
    </row>
    <row r="13" spans="1:53" x14ac:dyDescent="0.3">
      <c r="A13" s="4" t="s">
        <v>18</v>
      </c>
      <c r="B13" s="4" t="s">
        <v>80</v>
      </c>
      <c r="C13" s="5">
        <v>3.700312952223471</v>
      </c>
      <c r="D13" s="5">
        <v>4.2382015499986156</v>
      </c>
      <c r="E13" s="24">
        <f>D13-C13</f>
        <v>0.53788859777514464</v>
      </c>
      <c r="F13" s="27"/>
      <c r="G13" s="27"/>
      <c r="H13" s="1"/>
      <c r="J13" s="4" t="s">
        <v>18</v>
      </c>
      <c r="K13" s="4" t="s">
        <v>80</v>
      </c>
      <c r="L13" s="5">
        <v>3.7493349256880011</v>
      </c>
      <c r="M13" s="5">
        <v>4.3687464155344298</v>
      </c>
      <c r="N13" s="24">
        <f>M13-L13</f>
        <v>0.61941148984642869</v>
      </c>
      <c r="O13" s="27"/>
      <c r="P13" s="27"/>
      <c r="Q13" s="1"/>
      <c r="S13" s="4" t="s">
        <v>18</v>
      </c>
      <c r="T13" s="4" t="str">
        <f>VLOOKUP(S13,A:B,2,0)</f>
        <v>HA</v>
      </c>
      <c r="U13" s="5">
        <v>5.518716729988193</v>
      </c>
      <c r="V13" s="5">
        <v>4.8276391570298323</v>
      </c>
      <c r="W13" s="24">
        <f>V13-U13</f>
        <v>-0.6910775729583607</v>
      </c>
      <c r="X13" s="27"/>
      <c r="Y13" s="27"/>
      <c r="Z13" s="1"/>
      <c r="AB13" s="4" t="s">
        <v>18</v>
      </c>
      <c r="AC13" s="4" t="str">
        <f>VLOOKUP(AB13,J:K,2,0)</f>
        <v>HA</v>
      </c>
      <c r="AD13" s="5">
        <v>3.700312952223471</v>
      </c>
      <c r="AE13" s="5">
        <v>4.0204756744186048</v>
      </c>
      <c r="AF13" s="24">
        <f>AE13-AD13</f>
        <v>0.32016272219513375</v>
      </c>
      <c r="AG13" s="27"/>
      <c r="AH13" s="27"/>
      <c r="AI13" s="1"/>
      <c r="AK13" s="4" t="s">
        <v>18</v>
      </c>
      <c r="AL13" s="4" t="s">
        <v>80</v>
      </c>
      <c r="AM13" s="5">
        <v>3.7493349256880011</v>
      </c>
      <c r="AN13" s="5">
        <v>4.0204756744186048</v>
      </c>
      <c r="AO13" s="24">
        <f>AN13-AM13</f>
        <v>0.27114074873060368</v>
      </c>
      <c r="AP13" s="27"/>
      <c r="AQ13" s="27"/>
      <c r="AR13" s="28"/>
      <c r="AT13" s="31" t="s">
        <v>18</v>
      </c>
      <c r="AU13" s="4" t="str">
        <f>VLOOKUP(AT13,AK:AL,2,0)</f>
        <v>HA</v>
      </c>
      <c r="AV13" s="5">
        <v>5.518716729988193</v>
      </c>
      <c r="AW13" s="5">
        <v>4.7147814042342668</v>
      </c>
      <c r="AX13" s="24">
        <f>AW13-AV13</f>
        <v>-0.80393532575392612</v>
      </c>
      <c r="AY13" s="27"/>
      <c r="AZ13" s="27"/>
    </row>
    <row r="14" spans="1:53" x14ac:dyDescent="0.3">
      <c r="A14" s="4" t="s">
        <v>19</v>
      </c>
      <c r="B14" s="4" t="s">
        <v>76</v>
      </c>
      <c r="C14" s="5">
        <v>3.780158886827564</v>
      </c>
      <c r="D14" s="5">
        <v>4.402989933646416</v>
      </c>
      <c r="E14" s="24">
        <f>D14-C14</f>
        <v>0.62283104681885204</v>
      </c>
      <c r="F14" s="27"/>
      <c r="G14" s="27"/>
      <c r="H14" s="1"/>
      <c r="J14" s="4" t="s">
        <v>19</v>
      </c>
      <c r="K14" s="4" t="s">
        <v>76</v>
      </c>
      <c r="L14" s="5">
        <v>3.8117321435811959</v>
      </c>
      <c r="M14" s="5">
        <v>4.4722612561482631</v>
      </c>
      <c r="N14" s="24">
        <f>M14-L14</f>
        <v>0.66052911256706714</v>
      </c>
      <c r="O14" s="27"/>
      <c r="P14" s="27"/>
      <c r="Q14" s="1"/>
      <c r="S14" s="4" t="s">
        <v>19</v>
      </c>
      <c r="T14" s="4" t="str">
        <f>VLOOKUP(S14,A:B,2,0)</f>
        <v>HB</v>
      </c>
      <c r="U14" s="5">
        <v>5.635064020150204</v>
      </c>
      <c r="V14" s="5">
        <v>4.9477712712753537</v>
      </c>
      <c r="W14" s="24">
        <f>V14-U14</f>
        <v>-0.68729274887485037</v>
      </c>
      <c r="X14" s="27"/>
      <c r="Y14" s="27"/>
      <c r="Z14" s="1"/>
      <c r="AB14" s="4" t="s">
        <v>19</v>
      </c>
      <c r="AC14" s="4" t="str">
        <f>VLOOKUP(AB14,J:K,2,0)</f>
        <v>HB</v>
      </c>
      <c r="AD14" s="5">
        <v>3.780158886827564</v>
      </c>
      <c r="AE14" s="5">
        <v>3.996445418604651</v>
      </c>
      <c r="AF14" s="24">
        <f>AE14-AD14</f>
        <v>0.21628653177708701</v>
      </c>
      <c r="AG14" s="27"/>
      <c r="AH14" s="27"/>
      <c r="AI14" s="1"/>
      <c r="AK14" s="4" t="s">
        <v>19</v>
      </c>
      <c r="AL14" s="4" t="s">
        <v>76</v>
      </c>
      <c r="AM14" s="5">
        <v>3.8117321435811959</v>
      </c>
      <c r="AN14" s="5">
        <v>3.996445418604651</v>
      </c>
      <c r="AO14" s="24">
        <f>AN14-AM14</f>
        <v>0.18471327502345503</v>
      </c>
      <c r="AP14" s="27"/>
      <c r="AQ14" s="27"/>
      <c r="AR14" s="28"/>
      <c r="AT14" s="31" t="s">
        <v>19</v>
      </c>
      <c r="AU14" s="4" t="str">
        <f>VLOOKUP(AT14,AK:AL,2,0)</f>
        <v>HB</v>
      </c>
      <c r="AV14" s="5">
        <v>5.635064020150204</v>
      </c>
      <c r="AW14" s="5">
        <v>4.6743304639633294</v>
      </c>
      <c r="AX14" s="24">
        <f>AW14-AV14</f>
        <v>-0.96073355618687462</v>
      </c>
      <c r="AY14" s="27"/>
      <c r="AZ14" s="27"/>
    </row>
    <row r="15" spans="1:53" x14ac:dyDescent="0.3">
      <c r="A15" s="4" t="s">
        <v>20</v>
      </c>
      <c r="B15" s="4" t="s">
        <v>77</v>
      </c>
      <c r="C15" s="5">
        <v>3.8549370491491368</v>
      </c>
      <c r="D15" s="5">
        <v>4.6185242867503193</v>
      </c>
      <c r="E15" s="24">
        <f>D15-C15</f>
        <v>0.76358723760118252</v>
      </c>
      <c r="F15" s="27"/>
      <c r="G15" s="27"/>
      <c r="H15" s="1"/>
      <c r="J15" s="4" t="s">
        <v>20</v>
      </c>
      <c r="K15" s="4" t="s">
        <v>77</v>
      </c>
      <c r="L15" s="5">
        <v>3.891257873058187</v>
      </c>
      <c r="M15" s="5">
        <v>4.6767687236016444</v>
      </c>
      <c r="N15" s="24">
        <f>M15-L15</f>
        <v>0.78551085054345737</v>
      </c>
      <c r="O15" s="27"/>
      <c r="P15" s="27"/>
      <c r="Q15" s="1"/>
      <c r="S15" s="4" t="s">
        <v>20</v>
      </c>
      <c r="T15" s="4" t="str">
        <f>VLOOKUP(S15,A:B,2,0)</f>
        <v>HN</v>
      </c>
      <c r="U15" s="5">
        <v>5.9753534954426124</v>
      </c>
      <c r="V15" s="5">
        <v>5.3136413013026358</v>
      </c>
      <c r="W15" s="24">
        <f>V15-U15</f>
        <v>-0.66171219413997662</v>
      </c>
      <c r="X15" s="27"/>
      <c r="Y15" s="27"/>
      <c r="Z15" s="1"/>
      <c r="AB15" s="4" t="s">
        <v>20</v>
      </c>
      <c r="AC15" s="4" t="str">
        <f>VLOOKUP(AB15,J:K,2,0)</f>
        <v>HN</v>
      </c>
      <c r="AD15" s="5">
        <v>3.8549370491491368</v>
      </c>
      <c r="AE15" s="5">
        <v>4.2367497906976741</v>
      </c>
      <c r="AF15" s="24">
        <f>AE15-AD15</f>
        <v>0.38181274154853728</v>
      </c>
      <c r="AG15" s="27"/>
      <c r="AH15" s="27"/>
      <c r="AI15" s="1"/>
      <c r="AK15" s="4" t="s">
        <v>20</v>
      </c>
      <c r="AL15" s="4" t="s">
        <v>77</v>
      </c>
      <c r="AM15" s="5">
        <v>3.891257873058187</v>
      </c>
      <c r="AN15" s="5">
        <v>4.2367497906976741</v>
      </c>
      <c r="AO15" s="24">
        <f>AN15-AM15</f>
        <v>0.34549191763948706</v>
      </c>
      <c r="AP15" s="27"/>
      <c r="AQ15" s="27"/>
      <c r="AR15" s="28"/>
      <c r="AT15" s="31" t="s">
        <v>20</v>
      </c>
      <c r="AU15" s="4" t="str">
        <f>VLOOKUP(AT15,AK:AL,2,0)</f>
        <v>HN</v>
      </c>
      <c r="AV15" s="5">
        <v>5.9753534954426124</v>
      </c>
      <c r="AW15" s="5">
        <v>4.9606716484398552</v>
      </c>
      <c r="AX15" s="24">
        <f>AW15-AV15</f>
        <v>-1.0146818470027572</v>
      </c>
      <c r="AY15" s="27"/>
      <c r="AZ15" s="27"/>
    </row>
    <row r="16" spans="1:53" x14ac:dyDescent="0.3">
      <c r="A16" s="4" t="s">
        <v>81</v>
      </c>
      <c r="B16" s="4" t="s">
        <v>56</v>
      </c>
      <c r="C16" s="5">
        <v>2.9860075362814</v>
      </c>
      <c r="D16" s="5">
        <v>3.735219739200252</v>
      </c>
      <c r="E16" s="24">
        <f>D16-C16</f>
        <v>0.74921220291885193</v>
      </c>
      <c r="F16" s="27"/>
      <c r="G16" s="27"/>
      <c r="H16" s="1"/>
      <c r="J16" s="4" t="s">
        <v>81</v>
      </c>
      <c r="K16" s="4" t="s">
        <v>56</v>
      </c>
      <c r="L16" s="5">
        <v>3.0085306892422681</v>
      </c>
      <c r="M16" s="5">
        <v>3.7808132636405118</v>
      </c>
      <c r="N16" s="24">
        <f>M16-L16</f>
        <v>0.77228257439824377</v>
      </c>
      <c r="O16" s="27"/>
      <c r="P16" s="27"/>
      <c r="Q16" s="1"/>
      <c r="S16" s="4" t="s">
        <v>81</v>
      </c>
      <c r="T16" s="4" t="str">
        <f>VLOOKUP(S16,A:B,2,0)</f>
        <v>NM</v>
      </c>
      <c r="U16" s="5">
        <v>5.0284429001199227</v>
      </c>
      <c r="V16" s="5">
        <v>4.3654422600676384</v>
      </c>
      <c r="W16" s="24">
        <f>V16-U16</f>
        <v>-0.66300064005228432</v>
      </c>
      <c r="X16" s="27"/>
      <c r="Y16" s="27"/>
      <c r="Z16" s="1"/>
      <c r="AB16" s="4" t="s">
        <v>81</v>
      </c>
      <c r="AC16" s="4" t="str">
        <f>VLOOKUP(AB16,J:K,2,0)</f>
        <v>NM</v>
      </c>
      <c r="AD16" s="5">
        <v>2.9860075362814</v>
      </c>
      <c r="AE16" s="5">
        <v>3.2527835697674421</v>
      </c>
      <c r="AF16" s="24">
        <f>AE16-AD16</f>
        <v>0.26677603348604206</v>
      </c>
      <c r="AG16" s="27"/>
      <c r="AH16" s="27"/>
      <c r="AI16" s="1"/>
      <c r="AK16" s="4" t="s">
        <v>81</v>
      </c>
      <c r="AL16" s="4" t="s">
        <v>56</v>
      </c>
      <c r="AM16" s="5">
        <v>3.0085306892422681</v>
      </c>
      <c r="AN16" s="5">
        <v>3.2527835697674421</v>
      </c>
      <c r="AO16" s="24">
        <f>AN16-AM16</f>
        <v>0.24425288052517402</v>
      </c>
      <c r="AP16" s="27"/>
      <c r="AQ16" s="27"/>
      <c r="AR16" s="28"/>
      <c r="AT16" s="31" t="s">
        <v>81</v>
      </c>
      <c r="AU16" s="4" t="str">
        <f>VLOOKUP(AT16,AK:AL,2,0)</f>
        <v>NM</v>
      </c>
      <c r="AV16" s="5">
        <v>5.0284429001199227</v>
      </c>
      <c r="AW16" s="5">
        <v>3.7806925883200142</v>
      </c>
      <c r="AX16" s="24">
        <f>AW16-AV16</f>
        <v>-1.2477503117999085</v>
      </c>
      <c r="AY16" s="27"/>
      <c r="AZ16" s="27"/>
    </row>
    <row r="17" spans="1:52" x14ac:dyDescent="0.3">
      <c r="A17" s="4" t="s">
        <v>22</v>
      </c>
      <c r="B17" s="4" t="s">
        <v>73</v>
      </c>
      <c r="C17" s="5">
        <v>3.694318748886682</v>
      </c>
      <c r="D17" s="5">
        <v>4.4736737748697379</v>
      </c>
      <c r="E17" s="24">
        <f>D17-C17</f>
        <v>0.77935502598305595</v>
      </c>
      <c r="F17" s="27"/>
      <c r="G17" s="27"/>
      <c r="H17" s="1"/>
      <c r="J17" s="4" t="s">
        <v>22</v>
      </c>
      <c r="K17" s="4" t="s">
        <v>73</v>
      </c>
      <c r="L17" s="5">
        <v>3.7158786792783509</v>
      </c>
      <c r="M17" s="5">
        <v>4.508886992187815</v>
      </c>
      <c r="N17" s="24">
        <f>M17-L17</f>
        <v>0.79300831290946405</v>
      </c>
      <c r="O17" s="27"/>
      <c r="P17" s="27"/>
      <c r="Q17" s="1"/>
      <c r="S17" s="4" t="s">
        <v>22</v>
      </c>
      <c r="T17" s="4" t="str">
        <f>VLOOKUP(S17,A:B,2,0)</f>
        <v>JS</v>
      </c>
      <c r="U17" s="5">
        <v>5.8186705686764393</v>
      </c>
      <c r="V17" s="5">
        <v>5.1635769085191274</v>
      </c>
      <c r="W17" s="24">
        <f>V17-U17</f>
        <v>-0.65509366015731185</v>
      </c>
      <c r="X17" s="27"/>
      <c r="Y17" s="27"/>
      <c r="Z17" s="1"/>
      <c r="AB17" s="4" t="s">
        <v>22</v>
      </c>
      <c r="AC17" s="4" t="str">
        <f>VLOOKUP(AB17,J:K,2,0)</f>
        <v>JS</v>
      </c>
      <c r="AD17" s="5">
        <v>3.694318748886682</v>
      </c>
      <c r="AE17" s="5">
        <v>3.85518046511628</v>
      </c>
      <c r="AF17" s="24">
        <f>AE17-AD17</f>
        <v>0.160861716229598</v>
      </c>
      <c r="AG17" s="27"/>
      <c r="AH17" s="27"/>
      <c r="AI17" s="1"/>
      <c r="AK17" s="4" t="s">
        <v>22</v>
      </c>
      <c r="AL17" s="4" t="s">
        <v>73</v>
      </c>
      <c r="AM17" s="5">
        <v>3.7158786792783509</v>
      </c>
      <c r="AN17" s="5">
        <v>3.85518046511628</v>
      </c>
      <c r="AO17" s="24">
        <f>AN17-AM17</f>
        <v>0.13930178583792907</v>
      </c>
      <c r="AP17" s="27"/>
      <c r="AQ17" s="27"/>
      <c r="AR17" s="28"/>
      <c r="AT17" s="31" t="s">
        <v>22</v>
      </c>
      <c r="AU17" s="4" t="str">
        <f>VLOOKUP(AT17,AK:AL,2,0)</f>
        <v>JS</v>
      </c>
      <c r="AV17" s="5">
        <v>5.8186705686764393</v>
      </c>
      <c r="AW17" s="5">
        <v>4.5012235006470434</v>
      </c>
      <c r="AX17" s="24">
        <f>AW17-AV17</f>
        <v>-1.3174470680293959</v>
      </c>
      <c r="AY17" s="27"/>
      <c r="AZ17" s="27"/>
    </row>
    <row r="18" spans="1:52" x14ac:dyDescent="0.3">
      <c r="A18" s="4" t="s">
        <v>23</v>
      </c>
      <c r="B18" s="4" t="s">
        <v>68</v>
      </c>
      <c r="C18" s="5">
        <v>3.8900609400892399</v>
      </c>
      <c r="D18" s="5">
        <v>4.431312108137174</v>
      </c>
      <c r="E18" s="24">
        <f>D18-C18</f>
        <v>0.54125116804793416</v>
      </c>
      <c r="F18" s="27"/>
      <c r="G18" s="27"/>
      <c r="H18" s="1"/>
      <c r="J18" s="4" t="s">
        <v>23</v>
      </c>
      <c r="K18" s="4" t="s">
        <v>68</v>
      </c>
      <c r="L18" s="5">
        <v>3.9361708066109231</v>
      </c>
      <c r="M18" s="5">
        <v>4.5557556643784514</v>
      </c>
      <c r="N18" s="24">
        <f>M18-L18</f>
        <v>0.61958485776752825</v>
      </c>
      <c r="O18" s="27"/>
      <c r="P18" s="27"/>
      <c r="Q18" s="1"/>
      <c r="S18" s="4" t="s">
        <v>23</v>
      </c>
      <c r="T18" s="4" t="str">
        <f>VLOOKUP(S18,A:B,2,0)</f>
        <v>JX</v>
      </c>
      <c r="U18" s="5">
        <v>5.7035927010129734</v>
      </c>
      <c r="V18" s="5">
        <v>5.012595989643545</v>
      </c>
      <c r="W18" s="24">
        <f>V18-U18</f>
        <v>-0.69099671136942842</v>
      </c>
      <c r="X18" s="27"/>
      <c r="Y18" s="27"/>
      <c r="Z18" s="1"/>
      <c r="AB18" s="4" t="s">
        <v>23</v>
      </c>
      <c r="AC18" s="4" t="str">
        <f>VLOOKUP(AB18,J:K,2,0)</f>
        <v>JX</v>
      </c>
      <c r="AD18" s="5">
        <v>3.8900609400892399</v>
      </c>
      <c r="AE18" s="5">
        <v>4.0627499883720928</v>
      </c>
      <c r="AF18" s="24">
        <f>AE18-AD18</f>
        <v>0.17268904828285292</v>
      </c>
      <c r="AG18" s="27"/>
      <c r="AH18" s="27"/>
      <c r="AI18" s="1"/>
      <c r="AK18" s="4" t="s">
        <v>23</v>
      </c>
      <c r="AL18" s="4" t="s">
        <v>68</v>
      </c>
      <c r="AM18" s="5">
        <v>3.9361708066109231</v>
      </c>
      <c r="AN18" s="5">
        <v>4.0627499883720928</v>
      </c>
      <c r="AO18" s="24">
        <f>AN18-AM18</f>
        <v>0.12657918176116967</v>
      </c>
      <c r="AP18" s="27"/>
      <c r="AQ18" s="27"/>
      <c r="AR18" s="28"/>
      <c r="AT18" s="31" t="s">
        <v>23</v>
      </c>
      <c r="AU18" s="4" t="str">
        <f>VLOOKUP(AT18,AK:AL,2,0)</f>
        <v>JX</v>
      </c>
      <c r="AV18" s="5">
        <v>5.7035927010129734</v>
      </c>
      <c r="AW18" s="5">
        <v>4.7453944274801829</v>
      </c>
      <c r="AX18" s="24">
        <f>AW18-AV18</f>
        <v>-0.95819827353279052</v>
      </c>
      <c r="AY18" s="27"/>
      <c r="AZ18" s="27"/>
    </row>
    <row r="19" spans="1:52" x14ac:dyDescent="0.3">
      <c r="A19" s="4" t="s">
        <v>24</v>
      </c>
      <c r="B19" s="4" t="s">
        <v>67</v>
      </c>
      <c r="C19" s="5">
        <v>3.587566327701798</v>
      </c>
      <c r="D19" s="5">
        <v>4.3360179188332744</v>
      </c>
      <c r="E19" s="24">
        <f>D19-C19</f>
        <v>0.74845159113147641</v>
      </c>
      <c r="F19" s="27"/>
      <c r="G19" s="27"/>
      <c r="H19" s="1"/>
      <c r="J19" s="4" t="s">
        <v>24</v>
      </c>
      <c r="K19" s="4" t="s">
        <v>67</v>
      </c>
      <c r="L19" s="5">
        <v>3.666759372671025</v>
      </c>
      <c r="M19" s="5">
        <v>4.4510146545465847</v>
      </c>
      <c r="N19" s="24">
        <f>M19-L19</f>
        <v>0.78425528187555971</v>
      </c>
      <c r="O19" s="27"/>
      <c r="P19" s="27"/>
      <c r="Q19" s="1"/>
      <c r="S19" s="4" t="s">
        <v>24</v>
      </c>
      <c r="T19" s="4" t="str">
        <f>VLOOKUP(S19,A:B,2,0)</f>
        <v>JL</v>
      </c>
      <c r="U19" s="5">
        <v>5.7858954537832492</v>
      </c>
      <c r="V19" s="5">
        <v>5.1223136735135606</v>
      </c>
      <c r="W19" s="24">
        <f>V19-U19</f>
        <v>-0.66358178026968861</v>
      </c>
      <c r="X19" s="27"/>
      <c r="Y19" s="27"/>
      <c r="Z19" s="1"/>
      <c r="AB19" s="4" t="s">
        <v>24</v>
      </c>
      <c r="AC19" s="4" t="str">
        <f>VLOOKUP(AB19,J:K,2,0)</f>
        <v>JL</v>
      </c>
      <c r="AD19" s="5">
        <v>3.587566327701798</v>
      </c>
      <c r="AE19" s="5">
        <v>3.7264048720930232</v>
      </c>
      <c r="AF19" s="24">
        <f>AE19-AD19</f>
        <v>0.13883854439122523</v>
      </c>
      <c r="AG19" s="27"/>
      <c r="AH19" s="27"/>
      <c r="AI19" s="1"/>
      <c r="AK19" s="4" t="s">
        <v>24</v>
      </c>
      <c r="AL19" s="4" t="s">
        <v>67</v>
      </c>
      <c r="AM19" s="5">
        <v>3.666759372671025</v>
      </c>
      <c r="AN19" s="5">
        <v>3.7264048720930232</v>
      </c>
      <c r="AO19" s="24">
        <f>AN19-AM19</f>
        <v>5.9645499421998149E-2</v>
      </c>
      <c r="AP19" s="27"/>
      <c r="AQ19" s="27"/>
      <c r="AR19" s="28"/>
      <c r="AT19" s="31" t="s">
        <v>24</v>
      </c>
      <c r="AU19" s="4" t="str">
        <f>VLOOKUP(AT19,AK:AL,2,0)</f>
        <v>JL</v>
      </c>
      <c r="AV19" s="5">
        <v>5.7858954537832492</v>
      </c>
      <c r="AW19" s="5">
        <v>4.3335454164363876</v>
      </c>
      <c r="AX19" s="24">
        <f>AW19-AV19</f>
        <v>-1.4523500373468616</v>
      </c>
      <c r="AY19" s="27"/>
      <c r="AZ19" s="27"/>
    </row>
    <row r="20" spans="1:52" x14ac:dyDescent="0.3">
      <c r="A20" s="4" t="s">
        <v>25</v>
      </c>
      <c r="B20" s="4" t="s">
        <v>64</v>
      </c>
      <c r="C20" s="5">
        <v>3.5822919670742381</v>
      </c>
      <c r="D20" s="5">
        <v>4.4065245410933667</v>
      </c>
      <c r="E20" s="24">
        <f>D20-C20</f>
        <v>0.82423257401912853</v>
      </c>
      <c r="F20" s="27"/>
      <c r="G20" s="27"/>
      <c r="H20" s="1"/>
      <c r="J20" s="4" t="s">
        <v>25</v>
      </c>
      <c r="K20" s="4" t="s">
        <v>64</v>
      </c>
      <c r="L20" s="5">
        <v>3.6259589191715311</v>
      </c>
      <c r="M20" s="5">
        <v>4.4508135478264466</v>
      </c>
      <c r="N20" s="24">
        <f>M20-L20</f>
        <v>0.82485462865491543</v>
      </c>
      <c r="O20" s="27"/>
      <c r="P20" s="27"/>
      <c r="Q20" s="1"/>
      <c r="S20" s="4" t="s">
        <v>25</v>
      </c>
      <c r="T20" s="4" t="str">
        <f>VLOOKUP(S20,A:B,2,0)</f>
        <v>LN</v>
      </c>
      <c r="U20" s="5">
        <v>6.0889585264305532</v>
      </c>
      <c r="V20" s="5">
        <v>5.3780221541277706</v>
      </c>
      <c r="W20" s="24">
        <f>V20-U20</f>
        <v>-0.71093637230278262</v>
      </c>
      <c r="X20" s="27"/>
      <c r="Y20" s="27"/>
      <c r="Z20" s="1"/>
      <c r="AB20" s="4" t="s">
        <v>25</v>
      </c>
      <c r="AC20" s="4" t="str">
        <f>VLOOKUP(AB20,J:K,2,0)</f>
        <v>LN</v>
      </c>
      <c r="AD20" s="5">
        <v>3.5822919670742381</v>
      </c>
      <c r="AE20" s="5">
        <v>3.6817527906976739</v>
      </c>
      <c r="AF20" s="24">
        <f>AE20-AD20</f>
        <v>9.9460823623435779E-2</v>
      </c>
      <c r="AG20" s="27"/>
      <c r="AH20" s="27"/>
      <c r="AI20" s="1"/>
      <c r="AK20" s="4" t="s">
        <v>25</v>
      </c>
      <c r="AL20" s="4" t="s">
        <v>64</v>
      </c>
      <c r="AM20" s="5">
        <v>3.6259589191715311</v>
      </c>
      <c r="AN20" s="5">
        <v>3.6817527906976739</v>
      </c>
      <c r="AO20" s="24">
        <f>AN20-AM20</f>
        <v>5.5793871526142791E-2</v>
      </c>
      <c r="AP20" s="27"/>
      <c r="AQ20" s="27"/>
      <c r="AR20" s="28"/>
      <c r="AT20" s="31" t="s">
        <v>25</v>
      </c>
      <c r="AU20" s="4" t="str">
        <f>VLOOKUP(AT20,AK:AL,2,0)</f>
        <v>LN</v>
      </c>
      <c r="AV20" s="5">
        <v>6.0889585264305532</v>
      </c>
      <c r="AW20" s="5">
        <v>4.2953292612940581</v>
      </c>
      <c r="AX20" s="24">
        <f>AW20-AV20</f>
        <v>-1.7936292651364951</v>
      </c>
      <c r="AY20" s="27"/>
      <c r="AZ20" s="27"/>
    </row>
    <row r="21" spans="1:52" x14ac:dyDescent="0.3">
      <c r="A21" s="4" t="s">
        <v>26</v>
      </c>
      <c r="B21" s="4" t="s">
        <v>53</v>
      </c>
      <c r="C21" s="5">
        <v>3.2091879425535441</v>
      </c>
      <c r="D21" s="5">
        <v>3.4755769498515989</v>
      </c>
      <c r="E21" s="24">
        <f>D21-C21</f>
        <v>0.26638900729805481</v>
      </c>
      <c r="F21" s="27"/>
      <c r="G21" s="27"/>
      <c r="H21" s="1"/>
      <c r="J21" s="4" t="s">
        <v>26</v>
      </c>
      <c r="K21" s="4" t="s">
        <v>53</v>
      </c>
      <c r="L21" s="5">
        <v>3.2505577441380109</v>
      </c>
      <c r="M21" s="5">
        <v>3.5885287480314609</v>
      </c>
      <c r="N21" s="24">
        <f>M21-L21</f>
        <v>0.33797100389345003</v>
      </c>
      <c r="O21" s="27"/>
      <c r="P21" s="27"/>
      <c r="Q21" s="1"/>
      <c r="S21" s="4" t="s">
        <v>26</v>
      </c>
      <c r="T21" s="4" t="str">
        <f>VLOOKUP(S21,A:B,2,0)</f>
        <v>NX</v>
      </c>
      <c r="U21" s="5">
        <v>4.7440396731195822</v>
      </c>
      <c r="V21" s="5">
        <v>4.0435889326171166</v>
      </c>
      <c r="W21" s="24">
        <f>V21-U21</f>
        <v>-0.70045074050246559</v>
      </c>
      <c r="X21" s="27"/>
      <c r="Y21" s="27"/>
      <c r="Z21" s="1"/>
      <c r="AB21" s="4" t="s">
        <v>26</v>
      </c>
      <c r="AC21" s="4" t="str">
        <f>VLOOKUP(AB21,J:K,2,0)</f>
        <v>NX</v>
      </c>
      <c r="AD21" s="5">
        <v>3.2091879425535441</v>
      </c>
      <c r="AE21" s="5">
        <v>3.4106406046511628</v>
      </c>
      <c r="AF21" s="24">
        <f>AE21-AD21</f>
        <v>0.2014526620976187</v>
      </c>
      <c r="AG21" s="27"/>
      <c r="AH21" s="27"/>
      <c r="AI21" s="1"/>
      <c r="AK21" s="4" t="s">
        <v>26</v>
      </c>
      <c r="AL21" s="4" t="s">
        <v>53</v>
      </c>
      <c r="AM21" s="5">
        <v>3.2505577441380109</v>
      </c>
      <c r="AN21" s="5">
        <v>3.4106406046511628</v>
      </c>
      <c r="AO21" s="24">
        <f>AN21-AM21</f>
        <v>0.1600828605131519</v>
      </c>
      <c r="AP21" s="27"/>
      <c r="AQ21" s="27"/>
      <c r="AR21" s="28"/>
      <c r="AT21" s="31" t="s">
        <v>26</v>
      </c>
      <c r="AU21" s="4" t="str">
        <f>VLOOKUP(AT21,AK:AL,2,0)</f>
        <v>NX</v>
      </c>
      <c r="AV21" s="5">
        <v>4.7440396731195822</v>
      </c>
      <c r="AW21" s="5">
        <v>3.9742978742063748</v>
      </c>
      <c r="AX21" s="24">
        <f>AW21-AV21</f>
        <v>-0.76974179891320738</v>
      </c>
      <c r="AY21" s="27"/>
      <c r="AZ21" s="27"/>
    </row>
    <row r="22" spans="1:52" x14ac:dyDescent="0.3">
      <c r="A22" s="4" t="s">
        <v>27</v>
      </c>
      <c r="B22" s="4" t="s">
        <v>51</v>
      </c>
      <c r="C22" s="5">
        <v>2.8901231690156348</v>
      </c>
      <c r="D22" s="5">
        <v>3.1447826027735988</v>
      </c>
      <c r="E22" s="24">
        <f>D22-C22</f>
        <v>0.25465943375796396</v>
      </c>
      <c r="F22" s="27"/>
      <c r="G22" s="27"/>
      <c r="H22" s="1"/>
      <c r="J22" s="4" t="s">
        <v>27</v>
      </c>
      <c r="K22" s="4" t="s">
        <v>51</v>
      </c>
      <c r="L22" s="5">
        <v>2.9590109421719011</v>
      </c>
      <c r="M22" s="5">
        <v>3.213510547298263</v>
      </c>
      <c r="N22" s="24">
        <f>M22-L22</f>
        <v>0.25449960512636194</v>
      </c>
      <c r="O22" s="27"/>
      <c r="P22" s="27"/>
      <c r="Q22" s="1"/>
      <c r="S22" s="4" t="s">
        <v>27</v>
      </c>
      <c r="T22" s="4" t="str">
        <f>VLOOKUP(S22,A:B,2,0)</f>
        <v>QH</v>
      </c>
      <c r="U22" s="5">
        <v>4.3692598938037346</v>
      </c>
      <c r="V22" s="5">
        <v>3.665689556290058</v>
      </c>
      <c r="W22" s="24">
        <f>V22-U22</f>
        <v>-0.70357033751367659</v>
      </c>
      <c r="X22" s="27"/>
      <c r="Y22" s="27"/>
      <c r="Z22" s="1"/>
      <c r="AB22" s="4" t="s">
        <v>27</v>
      </c>
      <c r="AC22" s="4" t="str">
        <f>VLOOKUP(AB22,J:K,2,0)</f>
        <v>QH</v>
      </c>
      <c r="AD22" s="5">
        <v>2.8901231690156348</v>
      </c>
      <c r="AE22" s="5">
        <v>2.963340244186047</v>
      </c>
      <c r="AF22" s="24">
        <f>AE22-AD22</f>
        <v>7.3217075170412205E-2</v>
      </c>
      <c r="AG22" s="27"/>
      <c r="AH22" s="27"/>
      <c r="AI22" s="1"/>
      <c r="AK22" s="4" t="s">
        <v>27</v>
      </c>
      <c r="AL22" s="4" t="s">
        <v>51</v>
      </c>
      <c r="AM22" s="5">
        <v>2.9590109421719011</v>
      </c>
      <c r="AN22" s="5">
        <v>2.963340244186047</v>
      </c>
      <c r="AO22" s="24">
        <f>AN22-AM22</f>
        <v>4.3293020141459415E-3</v>
      </c>
      <c r="AP22" s="27"/>
      <c r="AQ22" s="27"/>
      <c r="AR22" s="28"/>
      <c r="AT22" s="31" t="s">
        <v>27</v>
      </c>
      <c r="AU22" s="4" t="str">
        <f>VLOOKUP(AT22,AK:AL,2,0)</f>
        <v>QH</v>
      </c>
      <c r="AV22" s="5">
        <v>4.3692598938037346</v>
      </c>
      <c r="AW22" s="5">
        <v>3.4286084345573999</v>
      </c>
      <c r="AX22" s="24">
        <f>AW22-AV22</f>
        <v>-0.94065145924633464</v>
      </c>
      <c r="AY22" s="27"/>
      <c r="AZ22" s="27"/>
    </row>
    <row r="23" spans="1:52" x14ac:dyDescent="0.3">
      <c r="A23" s="4" t="s">
        <v>30</v>
      </c>
      <c r="B23" s="4" t="s">
        <v>78</v>
      </c>
      <c r="C23" s="5">
        <v>3.362180592765343</v>
      </c>
      <c r="D23" s="5">
        <v>3.7691752982683591</v>
      </c>
      <c r="E23" s="24">
        <f>D23-C23</f>
        <v>0.40699470550301609</v>
      </c>
      <c r="F23" s="27"/>
      <c r="G23" s="27"/>
      <c r="H23" s="1"/>
      <c r="J23" s="4" t="s">
        <v>30</v>
      </c>
      <c r="K23" s="4" t="s">
        <v>78</v>
      </c>
      <c r="L23" s="5">
        <v>3.4204899702141338</v>
      </c>
      <c r="M23" s="5">
        <v>3.929556897213017</v>
      </c>
      <c r="N23" s="24">
        <f>M23-L23</f>
        <v>0.50906692699888323</v>
      </c>
      <c r="O23" s="27"/>
      <c r="P23" s="27"/>
      <c r="Q23" s="1"/>
      <c r="S23" s="4" t="s">
        <v>30</v>
      </c>
      <c r="T23" s="4" t="str">
        <f>VLOOKUP(S23,A:B,2,0)</f>
        <v>SN</v>
      </c>
      <c r="U23" s="5">
        <v>5.0817496933540944</v>
      </c>
      <c r="V23" s="5">
        <v>4.3846170817986723</v>
      </c>
      <c r="W23" s="24">
        <f>V23-U23</f>
        <v>-0.69713261155542217</v>
      </c>
      <c r="X23" s="27"/>
      <c r="Y23" s="27"/>
      <c r="Z23" s="1"/>
      <c r="AB23" s="4" t="s">
        <v>30</v>
      </c>
      <c r="AC23" s="4" t="str">
        <f>VLOOKUP(AB23,J:K,2,0)</f>
        <v>SN</v>
      </c>
      <c r="AD23" s="5">
        <v>3.362180592765343</v>
      </c>
      <c r="AE23" s="5">
        <v>3.6753208604651162</v>
      </c>
      <c r="AF23" s="24">
        <f>AE23-AD23</f>
        <v>0.31314026769977321</v>
      </c>
      <c r="AG23" s="27"/>
      <c r="AH23" s="27"/>
      <c r="AI23" s="1"/>
      <c r="AK23" s="4" t="s">
        <v>30</v>
      </c>
      <c r="AL23" s="4" t="s">
        <v>78</v>
      </c>
      <c r="AM23" s="5">
        <v>3.4204899702141338</v>
      </c>
      <c r="AN23" s="5">
        <v>3.6753208604651162</v>
      </c>
      <c r="AO23" s="24">
        <f>AN23-AM23</f>
        <v>0.25483089025098238</v>
      </c>
      <c r="AP23" s="27"/>
      <c r="AQ23" s="27"/>
      <c r="AR23" s="28"/>
      <c r="AT23" s="31" t="s">
        <v>30</v>
      </c>
      <c r="AU23" s="4" t="str">
        <f>VLOOKUP(AT23,AK:AL,2,0)</f>
        <v>SN</v>
      </c>
      <c r="AV23" s="5">
        <v>5.0817496933540944</v>
      </c>
      <c r="AW23" s="5">
        <v>4.3012237130776727</v>
      </c>
      <c r="AX23" s="24">
        <f>AW23-AV23</f>
        <v>-0.78052598027642173</v>
      </c>
      <c r="AY23" s="27"/>
      <c r="AZ23" s="27"/>
    </row>
    <row r="24" spans="1:52" x14ac:dyDescent="0.3">
      <c r="A24" s="4" t="s">
        <v>29</v>
      </c>
      <c r="B24" s="4" t="s">
        <v>69</v>
      </c>
      <c r="C24" s="5">
        <v>3.7022579273944021</v>
      </c>
      <c r="D24" s="5">
        <v>4.4566141242488397</v>
      </c>
      <c r="E24" s="24">
        <f>D24-C24</f>
        <v>0.75435619685443767</v>
      </c>
      <c r="F24" s="27"/>
      <c r="G24" s="27"/>
      <c r="H24" s="1"/>
      <c r="J24" s="4" t="s">
        <v>29</v>
      </c>
      <c r="K24" s="4" t="s">
        <v>69</v>
      </c>
      <c r="L24" s="5">
        <v>3.761419688140911</v>
      </c>
      <c r="M24" s="5">
        <v>4.5442419593345864</v>
      </c>
      <c r="N24" s="24">
        <f>M24-L24</f>
        <v>0.78282227119367542</v>
      </c>
      <c r="O24" s="27"/>
      <c r="P24" s="27"/>
      <c r="Q24" s="1"/>
      <c r="S24" s="4" t="s">
        <v>29</v>
      </c>
      <c r="T24" s="4" t="str">
        <f>VLOOKUP(S24,A:B,2,0)</f>
        <v>SD</v>
      </c>
      <c r="U24" s="5">
        <v>5.8601570906608611</v>
      </c>
      <c r="V24" s="5">
        <v>5.1975439265718002</v>
      </c>
      <c r="W24" s="24">
        <f>V24-U24</f>
        <v>-0.6626131640890609</v>
      </c>
      <c r="X24" s="27"/>
      <c r="Y24" s="27"/>
      <c r="Z24" s="1"/>
      <c r="AB24" s="4" t="s">
        <v>29</v>
      </c>
      <c r="AC24" s="4" t="str">
        <f>VLOOKUP(AB24,J:K,2,0)</f>
        <v>SD</v>
      </c>
      <c r="AD24" s="5">
        <v>3.7022579273944021</v>
      </c>
      <c r="AE24" s="5">
        <v>3.785482058139535</v>
      </c>
      <c r="AF24" s="24">
        <f>AE24-AD24</f>
        <v>8.3224130745132907E-2</v>
      </c>
      <c r="AG24" s="27"/>
      <c r="AH24" s="27"/>
      <c r="AI24" s="1"/>
      <c r="AK24" s="4" t="s">
        <v>29</v>
      </c>
      <c r="AL24" s="4" t="s">
        <v>69</v>
      </c>
      <c r="AM24" s="5">
        <v>3.761419688140911</v>
      </c>
      <c r="AN24" s="5">
        <v>3.785482058139535</v>
      </c>
      <c r="AO24" s="24">
        <f>AN24-AM24</f>
        <v>2.4062369998623989E-2</v>
      </c>
      <c r="AP24" s="27"/>
      <c r="AQ24" s="27"/>
      <c r="AR24" s="28"/>
      <c r="AT24" s="31" t="s">
        <v>29</v>
      </c>
      <c r="AU24" s="4" t="str">
        <f>VLOOKUP(AT24,AK:AL,2,0)</f>
        <v>SD</v>
      </c>
      <c r="AV24" s="5">
        <v>5.8601570906608611</v>
      </c>
      <c r="AW24" s="5">
        <v>4.4435050823921944</v>
      </c>
      <c r="AX24" s="24">
        <f>AW24-AV24</f>
        <v>-1.4166520082686667</v>
      </c>
      <c r="AY24" s="27"/>
      <c r="AZ24" s="27"/>
    </row>
    <row r="25" spans="1:52" x14ac:dyDescent="0.3">
      <c r="A25" s="4" t="s">
        <v>28</v>
      </c>
      <c r="B25" s="4" t="s">
        <v>57</v>
      </c>
      <c r="C25" s="5">
        <v>3.70677753624887</v>
      </c>
      <c r="D25" s="5">
        <v>4.2588687704473491</v>
      </c>
      <c r="E25" s="24">
        <f>D25-C25</f>
        <v>0.55209123419847916</v>
      </c>
      <c r="F25" s="27"/>
      <c r="G25" s="27"/>
      <c r="H25" s="1"/>
      <c r="J25" s="4" t="s">
        <v>28</v>
      </c>
      <c r="K25" s="4" t="s">
        <v>57</v>
      </c>
      <c r="L25" s="5">
        <v>3.726807575984219</v>
      </c>
      <c r="M25" s="5">
        <v>4.3107423940603704</v>
      </c>
      <c r="N25" s="24">
        <f>M25-L25</f>
        <v>0.58393481807615144</v>
      </c>
      <c r="O25" s="27"/>
      <c r="P25" s="27"/>
      <c r="Q25" s="1"/>
      <c r="S25" s="4" t="s">
        <v>28</v>
      </c>
      <c r="T25" s="4" t="str">
        <f>VLOOKUP(S25,A:B,2,0)</f>
        <v>SH</v>
      </c>
      <c r="U25" s="5">
        <v>5.4575072311769706</v>
      </c>
      <c r="V25" s="5">
        <v>4.7671306944759539</v>
      </c>
      <c r="W25" s="24">
        <f>V25-U25</f>
        <v>-0.69037653670101662</v>
      </c>
      <c r="X25" s="27"/>
      <c r="Y25" s="27"/>
      <c r="Z25" s="1"/>
      <c r="AB25" s="4" t="s">
        <v>28</v>
      </c>
      <c r="AC25" s="4" t="str">
        <f>VLOOKUP(AB25,J:K,2,0)</f>
        <v>SH</v>
      </c>
      <c r="AD25" s="5">
        <v>3.70677753624887</v>
      </c>
      <c r="AE25" s="5">
        <v>3.4090417209302322</v>
      </c>
      <c r="AF25" s="24">
        <f>AE25-AD25</f>
        <v>-0.2977358153186378</v>
      </c>
      <c r="AG25" s="27"/>
      <c r="AH25" s="27"/>
      <c r="AI25" s="1"/>
      <c r="AK25" s="4" t="s">
        <v>28</v>
      </c>
      <c r="AL25" s="4" t="s">
        <v>57</v>
      </c>
      <c r="AM25" s="5">
        <v>3.726807575984219</v>
      </c>
      <c r="AN25" s="5">
        <v>3.4090417209302322</v>
      </c>
      <c r="AO25" s="24">
        <f>AN25-AM25</f>
        <v>-0.3177658550539868</v>
      </c>
      <c r="AP25" s="27"/>
      <c r="AQ25" s="27"/>
      <c r="AR25" s="28"/>
      <c r="AT25" s="31" t="s">
        <v>28</v>
      </c>
      <c r="AU25" s="4" t="str">
        <f>VLOOKUP(AT25,AK:AL,2,0)</f>
        <v>SH</v>
      </c>
      <c r="AV25" s="5">
        <v>5.4575072311769706</v>
      </c>
      <c r="AW25" s="5">
        <v>3.7705723001923892</v>
      </c>
      <c r="AX25" s="24">
        <f>AW25-AV25</f>
        <v>-1.6869349309845814</v>
      </c>
      <c r="AY25" s="27"/>
      <c r="AZ25" s="27"/>
    </row>
    <row r="26" spans="1:52" x14ac:dyDescent="0.3">
      <c r="A26" s="4" t="s">
        <v>31</v>
      </c>
      <c r="B26" s="4" t="s">
        <v>58</v>
      </c>
      <c r="C26" s="5">
        <v>3.2240443210493641</v>
      </c>
      <c r="D26" s="5">
        <v>4.0480952173646223</v>
      </c>
      <c r="E26" s="24">
        <f>D26-C26</f>
        <v>0.82405089631525819</v>
      </c>
      <c r="F26" s="27"/>
      <c r="G26" s="27"/>
      <c r="H26" s="1"/>
      <c r="J26" s="4" t="s">
        <v>31</v>
      </c>
      <c r="K26" s="4" t="s">
        <v>58</v>
      </c>
      <c r="L26" s="5">
        <v>3.280314296365566</v>
      </c>
      <c r="M26" s="5">
        <v>4.1051667828381362</v>
      </c>
      <c r="N26" s="24">
        <f>M26-L26</f>
        <v>0.82485248647257015</v>
      </c>
      <c r="O26" s="27"/>
      <c r="P26" s="27"/>
      <c r="Q26" s="1"/>
      <c r="S26" s="4" t="s">
        <v>31</v>
      </c>
      <c r="T26" s="4" t="str">
        <f>VLOOKUP(S26,A:B,2,0)</f>
        <v>SX</v>
      </c>
      <c r="U26" s="5">
        <v>5.7930638742297909</v>
      </c>
      <c r="V26" s="5">
        <v>5.0588941866047916</v>
      </c>
      <c r="W26" s="24">
        <f>V26-U26</f>
        <v>-0.73416968762499923</v>
      </c>
      <c r="X26" s="27"/>
      <c r="Y26" s="27"/>
      <c r="Z26" s="1"/>
      <c r="AB26" s="4" t="s">
        <v>31</v>
      </c>
      <c r="AC26" s="4" t="str">
        <f>VLOOKUP(AB26,J:K,2,0)</f>
        <v>SX</v>
      </c>
      <c r="AD26" s="5">
        <v>3.2240443210493641</v>
      </c>
      <c r="AE26" s="5">
        <v>3.5712149767441872</v>
      </c>
      <c r="AF26" s="24">
        <f>AE26-AD26</f>
        <v>0.34717065569482308</v>
      </c>
      <c r="AG26" s="27"/>
      <c r="AH26" s="27"/>
      <c r="AI26" s="1"/>
      <c r="AK26" s="4" t="s">
        <v>31</v>
      </c>
      <c r="AL26" s="4" t="s">
        <v>58</v>
      </c>
      <c r="AM26" s="5">
        <v>3.280314296365566</v>
      </c>
      <c r="AN26" s="5">
        <v>3.5712149767441872</v>
      </c>
      <c r="AO26" s="24">
        <f>AN26-AM26</f>
        <v>0.29090068037862116</v>
      </c>
      <c r="AP26" s="27"/>
      <c r="AQ26" s="27"/>
      <c r="AR26" s="28"/>
      <c r="AT26" s="31" t="s">
        <v>31</v>
      </c>
      <c r="AU26" s="4" t="str">
        <f>VLOOKUP(AT26,AK:AL,2,0)</f>
        <v>SX</v>
      </c>
      <c r="AV26" s="5">
        <v>5.7930638742297909</v>
      </c>
      <c r="AW26" s="5">
        <v>4.1742351989862643</v>
      </c>
      <c r="AX26" s="24">
        <f>AW26-AV26</f>
        <v>-1.6188286752435266</v>
      </c>
      <c r="AY26" s="27"/>
      <c r="AZ26" s="27"/>
    </row>
    <row r="27" spans="1:52" x14ac:dyDescent="0.3">
      <c r="A27" s="4" t="s">
        <v>32</v>
      </c>
      <c r="B27" s="4" t="s">
        <v>59</v>
      </c>
      <c r="C27" s="5">
        <v>3.723625555380778</v>
      </c>
      <c r="D27" s="5">
        <v>4.1951389330484661</v>
      </c>
      <c r="E27" s="24">
        <f>D27-C27</f>
        <v>0.47151337766768808</v>
      </c>
      <c r="F27" s="27"/>
      <c r="G27" s="27"/>
      <c r="H27" s="1"/>
      <c r="J27" s="4" t="s">
        <v>32</v>
      </c>
      <c r="K27" s="4" t="s">
        <v>59</v>
      </c>
      <c r="L27" s="5">
        <v>3.7582662470254689</v>
      </c>
      <c r="M27" s="5">
        <v>4.2839570710193966</v>
      </c>
      <c r="N27" s="24">
        <f>M27-L27</f>
        <v>0.52569082399392775</v>
      </c>
      <c r="O27" s="27"/>
      <c r="P27" s="27"/>
      <c r="Q27" s="1"/>
      <c r="S27" s="4" t="s">
        <v>32</v>
      </c>
      <c r="T27" s="4" t="str">
        <f>VLOOKUP(S27,A:B,2,0)</f>
        <v>SC</v>
      </c>
      <c r="U27" s="5">
        <v>5.4392377463580432</v>
      </c>
      <c r="V27" s="5">
        <v>4.744309809854534</v>
      </c>
      <c r="W27" s="24">
        <f>V27-U27</f>
        <v>-0.69492793650350926</v>
      </c>
      <c r="X27" s="27"/>
      <c r="Y27" s="27"/>
      <c r="Z27" s="1"/>
      <c r="AB27" s="4" t="s">
        <v>32</v>
      </c>
      <c r="AC27" s="4" t="str">
        <f>VLOOKUP(AB27,J:K,2,0)</f>
        <v>SC</v>
      </c>
      <c r="AD27" s="5">
        <v>3.723625555380778</v>
      </c>
      <c r="AE27" s="5">
        <v>3.5285944534883731</v>
      </c>
      <c r="AF27" s="24">
        <f>AE27-AD27</f>
        <v>-0.19503110189240491</v>
      </c>
      <c r="AG27" s="27"/>
      <c r="AH27" s="27"/>
      <c r="AI27" s="1"/>
      <c r="AK27" s="4" t="s">
        <v>32</v>
      </c>
      <c r="AL27" s="4" t="s">
        <v>59</v>
      </c>
      <c r="AM27" s="5">
        <v>3.7582662470254689</v>
      </c>
      <c r="AN27" s="5">
        <v>3.5285944534883731</v>
      </c>
      <c r="AO27" s="24">
        <f>AN27-AM27</f>
        <v>-0.22967179353709577</v>
      </c>
      <c r="AP27" s="27"/>
      <c r="AQ27" s="27"/>
      <c r="AR27" s="28"/>
      <c r="AT27" s="31" t="s">
        <v>32</v>
      </c>
      <c r="AU27" s="4" t="str">
        <f>VLOOKUP(AT27,AK:AL,2,0)</f>
        <v>SC</v>
      </c>
      <c r="AV27" s="5">
        <v>5.4392377463580432</v>
      </c>
      <c r="AW27" s="5">
        <v>4.1349667944221071</v>
      </c>
      <c r="AX27" s="24">
        <f>AW27-AV27</f>
        <v>-1.3042709519359361</v>
      </c>
      <c r="AY27" s="27"/>
      <c r="AZ27" s="27"/>
    </row>
    <row r="28" spans="1:52" x14ac:dyDescent="0.3">
      <c r="A28" s="4" t="s">
        <v>33</v>
      </c>
      <c r="B28" s="4" t="s">
        <v>66</v>
      </c>
      <c r="C28" s="5">
        <v>3.6141805790841941</v>
      </c>
      <c r="D28" s="5">
        <v>4.4391073173782676</v>
      </c>
      <c r="E28" s="24">
        <f>D28-C28</f>
        <v>0.82492673829407348</v>
      </c>
      <c r="F28" s="27"/>
      <c r="G28" s="27"/>
      <c r="H28" s="1"/>
      <c r="J28" s="4" t="s">
        <v>33</v>
      </c>
      <c r="K28" s="4" t="s">
        <v>66</v>
      </c>
      <c r="L28" s="5">
        <v>3.6835276819840468</v>
      </c>
      <c r="M28" s="5">
        <v>4.5094422997788728</v>
      </c>
      <c r="N28" s="24">
        <f>M28-L28</f>
        <v>0.825914617794826</v>
      </c>
      <c r="O28" s="27"/>
      <c r="P28" s="27"/>
      <c r="Q28" s="1"/>
      <c r="S28" s="4" t="s">
        <v>33</v>
      </c>
      <c r="T28" s="4" t="str">
        <f>VLOOKUP(S28,A:B,2,0)</f>
        <v>TJ</v>
      </c>
      <c r="U28" s="5">
        <v>6.1349238899033294</v>
      </c>
      <c r="V28" s="5">
        <v>5.4407103864942279</v>
      </c>
      <c r="W28" s="24">
        <f>V28-U28</f>
        <v>-0.69421350340910148</v>
      </c>
      <c r="X28" s="27"/>
      <c r="Y28" s="27"/>
      <c r="Z28" s="1"/>
      <c r="AB28" s="4" t="s">
        <v>33</v>
      </c>
      <c r="AC28" s="4" t="str">
        <f>VLOOKUP(AB28,J:K,2,0)</f>
        <v>TJ</v>
      </c>
      <c r="AD28" s="5">
        <v>3.6141805790841941</v>
      </c>
      <c r="AE28" s="5">
        <v>3.8521012093023259</v>
      </c>
      <c r="AF28" s="24">
        <f>AE28-AD28</f>
        <v>0.23792063021813181</v>
      </c>
      <c r="AG28" s="27"/>
      <c r="AH28" s="27"/>
      <c r="AI28" s="1"/>
      <c r="AK28" s="4" t="s">
        <v>33</v>
      </c>
      <c r="AL28" s="4" t="s">
        <v>66</v>
      </c>
      <c r="AM28" s="5">
        <v>3.6835276819840468</v>
      </c>
      <c r="AN28" s="5">
        <v>3.8521012093023259</v>
      </c>
      <c r="AO28" s="24">
        <f>AN28-AM28</f>
        <v>0.16857352731827913</v>
      </c>
      <c r="AP28" s="27"/>
      <c r="AQ28" s="27"/>
      <c r="AR28" s="28"/>
      <c r="AT28" s="31" t="s">
        <v>33</v>
      </c>
      <c r="AU28" s="4" t="str">
        <f>VLOOKUP(AT28,AK:AL,2,0)</f>
        <v>TJ</v>
      </c>
      <c r="AV28" s="5">
        <v>6.1349238899033294</v>
      </c>
      <c r="AW28" s="5">
        <v>4.5155671012621923</v>
      </c>
      <c r="AX28" s="24">
        <f>AW28-AV28</f>
        <v>-1.6193567886411371</v>
      </c>
      <c r="AY28" s="27"/>
      <c r="AZ28" s="27"/>
    </row>
    <row r="29" spans="1:52" x14ac:dyDescent="0.3">
      <c r="A29" s="4" t="s">
        <v>34</v>
      </c>
      <c r="B29" s="4" t="s">
        <v>55</v>
      </c>
      <c r="C29" s="5">
        <v>2.9290864552222522</v>
      </c>
      <c r="D29" s="5">
        <v>3.596309573096697</v>
      </c>
      <c r="E29" s="24">
        <f>D29-C29</f>
        <v>0.66722311787444477</v>
      </c>
      <c r="F29" s="27"/>
      <c r="G29" s="27"/>
      <c r="H29" s="1"/>
      <c r="J29" s="4" t="s">
        <v>34</v>
      </c>
      <c r="K29" s="4" t="s">
        <v>55</v>
      </c>
      <c r="L29" s="5">
        <v>2.961919045645939</v>
      </c>
      <c r="M29" s="5">
        <v>3.6637129113843372</v>
      </c>
      <c r="N29" s="24">
        <f>M29-L29</f>
        <v>0.70179386573839819</v>
      </c>
      <c r="O29" s="27"/>
      <c r="P29" s="27"/>
      <c r="Q29" s="1"/>
      <c r="S29" s="4" t="s">
        <v>34</v>
      </c>
      <c r="T29" s="4" t="str">
        <f>VLOOKUP(S29,A:B,2,0)</f>
        <v>XJ</v>
      </c>
      <c r="U29" s="5">
        <v>4.8424474423956028</v>
      </c>
      <c r="V29" s="5">
        <v>4.1604718014259454</v>
      </c>
      <c r="W29" s="24">
        <f>V29-U29</f>
        <v>-0.68197564096965735</v>
      </c>
      <c r="X29" s="27"/>
      <c r="Y29" s="27"/>
      <c r="Z29" s="1"/>
      <c r="AB29" s="4" t="s">
        <v>34</v>
      </c>
      <c r="AC29" s="4" t="str">
        <f>VLOOKUP(AB29,J:K,2,0)</f>
        <v>XJ</v>
      </c>
      <c r="AD29" s="5">
        <v>2.9290864552222522</v>
      </c>
      <c r="AE29" s="5">
        <v>3.2735708139534889</v>
      </c>
      <c r="AF29" s="24">
        <f>AE29-AD29</f>
        <v>0.34448435873123673</v>
      </c>
      <c r="AG29" s="27"/>
      <c r="AH29" s="27"/>
      <c r="AI29" s="1"/>
      <c r="AK29" s="4" t="s">
        <v>34</v>
      </c>
      <c r="AL29" s="4" t="s">
        <v>55</v>
      </c>
      <c r="AM29" s="5">
        <v>2.961919045645939</v>
      </c>
      <c r="AN29" s="5">
        <v>3.2735708139534889</v>
      </c>
      <c r="AO29" s="24">
        <f>AN29-AM29</f>
        <v>0.31165176830754993</v>
      </c>
      <c r="AP29" s="27"/>
      <c r="AQ29" s="27"/>
      <c r="AR29" s="28"/>
      <c r="AT29" s="31" t="s">
        <v>34</v>
      </c>
      <c r="AU29" s="4" t="str">
        <f>VLOOKUP(AT29,AK:AL,2,0)</f>
        <v>XJ</v>
      </c>
      <c r="AV29" s="5">
        <v>4.8424474423956028</v>
      </c>
      <c r="AW29" s="5">
        <v>3.8119943840587269</v>
      </c>
      <c r="AX29" s="24">
        <f>AW29-AV29</f>
        <v>-1.0304530583368758</v>
      </c>
      <c r="AY29" s="27"/>
      <c r="AZ29" s="27"/>
    </row>
    <row r="30" spans="1:52" x14ac:dyDescent="0.3">
      <c r="A30" s="4" t="s">
        <v>35</v>
      </c>
      <c r="B30" s="4" t="s">
        <v>52</v>
      </c>
      <c r="C30" s="5">
        <v>3.4599594283660089</v>
      </c>
      <c r="D30" s="5">
        <v>4.2837238545029743</v>
      </c>
      <c r="E30" s="24">
        <f>D30-C30</f>
        <v>0.82376442613696543</v>
      </c>
      <c r="F30" s="27"/>
      <c r="G30" s="27"/>
      <c r="H30" s="1"/>
      <c r="J30" s="4" t="s">
        <v>35</v>
      </c>
      <c r="K30" s="4" t="s">
        <v>52</v>
      </c>
      <c r="L30" s="5">
        <v>3.5044098103699368</v>
      </c>
      <c r="M30" s="5">
        <v>4.3287404473572728</v>
      </c>
      <c r="N30" s="24">
        <f>M30-L30</f>
        <v>0.824330636987336</v>
      </c>
      <c r="O30" s="27"/>
      <c r="P30" s="27"/>
      <c r="Q30" s="1"/>
      <c r="S30" s="4" t="s">
        <v>35</v>
      </c>
      <c r="T30" s="4" t="str">
        <f>VLOOKUP(S30,A:B,2,0)</f>
        <v>YN</v>
      </c>
      <c r="U30" s="5">
        <v>5.8966741891787029</v>
      </c>
      <c r="V30" s="5">
        <v>5.2205424373898373</v>
      </c>
      <c r="W30" s="24">
        <f>V30-U30</f>
        <v>-0.67613175178886564</v>
      </c>
      <c r="X30" s="27"/>
      <c r="Y30" s="27"/>
      <c r="Z30" s="1"/>
      <c r="AB30" s="4" t="s">
        <v>35</v>
      </c>
      <c r="AC30" s="4" t="str">
        <f>VLOOKUP(AB30,J:K,2,0)</f>
        <v>YN</v>
      </c>
      <c r="AD30" s="5">
        <v>3.4599594283660089</v>
      </c>
      <c r="AE30" s="5">
        <v>3.1381486046511622</v>
      </c>
      <c r="AF30" s="24">
        <f>AE30-AD30</f>
        <v>-0.32181082371484671</v>
      </c>
      <c r="AG30" s="27"/>
      <c r="AH30" s="27"/>
      <c r="AI30" s="1"/>
      <c r="AK30" s="4" t="s">
        <v>35</v>
      </c>
      <c r="AL30" s="4" t="s">
        <v>52</v>
      </c>
      <c r="AM30" s="5">
        <v>3.5044098103699368</v>
      </c>
      <c r="AN30" s="5">
        <v>3.1381486046511622</v>
      </c>
      <c r="AO30" s="24">
        <f>AN30-AM30</f>
        <v>-0.36626120571877463</v>
      </c>
      <c r="AP30" s="27"/>
      <c r="AQ30" s="27"/>
      <c r="AR30" s="28"/>
      <c r="AT30" s="31" t="s">
        <v>35</v>
      </c>
      <c r="AU30" s="4" t="str">
        <f>VLOOKUP(AT30,AK:AL,2,0)</f>
        <v>YN</v>
      </c>
      <c r="AV30" s="5">
        <v>5.8966741891787029</v>
      </c>
      <c r="AW30" s="5">
        <v>3.64587208120781</v>
      </c>
      <c r="AX30" s="24">
        <f>AW30-AV30</f>
        <v>-2.2508021079708929</v>
      </c>
      <c r="AY30" s="27"/>
      <c r="AZ30" s="27"/>
    </row>
    <row r="31" spans="1:52" x14ac:dyDescent="0.3">
      <c r="A31" s="4" t="s">
        <v>36</v>
      </c>
      <c r="B31" s="4" t="s">
        <v>71</v>
      </c>
      <c r="C31" s="5">
        <v>3.7071460335478732</v>
      </c>
      <c r="D31" s="5">
        <v>4.5012024363359036</v>
      </c>
      <c r="E31" s="24">
        <f>D31-C31</f>
        <v>0.79405640278803036</v>
      </c>
      <c r="F31" s="27"/>
      <c r="G31" s="27"/>
      <c r="H31" s="1"/>
      <c r="J31" s="4" t="s">
        <v>36</v>
      </c>
      <c r="K31" s="4" t="s">
        <v>71</v>
      </c>
      <c r="L31" s="5">
        <v>3.7437253817258549</v>
      </c>
      <c r="M31" s="5">
        <v>4.5491020578278878</v>
      </c>
      <c r="N31" s="24">
        <f>M31-L31</f>
        <v>0.8053766761020329</v>
      </c>
      <c r="O31" s="27"/>
      <c r="P31" s="27"/>
      <c r="Q31" s="1"/>
      <c r="S31" s="4" t="s">
        <v>36</v>
      </c>
      <c r="T31" s="4" t="str">
        <f>VLOOKUP(S31,A:B,2,0)</f>
        <v>ZJ</v>
      </c>
      <c r="U31" s="5">
        <v>5.9238848797653656</v>
      </c>
      <c r="V31" s="5">
        <v>5.2757303746793536</v>
      </c>
      <c r="W31" s="24">
        <f>V31-U31</f>
        <v>-0.64815450508601202</v>
      </c>
      <c r="X31" s="27"/>
      <c r="Y31" s="27"/>
      <c r="Z31" s="1"/>
      <c r="AB31" s="4" t="s">
        <v>36</v>
      </c>
      <c r="AC31" s="4" t="str">
        <f>VLOOKUP(AB31,J:K,2,0)</f>
        <v>ZJ</v>
      </c>
      <c r="AD31" s="5">
        <v>3.7071460335478732</v>
      </c>
      <c r="AE31" s="5">
        <v>3.8730885348837218</v>
      </c>
      <c r="AF31" s="24">
        <f>AE31-AD31</f>
        <v>0.16594250133584865</v>
      </c>
      <c r="AG31" s="27"/>
      <c r="AH31" s="27"/>
      <c r="AI31" s="1"/>
      <c r="AK31" s="4" t="s">
        <v>36</v>
      </c>
      <c r="AL31" s="4" t="s">
        <v>71</v>
      </c>
      <c r="AM31" s="5">
        <v>3.7437253817258549</v>
      </c>
      <c r="AN31" s="5">
        <v>3.8730885348837218</v>
      </c>
      <c r="AO31" s="24">
        <f>AN31-AM31</f>
        <v>0.12936315315786695</v>
      </c>
      <c r="AP31" s="27"/>
      <c r="AQ31" s="27"/>
      <c r="AR31" s="28"/>
      <c r="AT31" s="31" t="s">
        <v>36</v>
      </c>
      <c r="AU31" s="4" t="str">
        <f>VLOOKUP(AT31,AK:AL,2,0)</f>
        <v>ZJ</v>
      </c>
      <c r="AV31" s="5">
        <v>5.9238848797653656</v>
      </c>
      <c r="AW31" s="5">
        <v>4.4679049378228282</v>
      </c>
      <c r="AX31" s="24">
        <f>AW31-AV31</f>
        <v>-1.4559799419425374</v>
      </c>
      <c r="AY31" s="27"/>
      <c r="AZ31" s="27"/>
    </row>
    <row r="33" spans="17:44" x14ac:dyDescent="0.3">
      <c r="AR33" s="34"/>
    </row>
    <row r="34" spans="17:44" x14ac:dyDescent="0.3">
      <c r="Q34" s="20"/>
      <c r="AI34" s="20"/>
    </row>
  </sheetData>
  <phoneticPr fontId="2" type="noConversion"/>
  <conditionalFormatting sqref="B1:B31">
    <cfRule type="duplicateValues" dxfId="5" priority="11"/>
  </conditionalFormatting>
  <conditionalFormatting sqref="E2:E31">
    <cfRule type="dataBar" priority="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{02875C94-2020-465C-A687-738E6FEF43E0}</x14:id>
        </ext>
      </extLst>
    </cfRule>
  </conditionalFormatting>
  <conditionalFormatting sqref="K1:K31">
    <cfRule type="duplicateValues" dxfId="4" priority="9"/>
  </conditionalFormatting>
  <conditionalFormatting sqref="N2:N31">
    <cfRule type="dataBar" priority="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{40B26CEA-5F88-4660-9365-224BCE4CD09E}</x14:id>
        </ext>
      </extLst>
    </cfRule>
  </conditionalFormatting>
  <conditionalFormatting sqref="T1">
    <cfRule type="duplicateValues" dxfId="3" priority="7"/>
  </conditionalFormatting>
  <conditionalFormatting sqref="W2:W31">
    <cfRule type="dataBar" priority="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{BBDF7442-8142-429A-B60E-CC62A7A1CC4B}</x14:id>
        </ext>
      </extLst>
    </cfRule>
  </conditionalFormatting>
  <conditionalFormatting sqref="AC1">
    <cfRule type="duplicateValues" dxfId="2" priority="5"/>
  </conditionalFormatting>
  <conditionalFormatting sqref="AF2:AF31">
    <cfRule type="dataBar" priority="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{5DB9306C-060C-49E7-A2E7-1C27AB16B34B}</x14:id>
        </ext>
      </extLst>
    </cfRule>
  </conditionalFormatting>
  <conditionalFormatting sqref="AL1:AL1048576">
    <cfRule type="duplicateValues" dxfId="1" priority="1"/>
  </conditionalFormatting>
  <conditionalFormatting sqref="AO2:AO31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{3050590B-A05A-4AAF-8BA5-4318B43834E9}</x14:id>
        </ext>
      </extLst>
    </cfRule>
  </conditionalFormatting>
  <conditionalFormatting sqref="AU1">
    <cfRule type="duplicateValues" dxfId="0" priority="3"/>
  </conditionalFormatting>
  <conditionalFormatting sqref="AX2:AX31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{4337C819-8BC9-4A63-A04D-C21782CFF5E3}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2875C94-2020-465C-A687-738E6FEF43E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E2:E31</xm:sqref>
        </x14:conditionalFormatting>
        <x14:conditionalFormatting xmlns:xm="http://schemas.microsoft.com/office/excel/2006/main">
          <x14:cfRule type="dataBar" id="{40B26CEA-5F88-4660-9365-224BCE4CD09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N2:N31</xm:sqref>
        </x14:conditionalFormatting>
        <x14:conditionalFormatting xmlns:xm="http://schemas.microsoft.com/office/excel/2006/main">
          <x14:cfRule type="dataBar" id="{BBDF7442-8142-429A-B60E-CC62A7A1CC4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W2:W31</xm:sqref>
        </x14:conditionalFormatting>
        <x14:conditionalFormatting xmlns:xm="http://schemas.microsoft.com/office/excel/2006/main">
          <x14:cfRule type="dataBar" id="{5DB9306C-060C-49E7-A2E7-1C27AB16B34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AF2:AF31</xm:sqref>
        </x14:conditionalFormatting>
        <x14:conditionalFormatting xmlns:xm="http://schemas.microsoft.com/office/excel/2006/main">
          <x14:cfRule type="dataBar" id="{3050590B-A05A-4AAF-8BA5-4318B43834E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AO2:AO31</xm:sqref>
        </x14:conditionalFormatting>
        <x14:conditionalFormatting xmlns:xm="http://schemas.microsoft.com/office/excel/2006/main">
          <x14:cfRule type="dataBar" id="{4337C819-8BC9-4A63-A04D-C21782CFF5E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AX2:AX31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66525-27B2-4499-ACE1-BD9C9F87BFF2}">
  <dimension ref="A1:B31"/>
  <sheetViews>
    <sheetView workbookViewId="0">
      <selection activeCell="B2" sqref="B2:B31"/>
    </sheetView>
  </sheetViews>
  <sheetFormatPr defaultRowHeight="14" x14ac:dyDescent="0.3"/>
  <sheetData>
    <row r="1" spans="1:2" x14ac:dyDescent="0.3">
      <c r="A1" t="s">
        <v>145</v>
      </c>
      <c r="B1" t="s">
        <v>146</v>
      </c>
    </row>
    <row r="2" spans="1:2" x14ac:dyDescent="0.3">
      <c r="A2">
        <v>30</v>
      </c>
      <c r="B2" t="s">
        <v>144</v>
      </c>
    </row>
    <row r="3" spans="1:2" x14ac:dyDescent="0.3">
      <c r="A3">
        <v>29</v>
      </c>
      <c r="B3" t="s">
        <v>143</v>
      </c>
    </row>
    <row r="4" spans="1:2" x14ac:dyDescent="0.3">
      <c r="A4">
        <v>28</v>
      </c>
      <c r="B4" t="s">
        <v>142</v>
      </c>
    </row>
    <row r="5" spans="1:2" x14ac:dyDescent="0.3">
      <c r="A5">
        <v>27</v>
      </c>
      <c r="B5" t="s">
        <v>141</v>
      </c>
    </row>
    <row r="6" spans="1:2" x14ac:dyDescent="0.3">
      <c r="A6">
        <v>26</v>
      </c>
      <c r="B6" t="s">
        <v>140</v>
      </c>
    </row>
    <row r="7" spans="1:2" x14ac:dyDescent="0.3">
      <c r="A7">
        <v>25</v>
      </c>
      <c r="B7" t="s">
        <v>139</v>
      </c>
    </row>
    <row r="8" spans="1:2" x14ac:dyDescent="0.3">
      <c r="A8">
        <v>24</v>
      </c>
      <c r="B8" t="s">
        <v>138</v>
      </c>
    </row>
    <row r="9" spans="1:2" x14ac:dyDescent="0.3">
      <c r="A9">
        <v>23</v>
      </c>
      <c r="B9" t="s">
        <v>137</v>
      </c>
    </row>
    <row r="10" spans="1:2" x14ac:dyDescent="0.3">
      <c r="A10">
        <v>22</v>
      </c>
      <c r="B10" t="s">
        <v>136</v>
      </c>
    </row>
    <row r="11" spans="1:2" x14ac:dyDescent="0.3">
      <c r="A11">
        <v>21</v>
      </c>
      <c r="B11" t="s">
        <v>135</v>
      </c>
    </row>
    <row r="12" spans="1:2" x14ac:dyDescent="0.3">
      <c r="A12">
        <v>20</v>
      </c>
      <c r="B12" t="s">
        <v>134</v>
      </c>
    </row>
    <row r="13" spans="1:2" x14ac:dyDescent="0.3">
      <c r="A13">
        <v>19</v>
      </c>
      <c r="B13" t="s">
        <v>133</v>
      </c>
    </row>
    <row r="14" spans="1:2" x14ac:dyDescent="0.3">
      <c r="A14">
        <v>18</v>
      </c>
      <c r="B14" t="s">
        <v>132</v>
      </c>
    </row>
    <row r="15" spans="1:2" x14ac:dyDescent="0.3">
      <c r="A15">
        <v>17</v>
      </c>
      <c r="B15" t="s">
        <v>131</v>
      </c>
    </row>
    <row r="16" spans="1:2" x14ac:dyDescent="0.3">
      <c r="A16">
        <v>16</v>
      </c>
      <c r="B16" t="s">
        <v>130</v>
      </c>
    </row>
    <row r="17" spans="1:2" x14ac:dyDescent="0.3">
      <c r="A17">
        <v>15</v>
      </c>
      <c r="B17" t="s">
        <v>129</v>
      </c>
    </row>
    <row r="18" spans="1:2" x14ac:dyDescent="0.3">
      <c r="A18">
        <v>14</v>
      </c>
      <c r="B18" t="s">
        <v>128</v>
      </c>
    </row>
    <row r="19" spans="1:2" x14ac:dyDescent="0.3">
      <c r="A19">
        <v>13</v>
      </c>
      <c r="B19" t="s">
        <v>127</v>
      </c>
    </row>
    <row r="20" spans="1:2" x14ac:dyDescent="0.3">
      <c r="A20">
        <v>12</v>
      </c>
      <c r="B20" t="s">
        <v>126</v>
      </c>
    </row>
    <row r="21" spans="1:2" x14ac:dyDescent="0.3">
      <c r="A21">
        <v>11</v>
      </c>
      <c r="B21" t="s">
        <v>125</v>
      </c>
    </row>
    <row r="22" spans="1:2" x14ac:dyDescent="0.3">
      <c r="A22">
        <v>10</v>
      </c>
      <c r="B22" t="s">
        <v>124</v>
      </c>
    </row>
    <row r="23" spans="1:2" x14ac:dyDescent="0.3">
      <c r="A23">
        <v>9</v>
      </c>
      <c r="B23" t="s">
        <v>123</v>
      </c>
    </row>
    <row r="24" spans="1:2" x14ac:dyDescent="0.3">
      <c r="A24">
        <v>8</v>
      </c>
      <c r="B24" t="s">
        <v>122</v>
      </c>
    </row>
    <row r="25" spans="1:2" x14ac:dyDescent="0.3">
      <c r="A25">
        <v>7</v>
      </c>
      <c r="B25" t="s">
        <v>121</v>
      </c>
    </row>
    <row r="26" spans="1:2" x14ac:dyDescent="0.3">
      <c r="A26">
        <v>6</v>
      </c>
      <c r="B26" t="s">
        <v>120</v>
      </c>
    </row>
    <row r="27" spans="1:2" x14ac:dyDescent="0.3">
      <c r="A27">
        <v>5</v>
      </c>
      <c r="B27" t="s">
        <v>119</v>
      </c>
    </row>
    <row r="28" spans="1:2" x14ac:dyDescent="0.3">
      <c r="A28">
        <v>4</v>
      </c>
      <c r="B28" t="s">
        <v>118</v>
      </c>
    </row>
    <row r="29" spans="1:2" x14ac:dyDescent="0.3">
      <c r="A29">
        <v>3</v>
      </c>
      <c r="B29" t="s">
        <v>117</v>
      </c>
    </row>
    <row r="30" spans="1:2" x14ac:dyDescent="0.3">
      <c r="A30">
        <v>2</v>
      </c>
      <c r="B30" t="s">
        <v>116</v>
      </c>
    </row>
    <row r="31" spans="1:2" x14ac:dyDescent="0.3">
      <c r="A31">
        <v>1</v>
      </c>
      <c r="B31" t="s">
        <v>115</v>
      </c>
    </row>
  </sheetData>
  <autoFilter ref="A1:B31" xr:uid="{4AE66525-27B2-4499-ACE1-BD9C9F87BFF2}">
    <sortState xmlns:xlrd2="http://schemas.microsoft.com/office/spreadsheetml/2017/richdata2" ref="A2:B31">
      <sortCondition descending="1" ref="A1:A31"/>
    </sortState>
  </autoFilter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B52D1-1283-4DF0-A959-B9248BB1107D}">
  <dimension ref="B2:Q19"/>
  <sheetViews>
    <sheetView topLeftCell="B1" zoomScale="85" zoomScaleNormal="85" workbookViewId="0">
      <selection activeCell="M7" sqref="M7"/>
    </sheetView>
  </sheetViews>
  <sheetFormatPr defaultRowHeight="14" x14ac:dyDescent="0.3"/>
  <cols>
    <col min="1" max="1" width="8.6640625" style="9"/>
    <col min="2" max="2" width="12.5" style="11" customWidth="1"/>
    <col min="3" max="3" width="12.25" style="9" bestFit="1" customWidth="1"/>
    <col min="4" max="8" width="8.6640625" style="9"/>
    <col min="9" max="9" width="10" style="9" customWidth="1"/>
    <col min="10" max="10" width="12.75" style="9" customWidth="1"/>
    <col min="11" max="11" width="11.6640625" style="9" customWidth="1"/>
    <col min="12" max="16384" width="8.6640625" style="9"/>
  </cols>
  <sheetData>
    <row r="2" spans="2:17" s="11" customFormat="1" x14ac:dyDescent="0.3">
      <c r="B2" s="11">
        <v>2018</v>
      </c>
      <c r="C2" s="11" t="s">
        <v>0</v>
      </c>
      <c r="D2" s="11" t="s">
        <v>1</v>
      </c>
      <c r="E2" s="11" t="s">
        <v>2</v>
      </c>
      <c r="F2" s="11" t="s">
        <v>3</v>
      </c>
      <c r="G2" s="11" t="s">
        <v>4</v>
      </c>
      <c r="H2" s="11" t="s">
        <v>5</v>
      </c>
      <c r="I2" s="11" t="s">
        <v>108</v>
      </c>
      <c r="J2" s="11">
        <v>2018</v>
      </c>
      <c r="K2" s="11" t="s">
        <v>0</v>
      </c>
      <c r="L2" s="11" t="s">
        <v>1</v>
      </c>
      <c r="M2" s="11" t="s">
        <v>2</v>
      </c>
      <c r="N2" s="11" t="s">
        <v>3</v>
      </c>
      <c r="O2" s="11" t="s">
        <v>4</v>
      </c>
      <c r="P2" s="11" t="s">
        <v>5</v>
      </c>
      <c r="Q2" s="11" t="s">
        <v>108</v>
      </c>
    </row>
    <row r="3" spans="2:17" x14ac:dyDescent="0.3">
      <c r="B3" s="11" t="s">
        <v>37</v>
      </c>
      <c r="C3" s="9">
        <v>1.5398058496858531</v>
      </c>
      <c r="D3" s="9">
        <v>0.85450998752960972</v>
      </c>
      <c r="E3" s="9">
        <v>2.7102405422172562</v>
      </c>
      <c r="F3" s="9">
        <v>1.2833033897350301</v>
      </c>
      <c r="G3" s="9">
        <v>5.7806699999999998</v>
      </c>
      <c r="H3" s="9">
        <v>5.7932399999999999</v>
      </c>
      <c r="I3" s="9">
        <v>4.4395829999999998</v>
      </c>
      <c r="J3" s="9" t="s">
        <v>37</v>
      </c>
      <c r="K3" s="14">
        <f>C3/SUM(C$3:C$7)</f>
        <v>0.43120832776193618</v>
      </c>
      <c r="L3" s="14">
        <f t="shared" ref="L3:N3" si="0">D3/SUM(D$3:D$7)</f>
        <v>0.20616123258092639</v>
      </c>
      <c r="M3" s="14">
        <f t="shared" si="0"/>
        <v>0.52208051552601009</v>
      </c>
      <c r="N3" s="14">
        <f t="shared" si="0"/>
        <v>0.27673331303120624</v>
      </c>
      <c r="O3" s="14">
        <f>G3/SUM(G$3:G$7)</f>
        <v>0.76265014748577586</v>
      </c>
      <c r="P3" s="14">
        <f>H3/SUM(H$3:H$7)</f>
        <v>0.79720860569821606</v>
      </c>
      <c r="Q3" s="14">
        <f>I3/SUM(I$3:I$7)</f>
        <v>0.79168587164947346</v>
      </c>
    </row>
    <row r="4" spans="2:17" x14ac:dyDescent="0.3">
      <c r="B4" s="11" t="s">
        <v>109</v>
      </c>
      <c r="C4" s="9">
        <v>0.18913110333333341</v>
      </c>
      <c r="D4" s="9">
        <v>0.52856874333333326</v>
      </c>
      <c r="E4" s="9">
        <v>0.19182535777402901</v>
      </c>
      <c r="F4" s="9">
        <v>0.52955579415761656</v>
      </c>
      <c r="G4" s="9">
        <v>0</v>
      </c>
      <c r="H4" s="9">
        <v>0</v>
      </c>
      <c r="I4" s="9">
        <v>0</v>
      </c>
      <c r="J4" s="9" t="s">
        <v>110</v>
      </c>
      <c r="K4" s="14">
        <f t="shared" ref="K4:K7" si="1">C4/SUM(C$3:C$7)</f>
        <v>5.2964408995312795E-2</v>
      </c>
      <c r="L4" s="14">
        <f t="shared" ref="L4:L7" si="2">D4/SUM(D$3:D$7)</f>
        <v>0.12752382677747856</v>
      </c>
      <c r="M4" s="14">
        <f t="shared" ref="M4:M7" si="3">E4/SUM(E$3:E$7)</f>
        <v>3.6951805611945707E-2</v>
      </c>
      <c r="N4" s="14">
        <f t="shared" ref="N4:N7" si="4">F4/SUM(F$3:F$7)</f>
        <v>0.11419414187191286</v>
      </c>
      <c r="O4" s="14">
        <f t="shared" ref="O4:O7" si="5">G4/SUM(G$3:G$7)</f>
        <v>0</v>
      </c>
      <c r="P4" s="14">
        <f t="shared" ref="P4:P7" si="6">H4/SUM(H$3:H$7)</f>
        <v>0</v>
      </c>
      <c r="Q4" s="14">
        <f t="shared" ref="Q4:Q8" si="7">I4/SUM(I$3:I$7)</f>
        <v>0</v>
      </c>
    </row>
    <row r="5" spans="2:17" x14ac:dyDescent="0.3">
      <c r="B5" s="11" t="s">
        <v>38</v>
      </c>
      <c r="C5" s="9">
        <v>0.19157744298329371</v>
      </c>
      <c r="D5" s="9">
        <v>0.2405300071883876</v>
      </c>
      <c r="E5" s="9">
        <v>0.19157744298329371</v>
      </c>
      <c r="F5" s="9">
        <v>0.2405300071883876</v>
      </c>
      <c r="G5" s="9">
        <v>0</v>
      </c>
      <c r="H5" s="9">
        <v>0</v>
      </c>
      <c r="I5" s="9">
        <v>0</v>
      </c>
      <c r="J5" s="9" t="s">
        <v>38</v>
      </c>
      <c r="K5" s="14">
        <f t="shared" si="1"/>
        <v>5.3649483694705784E-2</v>
      </c>
      <c r="L5" s="14">
        <f t="shared" si="2"/>
        <v>5.8030875564153421E-2</v>
      </c>
      <c r="M5" s="14">
        <f t="shared" si="3"/>
        <v>3.6904049156480795E-2</v>
      </c>
      <c r="N5" s="14">
        <f t="shared" si="4"/>
        <v>5.1868222514713277E-2</v>
      </c>
      <c r="O5" s="14">
        <f t="shared" si="5"/>
        <v>0</v>
      </c>
      <c r="P5" s="14">
        <f t="shared" si="6"/>
        <v>0</v>
      </c>
      <c r="Q5" s="14">
        <f t="shared" si="7"/>
        <v>0</v>
      </c>
    </row>
    <row r="6" spans="2:17" x14ac:dyDescent="0.3">
      <c r="B6" s="11" t="s">
        <v>90</v>
      </c>
      <c r="C6" s="9">
        <v>0.86396143448208962</v>
      </c>
      <c r="D6" s="9">
        <v>2.2405518328766232</v>
      </c>
      <c r="E6" s="9">
        <v>0.86396143448208962</v>
      </c>
      <c r="F6" s="9">
        <v>2.2405518328766232</v>
      </c>
      <c r="G6" s="9">
        <v>0</v>
      </c>
      <c r="H6" s="9">
        <v>0</v>
      </c>
      <c r="I6" s="9">
        <v>0</v>
      </c>
      <c r="J6" s="9" t="s">
        <v>90</v>
      </c>
      <c r="K6" s="14">
        <f t="shared" si="1"/>
        <v>0.24194437596780891</v>
      </c>
      <c r="L6" s="14">
        <f t="shared" si="2"/>
        <v>0.54056118040550416</v>
      </c>
      <c r="M6" s="14">
        <f t="shared" si="3"/>
        <v>0.16642708426905498</v>
      </c>
      <c r="N6" s="14">
        <f t="shared" si="4"/>
        <v>0.48315568764928701</v>
      </c>
      <c r="O6" s="14">
        <f t="shared" si="5"/>
        <v>0</v>
      </c>
      <c r="P6" s="14">
        <f t="shared" si="6"/>
        <v>0</v>
      </c>
      <c r="Q6" s="14">
        <f t="shared" si="7"/>
        <v>0</v>
      </c>
    </row>
    <row r="7" spans="2:17" x14ac:dyDescent="0.3">
      <c r="B7" s="11" t="s">
        <v>39</v>
      </c>
      <c r="C7" s="9">
        <v>0.78643352017147161</v>
      </c>
      <c r="D7" s="9">
        <v>0.28070205349480659</v>
      </c>
      <c r="E7" s="9">
        <v>1.2336261948132241</v>
      </c>
      <c r="F7" s="9">
        <v>0.34338787467883058</v>
      </c>
      <c r="G7" s="9">
        <v>1.7990440000000001</v>
      </c>
      <c r="H7" s="9">
        <v>1.4736659999999999</v>
      </c>
      <c r="I7" s="9">
        <f>I8-I4-I3</f>
        <v>1.1681752775983503</v>
      </c>
      <c r="J7" s="9" t="s">
        <v>39</v>
      </c>
      <c r="K7" s="14">
        <f t="shared" si="1"/>
        <v>0.22023340358023633</v>
      </c>
      <c r="L7" s="14">
        <f t="shared" si="2"/>
        <v>6.7722884671937447E-2</v>
      </c>
      <c r="M7" s="14">
        <f t="shared" si="3"/>
        <v>0.23763654543650839</v>
      </c>
      <c r="N7" s="14">
        <f t="shared" si="4"/>
        <v>7.4048634932880608E-2</v>
      </c>
      <c r="O7" s="14">
        <f t="shared" si="5"/>
        <v>0.23734985251422416</v>
      </c>
      <c r="P7" s="14">
        <f t="shared" si="6"/>
        <v>0.202791394301784</v>
      </c>
      <c r="Q7" s="14">
        <f t="shared" si="7"/>
        <v>0.20831412835052654</v>
      </c>
    </row>
    <row r="8" spans="2:17" x14ac:dyDescent="0.3">
      <c r="B8" s="11" t="s">
        <v>91</v>
      </c>
      <c r="C8" s="9">
        <v>3.5709093506560414</v>
      </c>
      <c r="D8" s="9">
        <v>4.1448626244227604</v>
      </c>
      <c r="E8" s="9">
        <v>5.1912309722698931</v>
      </c>
      <c r="F8" s="9">
        <v>4.637328898636488</v>
      </c>
      <c r="G8" s="9">
        <f>SUM(G3:G7)</f>
        <v>7.5797140000000001</v>
      </c>
      <c r="H8" s="9">
        <f>SUM(H3:H7)</f>
        <v>7.2669059999999996</v>
      </c>
      <c r="I8" s="9">
        <v>5.6077582775983501</v>
      </c>
      <c r="J8" s="9" t="s">
        <v>91</v>
      </c>
      <c r="K8" s="15">
        <f>SUM(K3:K7)</f>
        <v>1</v>
      </c>
      <c r="L8" s="15">
        <f>SUM(L3:L7)</f>
        <v>1</v>
      </c>
      <c r="M8" s="15">
        <f t="shared" ref="M8:P8" si="8">SUM(M3:M7)</f>
        <v>0.99999999999999989</v>
      </c>
      <c r="N8" s="15">
        <f t="shared" si="8"/>
        <v>1</v>
      </c>
      <c r="O8" s="15">
        <f t="shared" si="8"/>
        <v>1</v>
      </c>
      <c r="P8" s="15">
        <f t="shared" si="8"/>
        <v>1</v>
      </c>
      <c r="Q8" s="14">
        <f t="shared" si="7"/>
        <v>1</v>
      </c>
    </row>
    <row r="10" spans="2:17" s="11" customFormat="1" x14ac:dyDescent="0.3">
      <c r="B10" s="11">
        <v>2060</v>
      </c>
      <c r="C10" s="11" t="s">
        <v>0</v>
      </c>
      <c r="D10" s="11" t="s">
        <v>1</v>
      </c>
      <c r="E10" s="11" t="s">
        <v>2</v>
      </c>
      <c r="F10" s="11" t="s">
        <v>3</v>
      </c>
      <c r="G10" s="11" t="s">
        <v>4</v>
      </c>
      <c r="H10" s="11" t="s">
        <v>5</v>
      </c>
      <c r="I10" s="11" t="s">
        <v>108</v>
      </c>
      <c r="J10" s="11">
        <v>2060</v>
      </c>
      <c r="K10" s="11" t="s">
        <v>0</v>
      </c>
      <c r="L10" s="11" t="s">
        <v>1</v>
      </c>
      <c r="M10" s="11" t="s">
        <v>2</v>
      </c>
      <c r="N10" s="11" t="s">
        <v>3</v>
      </c>
      <c r="O10" s="11" t="s">
        <v>4</v>
      </c>
      <c r="P10" s="11" t="s">
        <v>5</v>
      </c>
      <c r="Q10" s="11" t="s">
        <v>108</v>
      </c>
    </row>
    <row r="11" spans="2:17" x14ac:dyDescent="0.3">
      <c r="B11" s="11" t="s">
        <v>37</v>
      </c>
      <c r="C11" s="9">
        <v>1.53980584968585</v>
      </c>
      <c r="D11" s="9">
        <v>0.85450998752960972</v>
      </c>
      <c r="E11" s="9">
        <v>1.967481013921734</v>
      </c>
      <c r="F11" s="9">
        <v>1.011190483999552</v>
      </c>
      <c r="G11" s="9">
        <v>2.3799094615064882</v>
      </c>
      <c r="H11" s="9">
        <v>3.3819923490978949</v>
      </c>
      <c r="I11" s="9">
        <v>2.1275110000000002</v>
      </c>
      <c r="J11" s="9" t="s">
        <v>37</v>
      </c>
      <c r="K11" s="14">
        <f>C11/SUM(C$11:C$15)</f>
        <v>0.43120832776193568</v>
      </c>
      <c r="L11" s="14">
        <f t="shared" ref="L11:Q11" si="9">D11/SUM(D$11:D$15)</f>
        <v>0.20616123258092639</v>
      </c>
      <c r="M11" s="14">
        <f t="shared" si="9"/>
        <v>0.47132983376504295</v>
      </c>
      <c r="N11" s="14">
        <f t="shared" si="9"/>
        <v>0.23160294145149923</v>
      </c>
      <c r="O11" s="14">
        <f t="shared" si="9"/>
        <v>0.75667728583220928</v>
      </c>
      <c r="P11" s="14">
        <f t="shared" si="9"/>
        <v>0.80164725984842033</v>
      </c>
      <c r="Q11" s="14">
        <f t="shared" si="9"/>
        <v>0.75551299688705398</v>
      </c>
    </row>
    <row r="12" spans="2:17" x14ac:dyDescent="0.3">
      <c r="B12" s="11" t="s">
        <v>109</v>
      </c>
      <c r="C12" s="9">
        <v>0.18913110333333341</v>
      </c>
      <c r="D12" s="9">
        <v>0.52856874333333326</v>
      </c>
      <c r="E12" s="9">
        <v>0.19182535777402901</v>
      </c>
      <c r="F12" s="9">
        <v>0.52955579415761656</v>
      </c>
      <c r="G12" s="9">
        <v>0</v>
      </c>
      <c r="H12" s="9">
        <v>0</v>
      </c>
      <c r="I12" s="9">
        <v>0</v>
      </c>
      <c r="J12" s="9" t="s">
        <v>110</v>
      </c>
      <c r="K12" s="14">
        <f t="shared" ref="K12:K15" si="10">C12/SUM(C$11:C$15)</f>
        <v>5.2964408995312837E-2</v>
      </c>
      <c r="L12" s="14">
        <f t="shared" ref="L12:L15" si="11">D12/SUM(D$11:D$15)</f>
        <v>0.12752382677747856</v>
      </c>
      <c r="M12" s="14">
        <f t="shared" ref="M12:M15" si="12">E12/SUM(E$11:E$15)</f>
        <v>4.5953690709998177E-2</v>
      </c>
      <c r="N12" s="14">
        <f t="shared" ref="N12:N15" si="13">F12/SUM(F$11:F$15)</f>
        <v>0.12128939258257793</v>
      </c>
      <c r="O12" s="14">
        <f t="shared" ref="O12:O15" si="14">G12/SUM(G$11:G$15)</f>
        <v>0</v>
      </c>
      <c r="P12" s="14">
        <f t="shared" ref="P12:P16" si="15">H12/SUM(H$11:H$15)</f>
        <v>0</v>
      </c>
      <c r="Q12" s="14">
        <f t="shared" ref="Q12:Q16" si="16">I12/SUM(I$11:I$15)</f>
        <v>0</v>
      </c>
    </row>
    <row r="13" spans="2:17" x14ac:dyDescent="0.3">
      <c r="B13" s="11" t="s">
        <v>38</v>
      </c>
      <c r="C13" s="9">
        <v>0.19157744298329371</v>
      </c>
      <c r="D13" s="9">
        <v>0.2405300071883876</v>
      </c>
      <c r="E13" s="9">
        <v>0.19157744298329371</v>
      </c>
      <c r="F13" s="9">
        <v>0.2405300071883876</v>
      </c>
      <c r="G13" s="9">
        <v>0</v>
      </c>
      <c r="H13" s="9">
        <v>0</v>
      </c>
      <c r="I13" s="9">
        <v>0</v>
      </c>
      <c r="J13" s="9" t="s">
        <v>38</v>
      </c>
      <c r="K13" s="14">
        <f t="shared" si="10"/>
        <v>5.3649483694705825E-2</v>
      </c>
      <c r="L13" s="14">
        <f t="shared" si="11"/>
        <v>5.8030875564153421E-2</v>
      </c>
      <c r="M13" s="14">
        <f t="shared" si="12"/>
        <v>4.5894300232388309E-2</v>
      </c>
      <c r="N13" s="14">
        <f t="shared" si="13"/>
        <v>5.509096263627962E-2</v>
      </c>
      <c r="O13" s="14">
        <f t="shared" si="14"/>
        <v>0</v>
      </c>
      <c r="P13" s="14">
        <f t="shared" si="15"/>
        <v>0</v>
      </c>
      <c r="Q13" s="14">
        <f t="shared" si="16"/>
        <v>0</v>
      </c>
    </row>
    <row r="14" spans="2:17" x14ac:dyDescent="0.3">
      <c r="B14" s="11" t="s">
        <v>90</v>
      </c>
      <c r="C14" s="9">
        <v>0.86396143448208962</v>
      </c>
      <c r="D14" s="9">
        <v>2.2405518328766232</v>
      </c>
      <c r="E14" s="9">
        <v>0.86396143448208962</v>
      </c>
      <c r="F14" s="9">
        <v>2.2405518328766232</v>
      </c>
      <c r="G14" s="9">
        <v>0</v>
      </c>
      <c r="H14" s="9">
        <v>0</v>
      </c>
      <c r="I14" s="9">
        <v>0</v>
      </c>
      <c r="J14" s="9" t="s">
        <v>90</v>
      </c>
      <c r="K14" s="14">
        <f t="shared" si="10"/>
        <v>0.24194437596780907</v>
      </c>
      <c r="L14" s="14">
        <f t="shared" si="11"/>
        <v>0.54056118040550416</v>
      </c>
      <c r="M14" s="14">
        <f t="shared" si="12"/>
        <v>0.20697063728313575</v>
      </c>
      <c r="N14" s="14">
        <f t="shared" si="13"/>
        <v>0.51317571039266596</v>
      </c>
      <c r="O14" s="14">
        <f t="shared" si="14"/>
        <v>0</v>
      </c>
      <c r="P14" s="14">
        <f t="shared" si="15"/>
        <v>0</v>
      </c>
      <c r="Q14" s="14">
        <f t="shared" si="16"/>
        <v>0</v>
      </c>
    </row>
    <row r="15" spans="2:17" x14ac:dyDescent="0.3">
      <c r="B15" s="11" t="s">
        <v>39</v>
      </c>
      <c r="C15" s="9">
        <v>0.78643352017147161</v>
      </c>
      <c r="D15" s="9">
        <v>0.28070205349480659</v>
      </c>
      <c r="E15" s="9">
        <v>0.95947360989609676</v>
      </c>
      <c r="F15" s="9">
        <v>0.34422387430533702</v>
      </c>
      <c r="G15" s="9">
        <v>0.76530119311097455</v>
      </c>
      <c r="H15" s="9">
        <v>0.83681125504263443</v>
      </c>
      <c r="I15" s="9">
        <f>I16-I12-I11</f>
        <v>0.68847099999999983</v>
      </c>
      <c r="J15" s="9" t="s">
        <v>39</v>
      </c>
      <c r="K15" s="14">
        <f t="shared" si="10"/>
        <v>0.22023340358023649</v>
      </c>
      <c r="L15" s="14">
        <f t="shared" si="11"/>
        <v>6.7722884671937447E-2</v>
      </c>
      <c r="M15" s="14">
        <f t="shared" si="12"/>
        <v>0.22985153800943492</v>
      </c>
      <c r="N15" s="14">
        <f t="shared" si="13"/>
        <v>7.8840992936977161E-2</v>
      </c>
      <c r="O15" s="14">
        <f t="shared" si="14"/>
        <v>0.24332271416779061</v>
      </c>
      <c r="P15" s="14">
        <f t="shared" si="15"/>
        <v>0.19835274015157975</v>
      </c>
      <c r="Q15" s="14">
        <f t="shared" si="16"/>
        <v>0.24448700311294597</v>
      </c>
    </row>
    <row r="16" spans="2:17" x14ac:dyDescent="0.3">
      <c r="B16" s="11" t="s">
        <v>91</v>
      </c>
      <c r="C16" s="9">
        <v>3.5709093506560388</v>
      </c>
      <c r="D16" s="9">
        <v>4.1448626244227604</v>
      </c>
      <c r="E16" s="9">
        <v>4.1743188590572426</v>
      </c>
      <c r="F16" s="9">
        <v>4.3660519925275167</v>
      </c>
      <c r="G16" s="9">
        <f>SUM(G11:G15)</f>
        <v>3.145210654617463</v>
      </c>
      <c r="H16" s="9">
        <f>SUM(H11:H15)</f>
        <v>4.218803604140529</v>
      </c>
      <c r="I16" s="9">
        <v>2.815982</v>
      </c>
      <c r="J16" s="9" t="s">
        <v>91</v>
      </c>
      <c r="K16" s="15">
        <f>SUM(K11:K15)</f>
        <v>0.99999999999999989</v>
      </c>
      <c r="L16" s="15">
        <f t="shared" ref="L16:O16" si="17">SUM(L11:L15)</f>
        <v>1</v>
      </c>
      <c r="M16" s="15">
        <f t="shared" si="17"/>
        <v>1</v>
      </c>
      <c r="N16" s="15">
        <f t="shared" si="17"/>
        <v>0.99999999999999978</v>
      </c>
      <c r="O16" s="15">
        <f t="shared" si="17"/>
        <v>0.99999999999999989</v>
      </c>
      <c r="P16" s="14">
        <f t="shared" si="15"/>
        <v>1</v>
      </c>
      <c r="Q16" s="14">
        <f t="shared" si="16"/>
        <v>1</v>
      </c>
    </row>
    <row r="18" spans="3:11" x14ac:dyDescent="0.3">
      <c r="K18" s="15"/>
    </row>
    <row r="19" spans="3:11" x14ac:dyDescent="0.3">
      <c r="C19" s="14">
        <f>(C16-C8)/C8</f>
        <v>-7.4617835331239975E-16</v>
      </c>
      <c r="D19" s="14">
        <f t="shared" ref="D19:I19" si="18">(D16-D8)/D8</f>
        <v>0</v>
      </c>
      <c r="E19" s="14">
        <f t="shared" si="18"/>
        <v>-0.19589036177444447</v>
      </c>
      <c r="F19" s="14">
        <f t="shared" si="18"/>
        <v>-5.8498526207346364E-2</v>
      </c>
      <c r="G19" s="14">
        <f t="shared" si="18"/>
        <v>-0.58504890097206008</v>
      </c>
      <c r="H19" s="14">
        <f t="shared" si="18"/>
        <v>-0.41944981755089039</v>
      </c>
      <c r="I19" s="14">
        <f t="shared" si="18"/>
        <v>-0.49784176481907699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EA094-5A5B-4447-80FE-9FE3E79118FF}">
  <dimension ref="B1:V31"/>
  <sheetViews>
    <sheetView topLeftCell="F1" workbookViewId="0">
      <selection activeCell="I16" sqref="I16"/>
    </sheetView>
  </sheetViews>
  <sheetFormatPr defaultRowHeight="14" x14ac:dyDescent="0.3"/>
  <cols>
    <col min="1" max="1" width="8.6640625" style="9"/>
    <col min="2" max="2" width="8.6640625" style="11"/>
    <col min="3" max="9" width="8.6640625" style="9"/>
    <col min="10" max="11" width="8.6640625" style="14"/>
    <col min="12" max="12" width="8.6640625" style="9"/>
    <col min="13" max="13" width="8.6640625" style="11"/>
    <col min="14" max="20" width="8.6640625" style="9"/>
    <col min="21" max="22" width="8.6640625" style="14"/>
    <col min="23" max="16384" width="8.6640625" style="9"/>
  </cols>
  <sheetData>
    <row r="1" spans="2:22" s="11" customFormat="1" x14ac:dyDescent="0.3">
      <c r="B1" s="11">
        <v>2018</v>
      </c>
      <c r="C1" s="11" t="s">
        <v>83</v>
      </c>
      <c r="D1" s="11" t="s">
        <v>84</v>
      </c>
      <c r="E1" s="11" t="s">
        <v>85</v>
      </c>
      <c r="F1" s="11" t="s">
        <v>86</v>
      </c>
      <c r="G1" s="11" t="s">
        <v>87</v>
      </c>
      <c r="H1" s="11" t="s">
        <v>82</v>
      </c>
      <c r="I1" s="11" t="s">
        <v>108</v>
      </c>
      <c r="J1" s="21"/>
      <c r="K1" s="21"/>
      <c r="M1" s="11">
        <v>2060</v>
      </c>
      <c r="N1" s="11" t="s">
        <v>0</v>
      </c>
      <c r="O1" s="11" t="s">
        <v>1</v>
      </c>
      <c r="P1" s="11" t="s">
        <v>2</v>
      </c>
      <c r="Q1" s="11" t="s">
        <v>3</v>
      </c>
      <c r="R1" s="11" t="s">
        <v>4</v>
      </c>
      <c r="S1" s="11" t="s">
        <v>5</v>
      </c>
      <c r="T1" s="11" t="s">
        <v>108</v>
      </c>
      <c r="U1" s="21"/>
      <c r="V1" s="21"/>
    </row>
    <row r="2" spans="2:22" x14ac:dyDescent="0.3">
      <c r="B2" s="11" t="s">
        <v>7</v>
      </c>
      <c r="C2" s="9">
        <v>3.7246716225525072</v>
      </c>
      <c r="D2" s="9">
        <v>4.3270761072977413</v>
      </c>
      <c r="E2" s="9">
        <v>5.1610544385529762</v>
      </c>
      <c r="F2" s="9">
        <v>4.7521556688996096</v>
      </c>
      <c r="G2" s="9">
        <v>8.2502352803285586</v>
      </c>
      <c r="H2" s="9">
        <v>7.0526434895823389</v>
      </c>
      <c r="I2" s="9">
        <v>5.6507036025305926</v>
      </c>
      <c r="M2" s="11" t="s">
        <v>7</v>
      </c>
      <c r="N2" s="9">
        <v>3.7246716225525072</v>
      </c>
      <c r="O2" s="9">
        <v>4.3270761072977413</v>
      </c>
      <c r="P2" s="9">
        <v>4.2243829810833651</v>
      </c>
      <c r="Q2" s="9">
        <v>4.5102752459868416</v>
      </c>
      <c r="R2" s="9">
        <v>3.4221545846348662</v>
      </c>
      <c r="S2" s="9">
        <v>4.1092151114524889</v>
      </c>
      <c r="T2" s="9">
        <v>3.054433</v>
      </c>
    </row>
    <row r="3" spans="2:22" x14ac:dyDescent="0.3">
      <c r="B3" s="11" t="s">
        <v>8</v>
      </c>
      <c r="C3" s="9">
        <v>3.5773099158096762</v>
      </c>
      <c r="D3" s="9">
        <v>4.1353761084716654</v>
      </c>
      <c r="E3" s="9">
        <v>5.0138724664369674</v>
      </c>
      <c r="F3" s="9">
        <v>4.5605215165685342</v>
      </c>
      <c r="G3" s="9">
        <v>7.6724720356426346</v>
      </c>
      <c r="H3" s="9">
        <v>9.0714741694822703</v>
      </c>
      <c r="I3" s="9">
        <v>6.4167564432785316</v>
      </c>
      <c r="M3" s="11" t="s">
        <v>8</v>
      </c>
      <c r="N3" s="9">
        <v>3.5773099158096762</v>
      </c>
      <c r="O3" s="9">
        <v>4.1353761084716654</v>
      </c>
      <c r="P3" s="9">
        <v>4.077201008967358</v>
      </c>
      <c r="Q3" s="9">
        <v>4.3186410936557653</v>
      </c>
      <c r="R3" s="9">
        <v>3.1835219410941811</v>
      </c>
      <c r="S3" s="9">
        <v>5.2825081000737164</v>
      </c>
      <c r="T3" s="9">
        <v>2.7517640000000001</v>
      </c>
    </row>
    <row r="4" spans="2:22" x14ac:dyDescent="0.3">
      <c r="B4" s="11" t="s">
        <v>9</v>
      </c>
      <c r="C4" s="9">
        <v>3.6928344861740849</v>
      </c>
      <c r="D4" s="9">
        <v>3.3760922621367468</v>
      </c>
      <c r="E4" s="9">
        <v>5.129026394854713</v>
      </c>
      <c r="F4" s="9">
        <v>3.8011018840831148</v>
      </c>
      <c r="G4" s="9">
        <v>9.4454729062254579</v>
      </c>
      <c r="H4" s="9">
        <v>8.9524393416576693</v>
      </c>
      <c r="I4" s="9">
        <v>6.4104851721059299</v>
      </c>
      <c r="M4" s="11" t="s">
        <v>9</v>
      </c>
      <c r="N4" s="9">
        <v>3.6928344861740849</v>
      </c>
      <c r="O4" s="9">
        <v>3.3760922621367468</v>
      </c>
      <c r="P4" s="9">
        <v>4.1923549373851019</v>
      </c>
      <c r="Q4" s="9">
        <v>3.5592214611703472</v>
      </c>
      <c r="R4" s="9">
        <v>3.9158216999289812</v>
      </c>
      <c r="S4" s="9">
        <v>5.2133280889520019</v>
      </c>
      <c r="T4" s="9">
        <v>3.3540239999999999</v>
      </c>
    </row>
    <row r="5" spans="2:22" x14ac:dyDescent="0.3">
      <c r="B5" s="11" t="s">
        <v>10</v>
      </c>
      <c r="C5" s="9">
        <v>3.7091954009207369</v>
      </c>
      <c r="D5" s="9">
        <v>4.6166065947992667</v>
      </c>
      <c r="E5" s="9">
        <v>6.9878509328539939</v>
      </c>
      <c r="F5" s="9">
        <v>5.716610089103896</v>
      </c>
      <c r="G5" s="9">
        <v>7.4110817945586893</v>
      </c>
      <c r="H5" s="9">
        <v>5.9765686460510299</v>
      </c>
      <c r="I5" s="9">
        <v>4.769069041402668</v>
      </c>
      <c r="M5" s="11" t="s">
        <v>10</v>
      </c>
      <c r="N5" s="9">
        <v>3.7091954009207369</v>
      </c>
      <c r="O5" s="9">
        <v>4.6166065947992667</v>
      </c>
      <c r="P5" s="9">
        <v>5.2487729179539908</v>
      </c>
      <c r="Q5" s="9">
        <v>5.1807648342291026</v>
      </c>
      <c r="R5" s="9">
        <v>3.075560341253218</v>
      </c>
      <c r="S5" s="9">
        <v>3.4838278109139651</v>
      </c>
      <c r="T5" s="9">
        <v>2.8899659999999998</v>
      </c>
    </row>
    <row r="6" spans="2:22" x14ac:dyDescent="0.3">
      <c r="B6" s="11" t="s">
        <v>11</v>
      </c>
      <c r="C6" s="9">
        <v>3.4424159718667111</v>
      </c>
      <c r="D6" s="9">
        <v>3.501823471057889</v>
      </c>
      <c r="E6" s="9">
        <v>4.8779885247386918</v>
      </c>
      <c r="F6" s="9">
        <v>3.926606189541757</v>
      </c>
      <c r="G6" s="9">
        <v>6.6803837253002811</v>
      </c>
      <c r="H6" s="9">
        <v>6.4728265197972163</v>
      </c>
      <c r="I6" s="9">
        <v>5.0250774964093852</v>
      </c>
      <c r="M6" s="11" t="s">
        <v>11</v>
      </c>
      <c r="N6" s="9">
        <v>3.4424159718667111</v>
      </c>
      <c r="O6" s="9">
        <v>3.501823471057889</v>
      </c>
      <c r="P6" s="9">
        <v>3.9413170672690812</v>
      </c>
      <c r="Q6" s="9">
        <v>3.6847257666289881</v>
      </c>
      <c r="R6" s="9">
        <v>2.773761267842108</v>
      </c>
      <c r="S6" s="9">
        <v>3.7722402516459139</v>
      </c>
      <c r="T6" s="9">
        <v>2.4765609999999998</v>
      </c>
    </row>
    <row r="7" spans="2:22" x14ac:dyDescent="0.3">
      <c r="B7" s="11" t="s">
        <v>12</v>
      </c>
      <c r="C7" s="9">
        <v>3.749436601598342</v>
      </c>
      <c r="D7" s="9">
        <v>5.0137496118419946</v>
      </c>
      <c r="E7" s="9">
        <v>7.0282048320003101</v>
      </c>
      <c r="F7" s="9">
        <v>6.1137943936786234</v>
      </c>
      <c r="G7" s="9">
        <v>7.4533988778591729</v>
      </c>
      <c r="H7" s="9">
        <v>8.1191955468876813</v>
      </c>
      <c r="I7" s="9">
        <v>5.9578438568857353</v>
      </c>
      <c r="M7" s="11" t="s">
        <v>12</v>
      </c>
      <c r="N7" s="9">
        <v>3.749436601598342</v>
      </c>
      <c r="O7" s="9">
        <v>5.0137496118419946</v>
      </c>
      <c r="P7" s="9">
        <v>5.2891268171003061</v>
      </c>
      <c r="Q7" s="9">
        <v>5.5779491388038309</v>
      </c>
      <c r="R7" s="9">
        <v>3.0930384995608038</v>
      </c>
      <c r="S7" s="9">
        <v>4.7290680111012753</v>
      </c>
      <c r="T7" s="9">
        <v>2.8444400000000001</v>
      </c>
    </row>
    <row r="8" spans="2:22" x14ac:dyDescent="0.3">
      <c r="B8" s="11" t="s">
        <v>13</v>
      </c>
      <c r="C8" s="9">
        <v>3.9450347317927248</v>
      </c>
      <c r="D8" s="9">
        <v>4.8307128077886556</v>
      </c>
      <c r="E8" s="9">
        <v>7.2238889433540097</v>
      </c>
      <c r="F8" s="9">
        <v>5.9307890891647848</v>
      </c>
      <c r="G8" s="9">
        <v>7.7721697405526333</v>
      </c>
      <c r="H8" s="9">
        <v>7.0988970226797674</v>
      </c>
      <c r="I8" s="9">
        <v>5.665244315691119</v>
      </c>
      <c r="M8" s="11" t="s">
        <v>13</v>
      </c>
      <c r="N8" s="9">
        <v>3.9450347317927248</v>
      </c>
      <c r="O8" s="9">
        <v>4.8307128077886556</v>
      </c>
      <c r="P8" s="9">
        <v>5.4848109284540074</v>
      </c>
      <c r="Q8" s="9">
        <v>5.3949438342899914</v>
      </c>
      <c r="R8" s="9">
        <v>3.224699927226796</v>
      </c>
      <c r="S8" s="9">
        <v>4.1360964872025656</v>
      </c>
      <c r="T8" s="9">
        <v>2.9076710000000001</v>
      </c>
    </row>
    <row r="9" spans="2:22" x14ac:dyDescent="0.3">
      <c r="B9" s="11" t="s">
        <v>14</v>
      </c>
      <c r="C9" s="9">
        <v>3.4647478412370192</v>
      </c>
      <c r="D9" s="9">
        <v>4.3869438534283667</v>
      </c>
      <c r="E9" s="9">
        <v>4.9006531460532523</v>
      </c>
      <c r="F9" s="9">
        <v>4.8118484769097352</v>
      </c>
      <c r="G9" s="9">
        <v>7.6847936974806661</v>
      </c>
      <c r="H9" s="9">
        <v>8.0389162444015518</v>
      </c>
      <c r="I9" s="9">
        <v>5.9678333642301817</v>
      </c>
      <c r="M9" s="11" t="s">
        <v>14</v>
      </c>
      <c r="N9" s="9">
        <v>3.4647478412370192</v>
      </c>
      <c r="O9" s="9">
        <v>4.3869438534283667</v>
      </c>
      <c r="P9" s="9">
        <v>3.9639816885836421</v>
      </c>
      <c r="Q9" s="9">
        <v>4.5699680539969671</v>
      </c>
      <c r="R9" s="9">
        <v>3.1886111376885782</v>
      </c>
      <c r="S9" s="9">
        <v>4.68241172453095</v>
      </c>
      <c r="T9" s="9">
        <v>2.977395</v>
      </c>
    </row>
    <row r="10" spans="2:22" x14ac:dyDescent="0.3">
      <c r="B10" s="11" t="s">
        <v>15</v>
      </c>
      <c r="C10" s="9">
        <v>3.6635956810214818</v>
      </c>
      <c r="D10" s="9">
        <v>4.4649243758823252</v>
      </c>
      <c r="E10" s="9">
        <v>5.1000270739481186</v>
      </c>
      <c r="F10" s="9">
        <v>4.8900217338341934</v>
      </c>
      <c r="G10" s="9">
        <v>6.6280020308568286</v>
      </c>
      <c r="H10" s="9">
        <v>9.7380692052978954</v>
      </c>
      <c r="I10" s="9">
        <v>5.9974330097546522</v>
      </c>
      <c r="M10" s="11" t="s">
        <v>15</v>
      </c>
      <c r="N10" s="9">
        <v>3.6635956810214818</v>
      </c>
      <c r="O10" s="9">
        <v>4.4649243758823252</v>
      </c>
      <c r="P10" s="9">
        <v>4.1633556164785084</v>
      </c>
      <c r="Q10" s="9">
        <v>4.6481413109214254</v>
      </c>
      <c r="R10" s="9">
        <v>2.752126139036057</v>
      </c>
      <c r="S10" s="9">
        <v>5.6699161623540846</v>
      </c>
      <c r="T10" s="9">
        <v>2.533649</v>
      </c>
    </row>
    <row r="11" spans="2:22" x14ac:dyDescent="0.3">
      <c r="B11" s="11" t="s">
        <v>16</v>
      </c>
      <c r="C11" s="9">
        <v>3.4719770286948961</v>
      </c>
      <c r="D11" s="9">
        <v>4.1494434433234764</v>
      </c>
      <c r="E11" s="9">
        <v>4.9079377112069613</v>
      </c>
      <c r="F11" s="9">
        <v>4.5743683546438438</v>
      </c>
      <c r="G11" s="9">
        <v>7.6235792613380777</v>
      </c>
      <c r="H11" s="9">
        <v>6.6812069735735076</v>
      </c>
      <c r="I11" s="9">
        <v>5.3585905935026412</v>
      </c>
      <c r="M11" s="11" t="s">
        <v>16</v>
      </c>
      <c r="N11" s="9">
        <v>3.4719770286948961</v>
      </c>
      <c r="O11" s="9">
        <v>4.1494434433234764</v>
      </c>
      <c r="P11" s="9">
        <v>3.9712662537373511</v>
      </c>
      <c r="Q11" s="9">
        <v>4.3324879317310767</v>
      </c>
      <c r="R11" s="9">
        <v>3.163327835481462</v>
      </c>
      <c r="S11" s="9">
        <v>3.893345665693591</v>
      </c>
      <c r="T11" s="9">
        <v>2.7306249999999999</v>
      </c>
    </row>
    <row r="12" spans="2:22" x14ac:dyDescent="0.3">
      <c r="B12" s="11" t="s">
        <v>17</v>
      </c>
      <c r="C12" s="9">
        <v>3.5068472672918931</v>
      </c>
      <c r="D12" s="9">
        <v>4.7439334183387221</v>
      </c>
      <c r="E12" s="9">
        <v>4.9429910848156133</v>
      </c>
      <c r="F12" s="9">
        <v>5.1689254218985896</v>
      </c>
      <c r="G12" s="9">
        <v>8.2835750928233107</v>
      </c>
      <c r="H12" s="9">
        <v>6.5553618455634686</v>
      </c>
      <c r="I12" s="9">
        <v>5.3016187753690982</v>
      </c>
      <c r="M12" s="11" t="s">
        <v>17</v>
      </c>
      <c r="N12" s="9">
        <v>3.5068472672918931</v>
      </c>
      <c r="O12" s="9">
        <v>4.7439334183387221</v>
      </c>
      <c r="P12" s="9">
        <v>4.0063196273460022</v>
      </c>
      <c r="Q12" s="9">
        <v>4.9270449989858216</v>
      </c>
      <c r="R12" s="9">
        <v>3.4359248749119811</v>
      </c>
      <c r="S12" s="9">
        <v>3.820207681504824</v>
      </c>
      <c r="T12" s="9">
        <v>2.9618009999999999</v>
      </c>
    </row>
    <row r="13" spans="2:22" x14ac:dyDescent="0.3">
      <c r="B13" s="11" t="s">
        <v>18</v>
      </c>
      <c r="C13" s="9">
        <v>3.700312952223471</v>
      </c>
      <c r="D13" s="9">
        <v>3.980235963808791</v>
      </c>
      <c r="E13" s="9">
        <v>5.1365791836011363</v>
      </c>
      <c r="F13" s="9">
        <v>4.4052728141706599</v>
      </c>
      <c r="G13" s="9">
        <v>8.2597334420208135</v>
      </c>
      <c r="H13" s="9">
        <v>11.75289029099663</v>
      </c>
      <c r="I13" s="9">
        <v>6.8833146264084348</v>
      </c>
      <c r="M13" s="11" t="s">
        <v>18</v>
      </c>
      <c r="N13" s="9">
        <v>3.700312952223471</v>
      </c>
      <c r="O13" s="9">
        <v>3.980235963808791</v>
      </c>
      <c r="P13" s="9">
        <v>4.1999077261315261</v>
      </c>
      <c r="Q13" s="9">
        <v>4.163392391257891</v>
      </c>
      <c r="R13" s="9">
        <v>3.4260775954083029</v>
      </c>
      <c r="S13" s="9">
        <v>6.8408788769160163</v>
      </c>
      <c r="T13" s="9">
        <v>2.9448989999999999</v>
      </c>
    </row>
    <row r="14" spans="2:22" x14ac:dyDescent="0.3">
      <c r="B14" s="11" t="s">
        <v>19</v>
      </c>
      <c r="C14" s="9">
        <v>3.780158886827564</v>
      </c>
      <c r="D14" s="9">
        <v>4.1492307392863994</v>
      </c>
      <c r="E14" s="9">
        <v>5.2164052016655003</v>
      </c>
      <c r="F14" s="9">
        <v>4.5742602931447678</v>
      </c>
      <c r="G14" s="9">
        <v>8.5045285129834376</v>
      </c>
      <c r="H14" s="9">
        <v>7.4124262566811501</v>
      </c>
      <c r="I14" s="9">
        <v>5.9258869252933284</v>
      </c>
      <c r="M14" s="11" t="s">
        <v>19</v>
      </c>
      <c r="N14" s="9">
        <v>3.780158886827564</v>
      </c>
      <c r="O14" s="9">
        <v>4.1492307392863994</v>
      </c>
      <c r="P14" s="9">
        <v>4.2797337441958883</v>
      </c>
      <c r="Q14" s="9">
        <v>4.3323798702319989</v>
      </c>
      <c r="R14" s="9">
        <v>3.5271849182552182</v>
      </c>
      <c r="S14" s="9">
        <v>4.3183116950672691</v>
      </c>
      <c r="T14" s="9">
        <v>3.082989</v>
      </c>
    </row>
    <row r="15" spans="2:22" x14ac:dyDescent="0.3">
      <c r="B15" s="11" t="s">
        <v>20</v>
      </c>
      <c r="C15" s="9">
        <v>3.8549370491491382</v>
      </c>
      <c r="D15" s="9">
        <v>4.5017672891319087</v>
      </c>
      <c r="E15" s="9">
        <v>5.2912941193787377</v>
      </c>
      <c r="F15" s="9">
        <v>4.9268374186682768</v>
      </c>
      <c r="G15" s="9">
        <v>8.7110985801733367</v>
      </c>
      <c r="H15" s="9">
        <v>8.3096512714064943</v>
      </c>
      <c r="I15" s="9">
        <v>6.4076708660605322</v>
      </c>
      <c r="M15" s="11" t="s">
        <v>20</v>
      </c>
      <c r="N15" s="9">
        <v>3.8549370491491382</v>
      </c>
      <c r="O15" s="9">
        <v>4.5017672891319087</v>
      </c>
      <c r="P15" s="9">
        <v>4.3546226619091284</v>
      </c>
      <c r="Q15" s="9">
        <v>4.6849569957555088</v>
      </c>
      <c r="R15" s="9">
        <v>3.6125042279608728</v>
      </c>
      <c r="S15" s="9">
        <v>4.839756028895704</v>
      </c>
      <c r="T15" s="9">
        <v>3.2233670000000001</v>
      </c>
    </row>
    <row r="16" spans="2:22" x14ac:dyDescent="0.3">
      <c r="B16" s="11" t="s">
        <v>21</v>
      </c>
      <c r="C16" s="9">
        <v>2.9860075362813991</v>
      </c>
      <c r="D16" s="9">
        <v>3.592513762368482</v>
      </c>
      <c r="E16" s="9">
        <v>4.4215106241489579</v>
      </c>
      <c r="F16" s="9">
        <v>4.0172710320718519</v>
      </c>
      <c r="G16" s="9">
        <v>7.0474060417413273</v>
      </c>
      <c r="H16" s="9">
        <v>5.8427305091446886</v>
      </c>
      <c r="I16" s="9">
        <v>4.5265789955364673</v>
      </c>
      <c r="M16" s="11" t="s">
        <v>21</v>
      </c>
      <c r="N16" s="9">
        <v>2.9860075362813991</v>
      </c>
      <c r="O16" s="9">
        <v>3.592513762368482</v>
      </c>
      <c r="P16" s="9">
        <v>3.4848391666793468</v>
      </c>
      <c r="Q16" s="9">
        <v>3.775390609159083</v>
      </c>
      <c r="R16" s="9">
        <v>2.9253519175006248</v>
      </c>
      <c r="S16" s="9">
        <v>3.4060444934689769</v>
      </c>
      <c r="T16" s="9">
        <v>2.5688849999999999</v>
      </c>
    </row>
    <row r="17" spans="2:20" x14ac:dyDescent="0.3">
      <c r="B17" s="11" t="s">
        <v>22</v>
      </c>
      <c r="C17" s="9">
        <v>3.6943187488866829</v>
      </c>
      <c r="D17" s="9">
        <v>4.3930109830722248</v>
      </c>
      <c r="E17" s="9">
        <v>5.1307345971969474</v>
      </c>
      <c r="F17" s="9">
        <v>4.8181026461920942</v>
      </c>
      <c r="G17" s="9">
        <v>8.2692535647805609</v>
      </c>
      <c r="H17" s="9">
        <v>7.1669169242936022</v>
      </c>
      <c r="I17" s="9">
        <v>5.5174655655302516</v>
      </c>
      <c r="M17" s="11" t="s">
        <v>22</v>
      </c>
      <c r="N17" s="9">
        <v>3.6943187488866829</v>
      </c>
      <c r="O17" s="9">
        <v>4.3930109830722248</v>
      </c>
      <c r="P17" s="9">
        <v>4.1940631397273362</v>
      </c>
      <c r="Q17" s="9">
        <v>4.5762222232793262</v>
      </c>
      <c r="R17" s="9">
        <v>3.4300096767268822</v>
      </c>
      <c r="S17" s="9">
        <v>4.1756279221291308</v>
      </c>
      <c r="T17" s="9">
        <v>3.0254270000000001</v>
      </c>
    </row>
    <row r="18" spans="2:20" x14ac:dyDescent="0.3">
      <c r="B18" s="11" t="s">
        <v>23</v>
      </c>
      <c r="C18" s="9">
        <v>3.8900609400892421</v>
      </c>
      <c r="D18" s="9">
        <v>4.1733317509768479</v>
      </c>
      <c r="E18" s="9">
        <v>5.3263674903156257</v>
      </c>
      <c r="F18" s="9">
        <v>4.5983833723092173</v>
      </c>
      <c r="G18" s="9">
        <v>8.1564449949751925</v>
      </c>
      <c r="H18" s="9">
        <v>7.8637061603380678</v>
      </c>
      <c r="I18" s="9">
        <v>6.1304309139553714</v>
      </c>
      <c r="M18" s="11" t="s">
        <v>23</v>
      </c>
      <c r="N18" s="9">
        <v>3.8900609400892421</v>
      </c>
      <c r="O18" s="9">
        <v>4.1733317509768479</v>
      </c>
      <c r="P18" s="9">
        <v>4.3896960328460164</v>
      </c>
      <c r="Q18" s="9">
        <v>4.3565029493964493</v>
      </c>
      <c r="R18" s="9">
        <v>3.3834165307033182</v>
      </c>
      <c r="S18" s="9">
        <v>4.5805840847916874</v>
      </c>
      <c r="T18" s="9">
        <v>3.0948449999999998</v>
      </c>
    </row>
    <row r="19" spans="2:20" x14ac:dyDescent="0.3">
      <c r="B19" s="11" t="s">
        <v>24</v>
      </c>
      <c r="C19" s="9">
        <v>3.5875663277017971</v>
      </c>
      <c r="D19" s="9">
        <v>4.1904767050322222</v>
      </c>
      <c r="E19" s="9">
        <v>5.0237140313796118</v>
      </c>
      <c r="F19" s="9">
        <v>4.6154701323000911</v>
      </c>
      <c r="G19" s="9">
        <v>8.0197025441881333</v>
      </c>
      <c r="H19" s="9">
        <v>6.5395283907744428</v>
      </c>
      <c r="I19" s="9">
        <v>5.3839101152731379</v>
      </c>
      <c r="M19" s="11" t="s">
        <v>24</v>
      </c>
      <c r="N19" s="9">
        <v>3.5875663277017971</v>
      </c>
      <c r="O19" s="9">
        <v>4.1904767050322222</v>
      </c>
      <c r="P19" s="9">
        <v>4.0870425739100007</v>
      </c>
      <c r="Q19" s="9">
        <v>4.3735897093873231</v>
      </c>
      <c r="R19" s="9">
        <v>3.3269380114903369</v>
      </c>
      <c r="S19" s="9">
        <v>3.8110056807255721</v>
      </c>
      <c r="T19" s="9">
        <v>2.9036659999999999</v>
      </c>
    </row>
    <row r="20" spans="2:20" x14ac:dyDescent="0.3">
      <c r="B20" s="11" t="s">
        <v>25</v>
      </c>
      <c r="C20" s="9">
        <v>3.5822919670742368</v>
      </c>
      <c r="D20" s="9">
        <v>4.6772655423294536</v>
      </c>
      <c r="E20" s="9">
        <v>5.0181676399655091</v>
      </c>
      <c r="F20" s="9">
        <v>5.1021593100373206</v>
      </c>
      <c r="G20" s="9">
        <v>7.8874829969552209</v>
      </c>
      <c r="H20" s="9">
        <v>6.5495934474619144</v>
      </c>
      <c r="I20" s="9">
        <v>5.428991983845636</v>
      </c>
      <c r="M20" s="11" t="s">
        <v>25</v>
      </c>
      <c r="N20" s="9">
        <v>3.5822919670742368</v>
      </c>
      <c r="O20" s="9">
        <v>4.6772655423294536</v>
      </c>
      <c r="P20" s="9">
        <v>4.081496182495898</v>
      </c>
      <c r="Q20" s="9">
        <v>4.8602788871245526</v>
      </c>
      <c r="R20" s="9">
        <v>3.2723275800131768</v>
      </c>
      <c r="S20" s="9">
        <v>3.8168552354004941</v>
      </c>
      <c r="T20" s="9">
        <v>2.835124</v>
      </c>
    </row>
    <row r="21" spans="2:20" x14ac:dyDescent="0.3">
      <c r="B21" s="11" t="s">
        <v>26</v>
      </c>
      <c r="C21" s="9">
        <v>3.209187942553545</v>
      </c>
      <c r="D21" s="9">
        <v>3.2178907663567742</v>
      </c>
      <c r="E21" s="9">
        <v>4.644691516190365</v>
      </c>
      <c r="F21" s="9">
        <v>3.6426482140236418</v>
      </c>
      <c r="G21" s="9">
        <v>6.6897139446513973</v>
      </c>
      <c r="H21" s="9">
        <v>7.5699188492158527</v>
      </c>
      <c r="I21" s="9">
        <v>5.6381288509567256</v>
      </c>
      <c r="M21" s="11" t="s">
        <v>26</v>
      </c>
      <c r="N21" s="9">
        <v>3.209187942553545</v>
      </c>
      <c r="O21" s="9">
        <v>3.2178907663567742</v>
      </c>
      <c r="P21" s="9">
        <v>3.7080200587207539</v>
      </c>
      <c r="Q21" s="9">
        <v>3.4007677911108738</v>
      </c>
      <c r="R21" s="9">
        <v>2.7776149136547299</v>
      </c>
      <c r="S21" s="9">
        <v>4.4098423798446102</v>
      </c>
      <c r="T21" s="9">
        <v>2.5107710000000001</v>
      </c>
    </row>
    <row r="22" spans="2:20" x14ac:dyDescent="0.3">
      <c r="B22" s="11" t="s">
        <v>27</v>
      </c>
      <c r="C22" s="9">
        <v>3.465113190874999</v>
      </c>
      <c r="D22" s="9">
        <v>2.8901231690156339</v>
      </c>
      <c r="E22" s="9">
        <v>4.9002194052557622</v>
      </c>
      <c r="F22" s="9">
        <v>3.3147350425395028</v>
      </c>
      <c r="G22" s="9">
        <v>5.5042193086992039</v>
      </c>
      <c r="H22" s="9">
        <v>8.6482764879157958</v>
      </c>
      <c r="I22" s="9">
        <v>5.1457314646726493</v>
      </c>
      <c r="M22" s="11" t="s">
        <v>27</v>
      </c>
      <c r="N22" s="9">
        <v>3.465113190874999</v>
      </c>
      <c r="O22" s="9">
        <v>2.8901231690156339</v>
      </c>
      <c r="P22" s="9">
        <v>3.963547947786151</v>
      </c>
      <c r="Q22" s="9">
        <v>3.0728546196267339</v>
      </c>
      <c r="R22" s="9">
        <v>2.287971930161798</v>
      </c>
      <c r="S22" s="9">
        <v>5.0365581271358923</v>
      </c>
      <c r="T22" s="9">
        <v>2.1620919999999999</v>
      </c>
    </row>
    <row r="23" spans="2:20" x14ac:dyDescent="0.3">
      <c r="B23" s="11" t="s">
        <v>30</v>
      </c>
      <c r="C23" s="9">
        <v>3.362180592765343</v>
      </c>
      <c r="D23" s="9">
        <v>3.511326812061534</v>
      </c>
      <c r="E23" s="9">
        <v>4.7981271879688192</v>
      </c>
      <c r="F23" s="9">
        <v>3.9362465624404019</v>
      </c>
      <c r="G23" s="9">
        <v>7.5001194541045866</v>
      </c>
      <c r="H23" s="9">
        <v>7.8850074617116928</v>
      </c>
      <c r="I23" s="9">
        <v>5.9495184487936434</v>
      </c>
      <c r="M23" s="11" t="s">
        <v>30</v>
      </c>
      <c r="N23" s="9">
        <v>3.362180592765343</v>
      </c>
      <c r="O23" s="9">
        <v>3.511326812061534</v>
      </c>
      <c r="P23" s="9">
        <v>3.861455730499209</v>
      </c>
      <c r="Q23" s="9">
        <v>3.6943661395276339</v>
      </c>
      <c r="R23" s="9">
        <v>3.1123354256282418</v>
      </c>
      <c r="S23" s="9">
        <v>4.5929638587861161</v>
      </c>
      <c r="T23" s="9">
        <v>2.7209120000000002</v>
      </c>
    </row>
    <row r="24" spans="2:20" x14ac:dyDescent="0.3">
      <c r="B24" s="11" t="s">
        <v>29</v>
      </c>
      <c r="C24" s="9">
        <v>3.7022579273944012</v>
      </c>
      <c r="D24" s="9">
        <v>4.3217389007865821</v>
      </c>
      <c r="E24" s="9">
        <v>5.1385542764662908</v>
      </c>
      <c r="F24" s="9">
        <v>4.7467867848854501</v>
      </c>
      <c r="G24" s="9">
        <v>8.0197025441881333</v>
      </c>
      <c r="H24" s="9">
        <v>7.5684537628528483</v>
      </c>
      <c r="I24" s="9">
        <v>5.8302254779904237</v>
      </c>
      <c r="M24" s="11" t="s">
        <v>29</v>
      </c>
      <c r="N24" s="9">
        <v>3.7022579273944012</v>
      </c>
      <c r="O24" s="9">
        <v>4.3217389007865821</v>
      </c>
      <c r="P24" s="9">
        <v>4.2018828189966797</v>
      </c>
      <c r="Q24" s="9">
        <v>4.5049063619726821</v>
      </c>
      <c r="R24" s="9">
        <v>3.3269380114903369</v>
      </c>
      <c r="S24" s="9">
        <v>4.4089909089537862</v>
      </c>
      <c r="T24" s="9">
        <v>2.8504890000000001</v>
      </c>
    </row>
    <row r="25" spans="2:20" x14ac:dyDescent="0.3">
      <c r="B25" s="11" t="s">
        <v>28</v>
      </c>
      <c r="C25" s="9">
        <v>3.70677753624887</v>
      </c>
      <c r="D25" s="9">
        <v>4.0008142025075237</v>
      </c>
      <c r="E25" s="9">
        <v>5.1432866522573759</v>
      </c>
      <c r="F25" s="9">
        <v>4.4259400346193916</v>
      </c>
      <c r="G25" s="9">
        <v>8.5045285129834376</v>
      </c>
      <c r="H25" s="9">
        <v>5.6591424385197424</v>
      </c>
      <c r="I25" s="9">
        <v>4.6847737844453663</v>
      </c>
      <c r="M25" s="11" t="s">
        <v>28</v>
      </c>
      <c r="N25" s="9">
        <v>3.70677753624887</v>
      </c>
      <c r="O25" s="9">
        <v>4.0008142025075237</v>
      </c>
      <c r="P25" s="9">
        <v>4.2066151947877657</v>
      </c>
      <c r="Q25" s="9">
        <v>4.1840596117066244</v>
      </c>
      <c r="R25" s="9">
        <v>3.5271849182552182</v>
      </c>
      <c r="S25" s="9">
        <v>3.2993477812566261</v>
      </c>
      <c r="T25" s="9">
        <v>2.8276530000000002</v>
      </c>
    </row>
    <row r="26" spans="2:20" x14ac:dyDescent="0.3">
      <c r="B26" s="11" t="s">
        <v>31</v>
      </c>
      <c r="C26" s="9">
        <v>3.2240443210493628</v>
      </c>
      <c r="D26" s="9">
        <v>4.357896244024781</v>
      </c>
      <c r="E26" s="9">
        <v>4.6597383162367629</v>
      </c>
      <c r="F26" s="9">
        <v>4.7827234533836496</v>
      </c>
      <c r="G26" s="9">
        <v>7.2648564508789413</v>
      </c>
      <c r="H26" s="9">
        <v>6.9737074089818378</v>
      </c>
      <c r="I26" s="9">
        <v>5.7108441418909166</v>
      </c>
      <c r="M26" s="11" t="s">
        <v>31</v>
      </c>
      <c r="N26" s="9">
        <v>3.2240443210493628</v>
      </c>
      <c r="O26" s="9">
        <v>4.357896244024781</v>
      </c>
      <c r="P26" s="9">
        <v>3.7230668587671532</v>
      </c>
      <c r="Q26" s="9">
        <v>4.5408430304708816</v>
      </c>
      <c r="R26" s="9">
        <v>3.0151651177150489</v>
      </c>
      <c r="S26" s="9">
        <v>4.0633394712415916</v>
      </c>
      <c r="T26" s="9">
        <v>2.6554799999999998</v>
      </c>
    </row>
    <row r="27" spans="2:20" x14ac:dyDescent="0.3">
      <c r="B27" s="11" t="s">
        <v>32</v>
      </c>
      <c r="C27" s="9">
        <v>3.723625555380778</v>
      </c>
      <c r="D27" s="9">
        <v>3.9372420407696409</v>
      </c>
      <c r="E27" s="9">
        <v>5.1597042798234334</v>
      </c>
      <c r="F27" s="9">
        <v>4.3622101972205103</v>
      </c>
      <c r="G27" s="9">
        <v>7.4379548620108951</v>
      </c>
      <c r="H27" s="9">
        <v>6.5955497507371801</v>
      </c>
      <c r="I27" s="9">
        <v>5.1870594378025938</v>
      </c>
      <c r="M27" s="11" t="s">
        <v>32</v>
      </c>
      <c r="N27" s="9">
        <v>3.723625555380778</v>
      </c>
      <c r="O27" s="9">
        <v>3.9372420407696409</v>
      </c>
      <c r="P27" s="9">
        <v>4.2230328223538232</v>
      </c>
      <c r="Q27" s="9">
        <v>4.1203297743077423</v>
      </c>
      <c r="R27" s="9">
        <v>3.0866596820042069</v>
      </c>
      <c r="S27" s="9">
        <v>3.843563868745858</v>
      </c>
      <c r="T27" s="9">
        <v>2.6930390000000002</v>
      </c>
    </row>
    <row r="28" spans="2:20" x14ac:dyDescent="0.3">
      <c r="B28" s="11" t="s">
        <v>33</v>
      </c>
      <c r="C28" s="9">
        <v>3.6141805790841932</v>
      </c>
      <c r="D28" s="9">
        <v>4.6331212323282331</v>
      </c>
      <c r="E28" s="9">
        <v>5.05075041625041</v>
      </c>
      <c r="F28" s="9">
        <v>5.058269309877601</v>
      </c>
      <c r="G28" s="9">
        <v>7.961865382940748</v>
      </c>
      <c r="H28" s="9">
        <v>9.3095438251304419</v>
      </c>
      <c r="I28" s="9">
        <v>6.5116258205991979</v>
      </c>
      <c r="M28" s="11" t="s">
        <v>33</v>
      </c>
      <c r="N28" s="9">
        <v>3.6141805790841932</v>
      </c>
      <c r="O28" s="9">
        <v>4.6331212323282331</v>
      </c>
      <c r="P28" s="9">
        <v>4.1140789587807998</v>
      </c>
      <c r="Q28" s="9">
        <v>4.816388886964833</v>
      </c>
      <c r="R28" s="9">
        <v>3.303049619817283</v>
      </c>
      <c r="S28" s="9">
        <v>5.420868122316552</v>
      </c>
      <c r="T28" s="9">
        <v>2.8250299999999999</v>
      </c>
    </row>
    <row r="29" spans="2:20" x14ac:dyDescent="0.3">
      <c r="B29" s="11" t="s">
        <v>34</v>
      </c>
      <c r="C29" s="9">
        <v>2.9290864552222531</v>
      </c>
      <c r="D29" s="9">
        <v>3.3588250262665178</v>
      </c>
      <c r="E29" s="9">
        <v>4.3641868403718753</v>
      </c>
      <c r="F29" s="9">
        <v>3.783434764228387</v>
      </c>
      <c r="G29" s="9">
        <v>7.4225749292159318</v>
      </c>
      <c r="H29" s="9">
        <v>5.9144835137022351</v>
      </c>
      <c r="I29" s="9">
        <v>4.5056352931660779</v>
      </c>
      <c r="M29" s="11" t="s">
        <v>34</v>
      </c>
      <c r="N29" s="9">
        <v>2.9290864552222531</v>
      </c>
      <c r="O29" s="9">
        <v>3.3588250262665178</v>
      </c>
      <c r="P29" s="9">
        <v>3.4275153829022651</v>
      </c>
      <c r="Q29" s="9">
        <v>3.541554341315619</v>
      </c>
      <c r="R29" s="9">
        <v>3.080307332570253</v>
      </c>
      <c r="S29" s="9">
        <v>3.4477455127758798</v>
      </c>
      <c r="T29" s="9">
        <v>2.6169579999999999</v>
      </c>
    </row>
    <row r="30" spans="2:20" x14ac:dyDescent="0.3">
      <c r="B30" s="11" t="s">
        <v>35</v>
      </c>
      <c r="C30" s="9">
        <v>3.4599594283660098</v>
      </c>
      <c r="D30" s="9">
        <v>4.4492880970068516</v>
      </c>
      <c r="E30" s="9">
        <v>4.8958030404860091</v>
      </c>
      <c r="F30" s="9">
        <v>4.8741701191237201</v>
      </c>
      <c r="G30" s="9">
        <v>5.9825789324489822</v>
      </c>
      <c r="H30" s="9">
        <v>5.589164388222974</v>
      </c>
      <c r="I30" s="9">
        <v>4.8776671859045093</v>
      </c>
      <c r="M30" s="11" t="s">
        <v>35</v>
      </c>
      <c r="N30" s="9">
        <v>3.4599594283660098</v>
      </c>
      <c r="O30" s="9">
        <v>4.4492880970068516</v>
      </c>
      <c r="P30" s="9">
        <v>3.959131583016398</v>
      </c>
      <c r="Q30" s="9">
        <v>4.6322896962109521</v>
      </c>
      <c r="R30" s="9">
        <v>2.4855480526106919</v>
      </c>
      <c r="S30" s="9">
        <v>3.2586783201730189</v>
      </c>
      <c r="T30" s="9">
        <v>2.3527710000000002</v>
      </c>
    </row>
    <row r="31" spans="2:20" x14ac:dyDescent="0.3">
      <c r="B31" s="11" t="s">
        <v>36</v>
      </c>
      <c r="C31" s="9">
        <v>3.7071460335478741</v>
      </c>
      <c r="D31" s="9">
        <v>4.4630974511855461</v>
      </c>
      <c r="E31" s="9">
        <v>5.1435988003220254</v>
      </c>
      <c r="F31" s="9">
        <v>4.8882026395314142</v>
      </c>
      <c r="G31" s="9">
        <v>8.1103473887385853</v>
      </c>
      <c r="H31" s="9">
        <v>6.8443709392214576</v>
      </c>
      <c r="I31" s="9">
        <v>5.466632758664745</v>
      </c>
      <c r="M31" s="11" t="s">
        <v>36</v>
      </c>
      <c r="N31" s="9">
        <v>3.7071460335478741</v>
      </c>
      <c r="O31" s="9">
        <v>4.4630974511855461</v>
      </c>
      <c r="P31" s="9">
        <v>4.2069273428524134</v>
      </c>
      <c r="Q31" s="9">
        <v>4.6463222166186471</v>
      </c>
      <c r="R31" s="9">
        <v>3.3643769089580489</v>
      </c>
      <c r="S31" s="9">
        <v>3.9881724081224621</v>
      </c>
      <c r="T31" s="9">
        <v>3.102751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AF64B-56E0-419D-AA61-AA21902CE5E7}">
  <dimension ref="A1:T20"/>
  <sheetViews>
    <sheetView workbookViewId="0">
      <selection activeCell="H9" sqref="H9"/>
    </sheetView>
  </sheetViews>
  <sheetFormatPr defaultRowHeight="14" x14ac:dyDescent="0.3"/>
  <cols>
    <col min="1" max="1" width="8.6640625" style="11"/>
    <col min="2" max="2" width="12.6640625" style="9" customWidth="1"/>
    <col min="3" max="4" width="14.9140625" style="9" customWidth="1"/>
    <col min="5" max="5" width="13.58203125" style="9" customWidth="1"/>
    <col min="6" max="6" width="7.4140625" style="9" customWidth="1"/>
    <col min="7" max="7" width="6.58203125" style="9" customWidth="1"/>
    <col min="8" max="8" width="12.1640625" style="9" customWidth="1"/>
    <col min="9" max="9" width="8" style="9" customWidth="1"/>
    <col min="10" max="11" width="8.6640625" style="9"/>
    <col min="12" max="12" width="8.6640625" style="11"/>
    <col min="13" max="16384" width="8.6640625" style="9"/>
  </cols>
  <sheetData>
    <row r="1" spans="1:20" s="11" customFormat="1" x14ac:dyDescent="0.3">
      <c r="J1" s="11" t="s">
        <v>148</v>
      </c>
    </row>
    <row r="2" spans="1:20" x14ac:dyDescent="0.3">
      <c r="J2" s="9">
        <v>0.125319425454545</v>
      </c>
      <c r="K2" s="9">
        <v>2.2524752727272701</v>
      </c>
      <c r="M2" s="9">
        <v>0.423223590925288</v>
      </c>
      <c r="N2" s="9">
        <f>J2*M2</f>
        <v>5.3038137253566472E-2</v>
      </c>
      <c r="O2" s="9">
        <f>K2*M2</f>
        <v>0.95330067339405267</v>
      </c>
    </row>
    <row r="3" spans="1:20" s="11" customFormat="1" x14ac:dyDescent="0.3">
      <c r="A3" s="11">
        <v>2020</v>
      </c>
      <c r="B3" s="11" t="s">
        <v>41</v>
      </c>
      <c r="C3" s="11" t="s">
        <v>93</v>
      </c>
      <c r="D3" s="11" t="s">
        <v>111</v>
      </c>
      <c r="E3" s="11" t="s">
        <v>42</v>
      </c>
      <c r="F3" s="11" t="s">
        <v>43</v>
      </c>
      <c r="G3" s="11" t="s">
        <v>44</v>
      </c>
      <c r="H3" s="11" t="s">
        <v>45</v>
      </c>
      <c r="I3" s="11" t="s">
        <v>46</v>
      </c>
      <c r="L3" s="11">
        <v>2020</v>
      </c>
      <c r="M3" s="11" t="s">
        <v>41</v>
      </c>
      <c r="N3" s="11" t="s">
        <v>92</v>
      </c>
      <c r="O3" s="11" t="s">
        <v>111</v>
      </c>
      <c r="P3" s="11" t="s">
        <v>42</v>
      </c>
      <c r="Q3" s="11" t="s">
        <v>43</v>
      </c>
      <c r="R3" s="11" t="s">
        <v>44</v>
      </c>
      <c r="S3" s="11" t="s">
        <v>45</v>
      </c>
      <c r="T3" s="11" t="s">
        <v>46</v>
      </c>
    </row>
    <row r="4" spans="1:20" s="11" customFormat="1" x14ac:dyDescent="0.3">
      <c r="A4" s="11" t="s">
        <v>108</v>
      </c>
      <c r="B4" s="9">
        <f>0.008898+D4</f>
        <v>0.572461</v>
      </c>
      <c r="C4" s="9"/>
      <c r="D4" s="9">
        <v>0.56356300000000004</v>
      </c>
      <c r="E4" s="9">
        <v>3.095290925287964E-3</v>
      </c>
      <c r="F4" s="9"/>
      <c r="G4" s="9"/>
      <c r="H4" s="9"/>
      <c r="I4" s="9">
        <v>0.57555599999999996</v>
      </c>
      <c r="L4" s="11" t="s">
        <v>108</v>
      </c>
      <c r="M4" s="9">
        <f>B4*$J$2</f>
        <v>7.1740483615134285E-2</v>
      </c>
      <c r="N4" s="9">
        <f t="shared" ref="N4:T4" si="0">C4*$J$2</f>
        <v>0</v>
      </c>
      <c r="O4" s="9">
        <f t="shared" si="0"/>
        <v>7.0625391367439741E-2</v>
      </c>
      <c r="P4" s="9">
        <f t="shared" si="0"/>
        <v>3.879000803717546E-4</v>
      </c>
      <c r="Q4" s="9">
        <f t="shared" si="0"/>
        <v>0</v>
      </c>
      <c r="R4" s="9">
        <f t="shared" si="0"/>
        <v>0</v>
      </c>
      <c r="S4" s="9">
        <f t="shared" si="0"/>
        <v>0</v>
      </c>
      <c r="T4" s="9">
        <f t="shared" si="0"/>
        <v>7.2128347236916093E-2</v>
      </c>
    </row>
    <row r="5" spans="1:20" x14ac:dyDescent="0.3">
      <c r="A5" s="11" t="s">
        <v>5</v>
      </c>
      <c r="B5" s="9">
        <f>0.0201239427927394+D5</f>
        <v>0.42012760921271131</v>
      </c>
      <c r="C5" s="9">
        <v>0</v>
      </c>
      <c r="D5" s="9">
        <v>0.40000366641997193</v>
      </c>
      <c r="E5" s="9">
        <v>3.095290925287964E-3</v>
      </c>
      <c r="I5" s="9">
        <f>SUM(B5:H5)</f>
        <v>0.82322656655797122</v>
      </c>
      <c r="L5" s="11" t="s">
        <v>5</v>
      </c>
      <c r="M5" s="9">
        <f t="shared" ref="M5:M10" si="1">B5*$J$2</f>
        <v>5.2650150604128587E-2</v>
      </c>
      <c r="N5" s="9">
        <f t="shared" ref="N5:N10" si="2">C5*$J$2</f>
        <v>0</v>
      </c>
      <c r="O5" s="9">
        <f t="shared" ref="O5:O10" si="3">D5*$J$2</f>
        <v>5.0128229655462354E-2</v>
      </c>
      <c r="P5" s="9">
        <f t="shared" ref="P5:P10" si="4">E5*$J$2</f>
        <v>3.879000803717546E-4</v>
      </c>
      <c r="Q5" s="9">
        <f t="shared" ref="Q5:Q10" si="5">F5*$J$2</f>
        <v>0</v>
      </c>
      <c r="R5" s="9">
        <f t="shared" ref="R5:R10" si="6">G5*$J$2</f>
        <v>0</v>
      </c>
      <c r="S5" s="9">
        <f t="shared" ref="S5:S10" si="7">H5*$J$2</f>
        <v>0</v>
      </c>
      <c r="T5" s="9">
        <f t="shared" ref="T5:T10" si="8">I5*$J$2</f>
        <v>0.1031662803399627</v>
      </c>
    </row>
    <row r="6" spans="1:20" x14ac:dyDescent="0.3">
      <c r="A6" s="11" t="s">
        <v>4</v>
      </c>
      <c r="B6" s="9">
        <f>0.0240006187329624+D6</f>
        <v>0.86712667468687321</v>
      </c>
      <c r="C6" s="9">
        <v>0</v>
      </c>
      <c r="D6" s="9">
        <v>0.84312605595391077</v>
      </c>
      <c r="E6" s="9">
        <v>3.095290925287964E-3</v>
      </c>
      <c r="I6" s="9">
        <f t="shared" ref="I6:I10" si="9">SUM(B6:H6)</f>
        <v>1.7133480215660719</v>
      </c>
      <c r="L6" s="11" t="s">
        <v>4</v>
      </c>
      <c r="M6" s="9">
        <f t="shared" si="1"/>
        <v>0.1086678166680691</v>
      </c>
      <c r="N6" s="9">
        <f t="shared" si="2"/>
        <v>0</v>
      </c>
      <c r="O6" s="9">
        <f t="shared" si="3"/>
        <v>0.10566007291790065</v>
      </c>
      <c r="P6" s="9">
        <f t="shared" si="4"/>
        <v>3.879000803717546E-4</v>
      </c>
      <c r="Q6" s="9">
        <f t="shared" si="5"/>
        <v>0</v>
      </c>
      <c r="R6" s="9">
        <f t="shared" si="6"/>
        <v>0</v>
      </c>
      <c r="S6" s="9">
        <f t="shared" si="7"/>
        <v>0</v>
      </c>
      <c r="T6" s="9">
        <f t="shared" si="8"/>
        <v>0.2147157896663415</v>
      </c>
    </row>
    <row r="7" spans="1:20" x14ac:dyDescent="0.3">
      <c r="A7" s="11" t="s">
        <v>3</v>
      </c>
      <c r="B7" s="9">
        <v>1.916194293496833E-2</v>
      </c>
      <c r="C7" s="9">
        <v>0.87358522360557078</v>
      </c>
      <c r="E7" s="9">
        <v>0.5175334274451785</v>
      </c>
      <c r="F7" s="9">
        <v>1.46110394760035</v>
      </c>
      <c r="G7" s="9">
        <v>-1.358500003814697</v>
      </c>
      <c r="H7" s="9">
        <v>1.205444505359966E-4</v>
      </c>
      <c r="I7" s="9">
        <f t="shared" si="9"/>
        <v>1.5130050822219063</v>
      </c>
      <c r="L7" s="11" t="s">
        <v>3</v>
      </c>
      <c r="M7" s="9">
        <f t="shared" si="1"/>
        <v>2.4013636792030086E-3</v>
      </c>
      <c r="N7" s="9">
        <f t="shared" si="2"/>
        <v>0.10947719830783036</v>
      </c>
      <c r="O7" s="9">
        <f t="shared" si="3"/>
        <v>0</v>
      </c>
      <c r="P7" s="9">
        <f t="shared" si="4"/>
        <v>6.4856991780951223E-2</v>
      </c>
      <c r="Q7" s="9">
        <f t="shared" si="5"/>
        <v>0.18310470724264349</v>
      </c>
      <c r="R7" s="9">
        <f t="shared" si="6"/>
        <v>-0.17024643995805502</v>
      </c>
      <c r="S7" s="9">
        <f t="shared" si="7"/>
        <v>1.5106561282904914E-5</v>
      </c>
      <c r="T7" s="9">
        <f t="shared" si="8"/>
        <v>0.18960892761385592</v>
      </c>
    </row>
    <row r="8" spans="1:20" x14ac:dyDescent="0.3">
      <c r="A8" s="11" t="s">
        <v>2</v>
      </c>
      <c r="B8" s="9">
        <v>2.697635053755509E-2</v>
      </c>
      <c r="C8" s="9">
        <v>0.31644597210160325</v>
      </c>
      <c r="E8" s="9">
        <v>1.0902843104362021</v>
      </c>
      <c r="F8" s="9">
        <v>4.1281554980978399</v>
      </c>
      <c r="G8" s="9">
        <v>-3.7081623077392578</v>
      </c>
      <c r="H8" s="9">
        <v>7.3331210595359011E-3</v>
      </c>
      <c r="I8" s="9">
        <f t="shared" si="9"/>
        <v>1.8610329444934781</v>
      </c>
      <c r="L8" s="11" t="s">
        <v>2</v>
      </c>
      <c r="M8" s="9">
        <f t="shared" si="1"/>
        <v>3.3806607502268101E-3</v>
      </c>
      <c r="N8" s="9">
        <f t="shared" si="2"/>
        <v>3.9656827411177896E-2</v>
      </c>
      <c r="O8" s="9">
        <f t="shared" si="3"/>
        <v>0</v>
      </c>
      <c r="P8" s="9">
        <f t="shared" si="4"/>
        <v>0.13663380336596961</v>
      </c>
      <c r="Q8" s="9">
        <f t="shared" si="5"/>
        <v>0.51733807520864228</v>
      </c>
      <c r="R8" s="9">
        <f t="shared" si="6"/>
        <v>-0.46470476989808346</v>
      </c>
      <c r="S8" s="9">
        <f t="shared" si="7"/>
        <v>9.1898251796966341E-4</v>
      </c>
      <c r="T8" s="9">
        <f t="shared" si="8"/>
        <v>0.23322357935590282</v>
      </c>
    </row>
    <row r="9" spans="1:20" x14ac:dyDescent="0.3">
      <c r="A9" s="11" t="s">
        <v>1</v>
      </c>
      <c r="B9" s="9">
        <v>1.464390102733234E-2</v>
      </c>
      <c r="C9" s="9">
        <v>0.87561676887937734</v>
      </c>
      <c r="E9" s="9">
        <v>0.518344445940639</v>
      </c>
      <c r="F9" s="9">
        <v>1.46110394760035</v>
      </c>
      <c r="H9" s="9">
        <v>1.205444505359966E-4</v>
      </c>
      <c r="I9" s="9">
        <f t="shared" si="9"/>
        <v>2.869829607898235</v>
      </c>
      <c r="L9" s="11" t="s">
        <v>1</v>
      </c>
      <c r="M9" s="9">
        <f t="shared" si="1"/>
        <v>1.8351652631585101E-3</v>
      </c>
      <c r="N9" s="9">
        <f t="shared" si="2"/>
        <v>0.10973179039432869</v>
      </c>
      <c r="O9" s="9">
        <f t="shared" si="3"/>
        <v>0</v>
      </c>
      <c r="P9" s="9">
        <f t="shared" si="4"/>
        <v>6.4958628152835332E-2</v>
      </c>
      <c r="Q9" s="9">
        <f t="shared" si="5"/>
        <v>0.18310470724264349</v>
      </c>
      <c r="R9" s="9">
        <f t="shared" si="6"/>
        <v>0</v>
      </c>
      <c r="S9" s="9">
        <f t="shared" si="7"/>
        <v>1.5106561282904914E-5</v>
      </c>
      <c r="T9" s="9">
        <f t="shared" si="8"/>
        <v>0.35964539761424896</v>
      </c>
    </row>
    <row r="10" spans="1:20" x14ac:dyDescent="0.3">
      <c r="A10" s="11" t="s">
        <v>0</v>
      </c>
      <c r="B10" s="9">
        <v>1.464390102733234E-2</v>
      </c>
      <c r="C10" s="9">
        <v>0.31200137741678963</v>
      </c>
      <c r="E10" s="9">
        <v>1.0703330985874011</v>
      </c>
      <c r="F10" s="9">
        <v>4.1281554980978399</v>
      </c>
      <c r="H10" s="9">
        <v>7.3331210595359011E-3</v>
      </c>
      <c r="I10" s="9">
        <f t="shared" si="9"/>
        <v>5.5324669961888988</v>
      </c>
      <c r="L10" s="11" t="s">
        <v>0</v>
      </c>
      <c r="M10" s="9">
        <f t="shared" si="1"/>
        <v>1.8351652631585101E-3</v>
      </c>
      <c r="N10" s="9">
        <f t="shared" si="2"/>
        <v>3.9099833358898724E-2</v>
      </c>
      <c r="O10" s="9">
        <f t="shared" si="3"/>
        <v>0</v>
      </c>
      <c r="P10" s="9">
        <f t="shared" si="4"/>
        <v>0.13413352895995598</v>
      </c>
      <c r="Q10" s="9">
        <f t="shared" si="5"/>
        <v>0.51733807520864228</v>
      </c>
      <c r="R10" s="9">
        <f t="shared" si="6"/>
        <v>0</v>
      </c>
      <c r="S10" s="9">
        <f t="shared" si="7"/>
        <v>9.1898251796966341E-4</v>
      </c>
      <c r="T10" s="9">
        <f t="shared" si="8"/>
        <v>0.6933255853086252</v>
      </c>
    </row>
    <row r="13" spans="1:20" x14ac:dyDescent="0.3">
      <c r="A13" s="11">
        <v>2060</v>
      </c>
      <c r="B13" s="9" t="s">
        <v>41</v>
      </c>
      <c r="C13" s="9" t="s">
        <v>92</v>
      </c>
      <c r="D13" s="9" t="s">
        <v>111</v>
      </c>
      <c r="E13" s="9" t="s">
        <v>42</v>
      </c>
      <c r="F13" s="9" t="s">
        <v>43</v>
      </c>
      <c r="G13" s="9" t="s">
        <v>44</v>
      </c>
      <c r="H13" s="9" t="s">
        <v>45</v>
      </c>
      <c r="I13" s="9" t="s">
        <v>46</v>
      </c>
      <c r="L13" s="11">
        <v>2060</v>
      </c>
      <c r="M13" s="9" t="s">
        <v>41</v>
      </c>
      <c r="N13" s="9" t="s">
        <v>92</v>
      </c>
      <c r="O13" s="9" t="s">
        <v>111</v>
      </c>
      <c r="P13" s="9" t="s">
        <v>42</v>
      </c>
      <c r="Q13" s="9" t="s">
        <v>43</v>
      </c>
      <c r="R13" s="9" t="s">
        <v>44</v>
      </c>
      <c r="S13" s="9" t="s">
        <v>45</v>
      </c>
      <c r="T13" s="9" t="s">
        <v>46</v>
      </c>
    </row>
    <row r="14" spans="1:20" x14ac:dyDescent="0.3">
      <c r="A14" s="11" t="s">
        <v>108</v>
      </c>
      <c r="B14" s="9">
        <f>0.015121+D14</f>
        <v>0.89300900000000005</v>
      </c>
      <c r="D14" s="9">
        <v>0.877888</v>
      </c>
      <c r="E14" s="9">
        <v>3.095290925287964E-3</v>
      </c>
      <c r="I14" s="9">
        <v>0.89610400000000001</v>
      </c>
      <c r="L14" s="11" t="s">
        <v>108</v>
      </c>
      <c r="M14" s="9">
        <f>B14*$K$2</f>
        <v>2.011480690822907</v>
      </c>
      <c r="N14" s="9">
        <f t="shared" ref="N14:T14" si="10">C14*$K$2</f>
        <v>0</v>
      </c>
      <c r="O14" s="9">
        <f t="shared" si="10"/>
        <v>1.9774210122239977</v>
      </c>
      <c r="P14" s="9">
        <f t="shared" si="10"/>
        <v>6.9720662711082512E-3</v>
      </c>
      <c r="Q14" s="9">
        <f t="shared" si="10"/>
        <v>0</v>
      </c>
      <c r="R14" s="9">
        <f t="shared" si="10"/>
        <v>0</v>
      </c>
      <c r="S14" s="9">
        <f t="shared" si="10"/>
        <v>0</v>
      </c>
      <c r="T14" s="9">
        <f t="shared" si="10"/>
        <v>2.0184521017919979</v>
      </c>
    </row>
    <row r="15" spans="1:20" x14ac:dyDescent="0.3">
      <c r="A15" s="11" t="s">
        <v>5</v>
      </c>
      <c r="B15" s="9">
        <f>0.0201239427927394+D15</f>
        <v>0.42012760921271131</v>
      </c>
      <c r="C15" s="9">
        <v>0</v>
      </c>
      <c r="D15" s="9">
        <v>0.40000366641997193</v>
      </c>
      <c r="E15" s="9">
        <v>3.095290925287964E-3</v>
      </c>
      <c r="I15" s="9">
        <f>SUM(B15:H15)</f>
        <v>0.82322656655797122</v>
      </c>
      <c r="L15" s="11" t="s">
        <v>5</v>
      </c>
      <c r="M15" s="9">
        <f t="shared" ref="M15:M20" si="11">B15*$K$2</f>
        <v>0.94632705114165783</v>
      </c>
      <c r="N15" s="9">
        <f t="shared" ref="N15:N20" si="12">C15*$K$2</f>
        <v>0</v>
      </c>
      <c r="O15" s="9">
        <f t="shared" ref="O15:O20" si="13">D15*$K$2</f>
        <v>0.9009983676112342</v>
      </c>
      <c r="P15" s="9">
        <f t="shared" ref="P15:P20" si="14">E15*$K$2</f>
        <v>6.9720662711082512E-3</v>
      </c>
      <c r="Q15" s="9">
        <f t="shared" ref="Q15:Q20" si="15">F15*$K$2</f>
        <v>0</v>
      </c>
      <c r="R15" s="9">
        <f t="shared" ref="R15:R20" si="16">G15*$K$2</f>
        <v>0</v>
      </c>
      <c r="S15" s="9">
        <f t="shared" ref="S15:S20" si="17">H15*$K$2</f>
        <v>0</v>
      </c>
      <c r="T15" s="9">
        <f t="shared" ref="T15:T20" si="18">I15*$K$2</f>
        <v>1.8542974850240004</v>
      </c>
    </row>
    <row r="16" spans="1:20" x14ac:dyDescent="0.3">
      <c r="A16" s="11" t="s">
        <v>4</v>
      </c>
      <c r="B16" s="9">
        <f>0.0240006187329624+D16</f>
        <v>0.86712667468687321</v>
      </c>
      <c r="C16" s="9">
        <v>0</v>
      </c>
      <c r="D16" s="9">
        <v>0.84312605595391077</v>
      </c>
      <c r="E16" s="9">
        <v>3.095290925287964E-3</v>
      </c>
      <c r="I16" s="9">
        <f t="shared" ref="I16:I20" si="19">SUM(B16:H16)</f>
        <v>1.7133480215660719</v>
      </c>
      <c r="L16" s="11" t="s">
        <v>4</v>
      </c>
      <c r="M16" s="9">
        <f t="shared" si="11"/>
        <v>1.9531813930544055</v>
      </c>
      <c r="N16" s="9">
        <f t="shared" si="12"/>
        <v>0</v>
      </c>
      <c r="O16" s="9">
        <f t="shared" si="13"/>
        <v>1.8991205928282529</v>
      </c>
      <c r="P16" s="9">
        <f t="shared" si="14"/>
        <v>6.9720662711082512E-3</v>
      </c>
      <c r="Q16" s="9">
        <f t="shared" si="15"/>
        <v>0</v>
      </c>
      <c r="R16" s="9">
        <f t="shared" si="16"/>
        <v>0</v>
      </c>
      <c r="S16" s="9">
        <f t="shared" si="17"/>
        <v>0</v>
      </c>
      <c r="T16" s="9">
        <f t="shared" si="18"/>
        <v>3.8592740521537663</v>
      </c>
    </row>
    <row r="17" spans="1:20" x14ac:dyDescent="0.3">
      <c r="A17" s="11" t="s">
        <v>3</v>
      </c>
      <c r="B17" s="9">
        <v>1.916194293496833E-2</v>
      </c>
      <c r="C17" s="9">
        <v>5.949577873184584E-2</v>
      </c>
      <c r="E17" s="9">
        <v>0.5175334274451785</v>
      </c>
      <c r="F17" s="9">
        <v>1.46110394760035</v>
      </c>
      <c r="G17" s="9">
        <v>-1.358500003814697</v>
      </c>
      <c r="H17" s="9">
        <v>1.205444505359966E-4</v>
      </c>
      <c r="I17" s="9">
        <f t="shared" si="19"/>
        <v>0.69891563734818185</v>
      </c>
      <c r="L17" s="11" t="s">
        <v>3</v>
      </c>
      <c r="M17" s="9">
        <f t="shared" si="11"/>
        <v>4.3161802638427178E-2</v>
      </c>
      <c r="N17" s="9">
        <f t="shared" si="12"/>
        <v>0.13401277042513576</v>
      </c>
      <c r="O17" s="9">
        <f t="shared" si="13"/>
        <v>0</v>
      </c>
      <c r="P17" s="9">
        <f t="shared" si="14"/>
        <v>1.1657312481300572</v>
      </c>
      <c r="Q17" s="9">
        <f t="shared" si="15"/>
        <v>3.2911005128539892</v>
      </c>
      <c r="R17" s="9">
        <f t="shared" si="16"/>
        <v>-3.059987666592507</v>
      </c>
      <c r="S17" s="9">
        <f t="shared" si="17"/>
        <v>2.7152339409682789E-4</v>
      </c>
      <c r="T17" s="9">
        <f t="shared" si="18"/>
        <v>1.5742901908491997</v>
      </c>
    </row>
    <row r="18" spans="1:20" x14ac:dyDescent="0.3">
      <c r="A18" s="11" t="s">
        <v>2</v>
      </c>
      <c r="B18" s="9">
        <v>2.697635053755509E-2</v>
      </c>
      <c r="C18" s="9">
        <v>2.1551646053529688E-2</v>
      </c>
      <c r="E18" s="9">
        <v>1.0902843104362021</v>
      </c>
      <c r="F18" s="9">
        <v>4.1281554980978399</v>
      </c>
      <c r="G18" s="9">
        <v>-3.7081623077392578</v>
      </c>
      <c r="H18" s="9">
        <v>7.3331210595359011E-3</v>
      </c>
      <c r="I18" s="9">
        <f t="shared" si="19"/>
        <v>1.5661386184454049</v>
      </c>
      <c r="L18" s="11" t="s">
        <v>2</v>
      </c>
      <c r="M18" s="9">
        <f t="shared" si="11"/>
        <v>6.076356253426584E-2</v>
      </c>
      <c r="N18" s="9">
        <f t="shared" si="12"/>
        <v>4.8544549822145878E-2</v>
      </c>
      <c r="O18" s="9">
        <f t="shared" si="13"/>
        <v>0</v>
      </c>
      <c r="P18" s="9">
        <f t="shared" si="14"/>
        <v>2.4558384495000478</v>
      </c>
      <c r="Q18" s="9">
        <f t="shared" si="15"/>
        <v>9.2985681814385117</v>
      </c>
      <c r="R18" s="9">
        <f t="shared" si="16"/>
        <v>-8.3525439054419675</v>
      </c>
      <c r="S18" s="9">
        <f t="shared" si="17"/>
        <v>1.6517673858520217E-2</v>
      </c>
      <c r="T18" s="9">
        <f t="shared" si="18"/>
        <v>3.5276885117115233</v>
      </c>
    </row>
    <row r="19" spans="1:20" x14ac:dyDescent="0.3">
      <c r="A19" s="11" t="s">
        <v>1</v>
      </c>
      <c r="B19" s="9">
        <v>1.464390102733234E-2</v>
      </c>
      <c r="C19" s="9">
        <v>5.9634137720560483E-2</v>
      </c>
      <c r="E19" s="9">
        <v>0.518344445940639</v>
      </c>
      <c r="F19" s="9">
        <v>1.46110394760035</v>
      </c>
      <c r="H19" s="9">
        <v>1.205444505359966E-4</v>
      </c>
      <c r="I19" s="9">
        <f t="shared" si="19"/>
        <v>2.0538469767394179</v>
      </c>
      <c r="L19" s="11" t="s">
        <v>1</v>
      </c>
      <c r="M19" s="9">
        <f t="shared" si="11"/>
        <v>3.2985024960331566E-2</v>
      </c>
      <c r="N19" s="9">
        <f t="shared" si="12"/>
        <v>0.13432442062597505</v>
      </c>
      <c r="O19" s="9">
        <f t="shared" si="13"/>
        <v>0</v>
      </c>
      <c r="P19" s="9">
        <f t="shared" si="14"/>
        <v>1.1675580472368066</v>
      </c>
      <c r="Q19" s="9">
        <f t="shared" si="15"/>
        <v>3.2911005128539892</v>
      </c>
      <c r="R19" s="9">
        <f t="shared" si="16"/>
        <v>0</v>
      </c>
      <c r="S19" s="9">
        <f t="shared" si="17"/>
        <v>2.7152339409682789E-4</v>
      </c>
      <c r="T19" s="9">
        <f t="shared" si="18"/>
        <v>4.6262395290711993</v>
      </c>
    </row>
    <row r="20" spans="1:20" x14ac:dyDescent="0.3">
      <c r="A20" s="11" t="s">
        <v>0</v>
      </c>
      <c r="B20" s="9">
        <v>1.464390102733234E-2</v>
      </c>
      <c r="C20" s="9">
        <v>2.1248945624567531E-2</v>
      </c>
      <c r="E20" s="9">
        <v>1.0703330985874011</v>
      </c>
      <c r="F20" s="9">
        <v>4.1281554980978399</v>
      </c>
      <c r="H20" s="9">
        <v>7.3331210595359011E-3</v>
      </c>
      <c r="I20" s="9">
        <f t="shared" si="19"/>
        <v>5.2417145643966769</v>
      </c>
      <c r="L20" s="11" t="s">
        <v>0</v>
      </c>
      <c r="M20" s="9">
        <f t="shared" si="11"/>
        <v>3.2985024960331566E-2</v>
      </c>
      <c r="N20" s="9">
        <f t="shared" si="12"/>
        <v>4.7862724590864686E-2</v>
      </c>
      <c r="O20" s="9">
        <f t="shared" si="13"/>
        <v>0</v>
      </c>
      <c r="P20" s="9">
        <f t="shared" si="14"/>
        <v>2.4108988381496803</v>
      </c>
      <c r="Q20" s="9">
        <f t="shared" si="15"/>
        <v>9.2985681814385117</v>
      </c>
      <c r="R20" s="9">
        <f t="shared" si="16"/>
        <v>0</v>
      </c>
      <c r="S20" s="9">
        <f t="shared" si="17"/>
        <v>1.6517673858520217E-2</v>
      </c>
      <c r="T20" s="9">
        <f t="shared" si="18"/>
        <v>11.806832442997909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76C14-616E-4353-B40B-71177705A2B7}">
  <dimension ref="A1:U8"/>
  <sheetViews>
    <sheetView workbookViewId="0">
      <selection activeCell="N11" sqref="N11"/>
    </sheetView>
  </sheetViews>
  <sheetFormatPr defaultRowHeight="14" x14ac:dyDescent="0.3"/>
  <sheetData>
    <row r="1" spans="1:21" x14ac:dyDescent="0.3">
      <c r="A1" t="s">
        <v>145</v>
      </c>
      <c r="B1">
        <v>2020</v>
      </c>
      <c r="C1" t="s">
        <v>41</v>
      </c>
      <c r="D1" t="s">
        <v>92</v>
      </c>
      <c r="E1" t="s">
        <v>147</v>
      </c>
      <c r="F1" t="s">
        <v>42</v>
      </c>
      <c r="G1" t="s">
        <v>43</v>
      </c>
      <c r="H1" t="s">
        <v>44</v>
      </c>
      <c r="I1" t="s">
        <v>45</v>
      </c>
      <c r="J1" t="s">
        <v>46</v>
      </c>
      <c r="M1">
        <v>2060</v>
      </c>
      <c r="N1" t="s">
        <v>41</v>
      </c>
      <c r="O1" t="s">
        <v>92</v>
      </c>
      <c r="P1" t="s">
        <v>147</v>
      </c>
      <c r="Q1" t="s">
        <v>42</v>
      </c>
      <c r="R1" t="s">
        <v>43</v>
      </c>
      <c r="S1" t="s">
        <v>44</v>
      </c>
      <c r="T1" t="s">
        <v>45</v>
      </c>
      <c r="U1" t="s">
        <v>46</v>
      </c>
    </row>
    <row r="2" spans="1:21" x14ac:dyDescent="0.3">
      <c r="A2">
        <v>1</v>
      </c>
      <c r="B2" t="s">
        <v>0</v>
      </c>
      <c r="C2">
        <v>1.8351652631585101E-3</v>
      </c>
      <c r="D2">
        <v>3.9099833358898724E-2</v>
      </c>
      <c r="E2">
        <v>0</v>
      </c>
      <c r="F2">
        <v>0.13413352895995598</v>
      </c>
      <c r="G2">
        <v>0.51733807520864228</v>
      </c>
      <c r="H2">
        <v>0</v>
      </c>
      <c r="I2">
        <v>9.1898251796966341E-4</v>
      </c>
      <c r="J2">
        <v>0.6933255853086252</v>
      </c>
      <c r="M2" t="s">
        <v>0</v>
      </c>
      <c r="N2">
        <v>3.2985024960331566E-2</v>
      </c>
      <c r="O2">
        <v>4.7862724590864686E-2</v>
      </c>
      <c r="P2">
        <v>0</v>
      </c>
      <c r="Q2">
        <v>2.4108988381496803</v>
      </c>
      <c r="R2">
        <v>9.2985681814385117</v>
      </c>
      <c r="S2">
        <v>0</v>
      </c>
      <c r="T2">
        <v>1.6517673858520217E-2</v>
      </c>
      <c r="U2">
        <v>11.806832442997909</v>
      </c>
    </row>
    <row r="3" spans="1:21" x14ac:dyDescent="0.3">
      <c r="A3">
        <v>2</v>
      </c>
      <c r="B3" t="s">
        <v>1</v>
      </c>
      <c r="C3">
        <v>1.8351652631585101E-3</v>
      </c>
      <c r="D3">
        <v>0.10973179039432869</v>
      </c>
      <c r="E3">
        <v>0</v>
      </c>
      <c r="F3">
        <v>6.4958628152835332E-2</v>
      </c>
      <c r="G3">
        <v>0.18310470724264349</v>
      </c>
      <c r="H3">
        <v>0</v>
      </c>
      <c r="I3">
        <v>1.5106561282904914E-5</v>
      </c>
      <c r="J3">
        <v>0.35964539761424896</v>
      </c>
      <c r="M3" t="s">
        <v>1</v>
      </c>
      <c r="N3">
        <v>3.2985024960331566E-2</v>
      </c>
      <c r="O3">
        <v>0.13432442062597505</v>
      </c>
      <c r="P3">
        <v>0</v>
      </c>
      <c r="Q3">
        <v>1.1675580472368066</v>
      </c>
      <c r="R3">
        <v>3.2911005128539892</v>
      </c>
      <c r="S3">
        <v>0</v>
      </c>
      <c r="T3">
        <v>2.7152339409682789E-4</v>
      </c>
      <c r="U3">
        <v>4.6262395290711993</v>
      </c>
    </row>
    <row r="4" spans="1:21" x14ac:dyDescent="0.3">
      <c r="A4">
        <v>3</v>
      </c>
      <c r="B4" t="s">
        <v>2</v>
      </c>
      <c r="C4">
        <v>3.3806607502268101E-3</v>
      </c>
      <c r="D4">
        <v>3.9656827411177896E-2</v>
      </c>
      <c r="E4">
        <v>0</v>
      </c>
      <c r="F4">
        <v>0.13663380336596961</v>
      </c>
      <c r="G4">
        <v>0.51733807520864228</v>
      </c>
      <c r="H4">
        <v>-0.46470476989808346</v>
      </c>
      <c r="I4">
        <v>9.1898251796966341E-4</v>
      </c>
      <c r="J4">
        <v>0.23322357935590282</v>
      </c>
      <c r="M4" t="s">
        <v>2</v>
      </c>
      <c r="N4">
        <v>6.076356253426584E-2</v>
      </c>
      <c r="O4">
        <v>4.8544549822145878E-2</v>
      </c>
      <c r="P4">
        <v>0</v>
      </c>
      <c r="Q4">
        <v>2.4558384495000478</v>
      </c>
      <c r="R4">
        <v>9.2985681814385117</v>
      </c>
      <c r="S4">
        <v>-8.3525439054419675</v>
      </c>
      <c r="T4">
        <v>1.6517673858520217E-2</v>
      </c>
      <c r="U4">
        <v>3.5276885117115233</v>
      </c>
    </row>
    <row r="5" spans="1:21" x14ac:dyDescent="0.3">
      <c r="A5">
        <v>4</v>
      </c>
      <c r="B5" t="s">
        <v>3</v>
      </c>
      <c r="C5">
        <v>2.4013636792030086E-3</v>
      </c>
      <c r="D5">
        <v>0.10947719830783036</v>
      </c>
      <c r="E5">
        <v>0</v>
      </c>
      <c r="F5">
        <v>6.4856991780951223E-2</v>
      </c>
      <c r="G5">
        <v>0.18310470724264349</v>
      </c>
      <c r="H5">
        <v>-0.17024643995805502</v>
      </c>
      <c r="I5">
        <v>1.5106561282904914E-5</v>
      </c>
      <c r="J5">
        <v>0.18960892761385592</v>
      </c>
      <c r="M5" t="s">
        <v>3</v>
      </c>
      <c r="N5">
        <v>4.3161802638427178E-2</v>
      </c>
      <c r="O5">
        <v>0.13401277042513576</v>
      </c>
      <c r="P5">
        <v>0</v>
      </c>
      <c r="Q5">
        <v>1.1657312481300572</v>
      </c>
      <c r="R5">
        <v>3.2911005128539892</v>
      </c>
      <c r="S5">
        <v>-3.059987666592507</v>
      </c>
      <c r="T5">
        <v>2.7152339409682789E-4</v>
      </c>
      <c r="U5">
        <v>1.5742901908491997</v>
      </c>
    </row>
    <row r="6" spans="1:21" x14ac:dyDescent="0.3">
      <c r="A6">
        <v>5</v>
      </c>
      <c r="B6" t="s">
        <v>4</v>
      </c>
      <c r="C6">
        <v>0.1086678166680691</v>
      </c>
      <c r="D6">
        <v>0</v>
      </c>
      <c r="E6">
        <v>0.10566007291790065</v>
      </c>
      <c r="F6">
        <v>3.879000803717546E-4</v>
      </c>
      <c r="G6">
        <v>0</v>
      </c>
      <c r="H6">
        <v>0</v>
      </c>
      <c r="I6">
        <v>0</v>
      </c>
      <c r="J6">
        <v>0.10905571674844083</v>
      </c>
      <c r="M6" t="s">
        <v>4</v>
      </c>
      <c r="N6">
        <v>1.9531813930544055</v>
      </c>
      <c r="O6">
        <v>0</v>
      </c>
      <c r="P6">
        <v>1.8991205928282529</v>
      </c>
      <c r="Q6">
        <v>6.9720662711082512E-3</v>
      </c>
      <c r="R6">
        <v>0</v>
      </c>
      <c r="S6">
        <v>0</v>
      </c>
      <c r="T6">
        <v>0</v>
      </c>
      <c r="U6">
        <v>1.9601534593255134</v>
      </c>
    </row>
    <row r="7" spans="1:21" x14ac:dyDescent="0.3">
      <c r="A7">
        <v>6</v>
      </c>
      <c r="B7" t="s">
        <v>5</v>
      </c>
      <c r="C7">
        <v>5.2650150604128587E-2</v>
      </c>
      <c r="D7">
        <v>0</v>
      </c>
      <c r="E7">
        <v>5.0128229655462354E-2</v>
      </c>
      <c r="F7">
        <v>3.879000803717546E-4</v>
      </c>
      <c r="G7">
        <v>0</v>
      </c>
      <c r="H7">
        <v>0</v>
      </c>
      <c r="I7">
        <v>0</v>
      </c>
      <c r="J7">
        <v>5.3038050684500342E-2</v>
      </c>
      <c r="M7" t="s">
        <v>5</v>
      </c>
      <c r="N7">
        <v>0.94632705114165783</v>
      </c>
      <c r="O7">
        <v>0</v>
      </c>
      <c r="P7">
        <v>0.9009983676112342</v>
      </c>
      <c r="Q7">
        <v>6.9720662711082512E-3</v>
      </c>
      <c r="R7">
        <v>0</v>
      </c>
      <c r="S7">
        <v>0</v>
      </c>
      <c r="T7">
        <v>0</v>
      </c>
      <c r="U7">
        <v>0.95329911741276618</v>
      </c>
    </row>
    <row r="8" spans="1:21" x14ac:dyDescent="0.3">
      <c r="A8">
        <v>7</v>
      </c>
      <c r="B8" t="s">
        <v>107</v>
      </c>
      <c r="C8">
        <v>7.1740483615134285E-2</v>
      </c>
      <c r="D8">
        <v>0</v>
      </c>
      <c r="E8">
        <v>7.0625391367439741E-2</v>
      </c>
      <c r="F8">
        <v>3.879000803717546E-4</v>
      </c>
      <c r="G8">
        <v>0</v>
      </c>
      <c r="H8">
        <v>0</v>
      </c>
      <c r="I8">
        <v>0</v>
      </c>
      <c r="J8">
        <v>7.2128347236916093E-2</v>
      </c>
      <c r="M8" t="s">
        <v>107</v>
      </c>
      <c r="N8">
        <v>2.011480690822907</v>
      </c>
      <c r="O8">
        <v>0</v>
      </c>
      <c r="P8">
        <v>1.9774210122239977</v>
      </c>
      <c r="Q8">
        <v>6.9720662711082512E-3</v>
      </c>
      <c r="R8">
        <v>0</v>
      </c>
      <c r="S8">
        <v>0</v>
      </c>
      <c r="T8">
        <v>0</v>
      </c>
      <c r="U8">
        <v>2.0184521017919979</v>
      </c>
    </row>
  </sheetData>
  <autoFilter ref="A1:U18" xr:uid="{98876C14-616E-4353-B40B-71177705A2B7}">
    <sortState xmlns:xlrd2="http://schemas.microsoft.com/office/spreadsheetml/2017/richdata2" ref="A2:U8">
      <sortCondition ref="A1:A18"/>
    </sortState>
  </autoFilter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BF60D-AB02-42A2-94AC-35670FF9A1C1}">
  <dimension ref="A1:S102"/>
  <sheetViews>
    <sheetView topLeftCell="A88" workbookViewId="0">
      <selection activeCell="I93" sqref="I93"/>
    </sheetView>
  </sheetViews>
  <sheetFormatPr defaultRowHeight="14" x14ac:dyDescent="0.3"/>
  <cols>
    <col min="1" max="1" width="8.6640625" style="8"/>
    <col min="11" max="11" width="8.6640625" style="8"/>
  </cols>
  <sheetData>
    <row r="1" spans="1:19" s="8" customFormat="1" x14ac:dyDescent="0.3">
      <c r="A1" s="11">
        <v>2020</v>
      </c>
      <c r="B1" s="11" t="s">
        <v>83</v>
      </c>
      <c r="C1" s="11"/>
      <c r="D1" s="11" t="s">
        <v>84</v>
      </c>
      <c r="E1" s="11"/>
      <c r="F1" s="11" t="s">
        <v>85</v>
      </c>
      <c r="G1" s="11"/>
      <c r="H1" s="11" t="s">
        <v>86</v>
      </c>
      <c r="I1" s="11"/>
      <c r="J1" s="11"/>
      <c r="K1" s="11">
        <v>2060</v>
      </c>
      <c r="L1" s="11" t="s">
        <v>0</v>
      </c>
      <c r="M1" s="11"/>
      <c r="N1" s="11" t="s">
        <v>1</v>
      </c>
      <c r="O1" s="11"/>
      <c r="P1" s="11" t="s">
        <v>2</v>
      </c>
      <c r="Q1" s="11"/>
      <c r="R1" s="11" t="s">
        <v>3</v>
      </c>
      <c r="S1" s="11"/>
    </row>
    <row r="2" spans="1:19" s="8" customFormat="1" x14ac:dyDescent="0.3">
      <c r="A2" s="11"/>
      <c r="B2" s="11" t="s">
        <v>95</v>
      </c>
      <c r="C2" s="11" t="s">
        <v>97</v>
      </c>
      <c r="D2" s="11" t="s">
        <v>95</v>
      </c>
      <c r="E2" s="11" t="s">
        <v>97</v>
      </c>
      <c r="F2" s="11" t="s">
        <v>94</v>
      </c>
      <c r="G2" s="11" t="s">
        <v>96</v>
      </c>
      <c r="H2" s="11" t="s">
        <v>94</v>
      </c>
      <c r="I2" s="11" t="s">
        <v>96</v>
      </c>
      <c r="J2" s="11"/>
      <c r="K2" s="11"/>
      <c r="L2" s="11" t="s">
        <v>94</v>
      </c>
      <c r="M2" s="11" t="s">
        <v>96</v>
      </c>
      <c r="N2" s="11" t="s">
        <v>94</v>
      </c>
      <c r="O2" s="11" t="s">
        <v>96</v>
      </c>
      <c r="P2" s="11" t="s">
        <v>94</v>
      </c>
      <c r="Q2" s="11" t="s">
        <v>96</v>
      </c>
      <c r="R2" s="11" t="s">
        <v>94</v>
      </c>
      <c r="S2" s="11" t="s">
        <v>96</v>
      </c>
    </row>
    <row r="3" spans="1:19" x14ac:dyDescent="0.3">
      <c r="A3" s="11" t="s">
        <v>27</v>
      </c>
      <c r="B3" s="9">
        <v>0.65422599999999997</v>
      </c>
      <c r="C3" s="9">
        <v>8.0479999999999996E-3</v>
      </c>
      <c r="D3" s="9">
        <v>0.249914</v>
      </c>
      <c r="E3" s="9">
        <v>2.2585000000000001E-2</v>
      </c>
      <c r="F3" s="9">
        <v>0.19356699999999999</v>
      </c>
      <c r="G3" s="9">
        <v>8.1620000000000009E-3</v>
      </c>
      <c r="H3" s="9">
        <v>8.0131728999999999E-2</v>
      </c>
      <c r="I3" s="9">
        <v>2.2532905999999998E-2</v>
      </c>
      <c r="J3" s="9"/>
      <c r="K3" s="11" t="s">
        <v>27</v>
      </c>
      <c r="L3" s="9">
        <v>11.75897</v>
      </c>
      <c r="M3" s="9">
        <v>6.1279E-2</v>
      </c>
      <c r="N3" s="9">
        <v>4.4919149999999997</v>
      </c>
      <c r="O3" s="9">
        <v>0.17197599999999999</v>
      </c>
      <c r="P3" s="9">
        <v>3.4791439999999998</v>
      </c>
      <c r="Q3" s="9">
        <v>6.2151999999999999E-2</v>
      </c>
      <c r="R3" s="9">
        <v>1.440277</v>
      </c>
      <c r="S3" s="9">
        <v>0.17157700000000001</v>
      </c>
    </row>
    <row r="4" spans="1:19" x14ac:dyDescent="0.3">
      <c r="A4" s="11" t="s">
        <v>35</v>
      </c>
      <c r="B4" s="9">
        <v>0.65422599999999997</v>
      </c>
      <c r="C4" s="9">
        <v>9.1629999999999993E-3</v>
      </c>
      <c r="D4" s="9">
        <v>0.249914</v>
      </c>
      <c r="E4" s="9">
        <v>2.5717E-2</v>
      </c>
      <c r="F4" s="9">
        <v>0.19356699999999999</v>
      </c>
      <c r="G4" s="9">
        <v>9.2940000000000002E-3</v>
      </c>
      <c r="H4" s="9">
        <v>8.0131728999999999E-2</v>
      </c>
      <c r="I4" s="9">
        <v>2.5656838000000001E-2</v>
      </c>
      <c r="J4" s="9"/>
      <c r="K4" s="11" t="s">
        <v>35</v>
      </c>
      <c r="L4" s="9">
        <v>11.75897</v>
      </c>
      <c r="M4" s="9">
        <v>2.9693000000000001E-2</v>
      </c>
      <c r="N4" s="9">
        <v>4.4919149999999997</v>
      </c>
      <c r="O4" s="9">
        <v>8.3333000000000004E-2</v>
      </c>
      <c r="P4" s="9">
        <v>3.4791439999999998</v>
      </c>
      <c r="Q4" s="9">
        <v>3.0116E-2</v>
      </c>
      <c r="R4" s="9">
        <v>1.440277</v>
      </c>
      <c r="S4" s="9">
        <v>8.3139000000000005E-2</v>
      </c>
    </row>
    <row r="5" spans="1:19" x14ac:dyDescent="0.3">
      <c r="A5" s="11" t="s">
        <v>32</v>
      </c>
      <c r="B5" s="9">
        <v>0.65422599999999997</v>
      </c>
      <c r="C5" s="9">
        <v>1.1251000000000001E-2</v>
      </c>
      <c r="D5" s="9">
        <v>0.249914</v>
      </c>
      <c r="E5" s="9">
        <v>3.1574999999999999E-2</v>
      </c>
      <c r="F5" s="9">
        <v>0.19356699999999999</v>
      </c>
      <c r="G5" s="9">
        <v>1.1410999999999999E-2</v>
      </c>
      <c r="H5" s="9">
        <v>8.0131728999999999E-2</v>
      </c>
      <c r="I5" s="9">
        <v>3.1501385E-2</v>
      </c>
      <c r="J5" s="9"/>
      <c r="K5" s="11" t="s">
        <v>32</v>
      </c>
      <c r="L5" s="9">
        <v>11.75897</v>
      </c>
      <c r="M5" s="9">
        <v>0.108612</v>
      </c>
      <c r="N5" s="9">
        <v>4.4919149999999997</v>
      </c>
      <c r="O5" s="9">
        <v>0.30481399999999997</v>
      </c>
      <c r="P5" s="9">
        <v>3.4791439999999998</v>
      </c>
      <c r="Q5" s="9">
        <v>0.11015900000000001</v>
      </c>
      <c r="R5" s="9">
        <v>1.440277</v>
      </c>
      <c r="S5" s="9">
        <v>0.30410700000000002</v>
      </c>
    </row>
    <row r="6" spans="1:19" x14ac:dyDescent="0.3">
      <c r="A6" s="11" t="s">
        <v>19</v>
      </c>
      <c r="B6" s="9">
        <v>0.65422599999999997</v>
      </c>
      <c r="C6" s="9">
        <v>2.1887E-2</v>
      </c>
      <c r="D6" s="9">
        <v>0.249914</v>
      </c>
      <c r="E6" s="9">
        <v>6.1423999999999999E-2</v>
      </c>
      <c r="F6" s="9">
        <v>0.19356699999999999</v>
      </c>
      <c r="G6" s="9">
        <v>2.2197999999999999E-2</v>
      </c>
      <c r="H6" s="9">
        <v>8.0131728999999999E-2</v>
      </c>
      <c r="I6" s="9">
        <v>6.1281196000000003E-2</v>
      </c>
      <c r="J6" s="9"/>
      <c r="K6" s="11" t="s">
        <v>19</v>
      </c>
      <c r="L6" s="9">
        <v>11.75897</v>
      </c>
      <c r="M6" s="9">
        <v>5.7862999999999998E-2</v>
      </c>
      <c r="N6" s="9">
        <v>4.4919149999999997</v>
      </c>
      <c r="O6" s="9">
        <v>0.16238900000000001</v>
      </c>
      <c r="P6" s="9">
        <v>3.4791439999999998</v>
      </c>
      <c r="Q6" s="9">
        <v>5.8687000000000003E-2</v>
      </c>
      <c r="R6" s="9">
        <v>1.440277</v>
      </c>
      <c r="S6" s="9">
        <v>0.16201299999999999</v>
      </c>
    </row>
    <row r="7" spans="1:19" x14ac:dyDescent="0.3">
      <c r="A7" s="11" t="s">
        <v>10</v>
      </c>
      <c r="B7" s="9">
        <v>0.65422599999999997</v>
      </c>
      <c r="C7" s="9">
        <v>2.8881E-2</v>
      </c>
      <c r="D7" s="9">
        <v>0.249914</v>
      </c>
      <c r="E7" s="9">
        <v>8.1054000000000001E-2</v>
      </c>
      <c r="F7" s="9">
        <v>0.19356699999999999</v>
      </c>
      <c r="G7" s="9">
        <v>2.9293E-2</v>
      </c>
      <c r="H7" s="9">
        <v>8.0131728999999999E-2</v>
      </c>
      <c r="I7" s="9">
        <v>8.0865927000000004E-2</v>
      </c>
      <c r="J7" s="9"/>
      <c r="K7" s="11" t="s">
        <v>10</v>
      </c>
      <c r="L7" s="9">
        <v>11.75897</v>
      </c>
      <c r="M7" s="9">
        <v>0.129302</v>
      </c>
      <c r="N7" s="9">
        <v>4.4919149999999997</v>
      </c>
      <c r="O7" s="9">
        <v>0.36287999999999998</v>
      </c>
      <c r="P7" s="9">
        <v>3.4791439999999998</v>
      </c>
      <c r="Q7" s="9">
        <v>0.13114400000000001</v>
      </c>
      <c r="R7" s="9">
        <v>1.440277</v>
      </c>
      <c r="S7" s="9">
        <v>0.36203800000000003</v>
      </c>
    </row>
    <row r="8" spans="1:19" x14ac:dyDescent="0.3">
      <c r="A8" s="11" t="s">
        <v>13</v>
      </c>
      <c r="B8" s="9">
        <v>0.65422599999999997</v>
      </c>
      <c r="C8" s="9">
        <v>2.9335E-2</v>
      </c>
      <c r="D8" s="9">
        <v>0.249914</v>
      </c>
      <c r="E8" s="9">
        <v>8.2327999999999998E-2</v>
      </c>
      <c r="F8" s="9">
        <v>0.19356699999999999</v>
      </c>
      <c r="G8" s="9">
        <v>2.9753000000000002E-2</v>
      </c>
      <c r="H8" s="9">
        <v>8.0131728999999999E-2</v>
      </c>
      <c r="I8" s="9">
        <v>8.2136819E-2</v>
      </c>
      <c r="J8" s="9"/>
      <c r="K8" s="11" t="s">
        <v>13</v>
      </c>
      <c r="L8" s="9">
        <v>11.75897</v>
      </c>
      <c r="M8" s="9">
        <v>6.4809000000000005E-2</v>
      </c>
      <c r="N8" s="9">
        <v>4.4919149999999997</v>
      </c>
      <c r="O8" s="9">
        <v>0.18188399999999999</v>
      </c>
      <c r="P8" s="9">
        <v>3.4791439999999998</v>
      </c>
      <c r="Q8" s="9">
        <v>6.5733E-2</v>
      </c>
      <c r="R8" s="9">
        <v>1.440277</v>
      </c>
      <c r="S8" s="9">
        <v>0.18146200000000001</v>
      </c>
    </row>
    <row r="9" spans="1:19" x14ac:dyDescent="0.3">
      <c r="A9" s="11" t="s">
        <v>11</v>
      </c>
      <c r="B9" s="9">
        <v>0.65422599999999997</v>
      </c>
      <c r="C9" s="9">
        <v>2.9651E-2</v>
      </c>
      <c r="D9" s="9">
        <v>0.249914</v>
      </c>
      <c r="E9" s="9">
        <v>8.3214999999999997E-2</v>
      </c>
      <c r="F9" s="9">
        <v>0.19356699999999999</v>
      </c>
      <c r="G9" s="9">
        <v>3.0074E-2</v>
      </c>
      <c r="H9" s="9">
        <v>8.0131728999999999E-2</v>
      </c>
      <c r="I9" s="9">
        <v>8.3021657999999998E-2</v>
      </c>
      <c r="J9" s="9"/>
      <c r="K9" s="11" t="s">
        <v>11</v>
      </c>
      <c r="L9" s="9">
        <v>11.75897</v>
      </c>
      <c r="M9" s="9">
        <v>6.0810999999999997E-2</v>
      </c>
      <c r="N9" s="9">
        <v>4.4919149999999997</v>
      </c>
      <c r="O9" s="9">
        <v>0.17066300000000001</v>
      </c>
      <c r="P9" s="9">
        <v>3.4791439999999998</v>
      </c>
      <c r="Q9" s="9">
        <v>6.1677000000000003E-2</v>
      </c>
      <c r="R9" s="9">
        <v>1.440277</v>
      </c>
      <c r="S9" s="9">
        <v>0.170267</v>
      </c>
    </row>
    <row r="10" spans="1:19" x14ac:dyDescent="0.3">
      <c r="A10" s="11" t="s">
        <v>20</v>
      </c>
      <c r="B10" s="9">
        <v>0.65422599999999997</v>
      </c>
      <c r="C10" s="9">
        <v>3.0195E-2</v>
      </c>
      <c r="D10" s="9">
        <v>0.249914</v>
      </c>
      <c r="E10" s="9">
        <v>8.4741999999999998E-2</v>
      </c>
      <c r="F10" s="9">
        <v>0.19356699999999999</v>
      </c>
      <c r="G10" s="9">
        <v>3.0626E-2</v>
      </c>
      <c r="H10" s="9">
        <v>8.0131728999999999E-2</v>
      </c>
      <c r="I10" s="9">
        <v>8.4545352000000004E-2</v>
      </c>
      <c r="J10" s="9"/>
      <c r="K10" s="11" t="s">
        <v>20</v>
      </c>
      <c r="L10" s="9">
        <v>11.75897</v>
      </c>
      <c r="M10" s="9">
        <v>3.3030999999999998E-2</v>
      </c>
      <c r="N10" s="9">
        <v>4.4919149999999997</v>
      </c>
      <c r="O10" s="9">
        <v>9.2701000000000006E-2</v>
      </c>
      <c r="P10" s="9">
        <v>3.4791439999999998</v>
      </c>
      <c r="Q10" s="9">
        <v>3.3501999999999997E-2</v>
      </c>
      <c r="R10" s="9">
        <v>1.440277</v>
      </c>
      <c r="S10" s="9">
        <v>9.2484999999999998E-2</v>
      </c>
    </row>
    <row r="11" spans="1:19" x14ac:dyDescent="0.3">
      <c r="A11" s="11" t="s">
        <v>14</v>
      </c>
      <c r="B11" s="9">
        <v>0.65422599999999997</v>
      </c>
      <c r="C11" s="9">
        <v>3.2147000000000002E-2</v>
      </c>
      <c r="D11" s="9">
        <v>0.249914</v>
      </c>
      <c r="E11" s="9">
        <v>9.0218999999999994E-2</v>
      </c>
      <c r="F11" s="9">
        <v>0.19356699999999999</v>
      </c>
      <c r="G11" s="9">
        <v>3.2605000000000002E-2</v>
      </c>
      <c r="H11" s="9">
        <v>8.0131728999999999E-2</v>
      </c>
      <c r="I11" s="9">
        <v>9.0009247000000001E-2</v>
      </c>
      <c r="J11" s="9"/>
      <c r="K11" s="11" t="s">
        <v>14</v>
      </c>
      <c r="L11" s="9">
        <v>11.75897</v>
      </c>
      <c r="M11" s="9">
        <v>7.0012000000000005E-2</v>
      </c>
      <c r="N11" s="9">
        <v>4.4919149999999997</v>
      </c>
      <c r="O11" s="9">
        <v>0.19648599999999999</v>
      </c>
      <c r="P11" s="9">
        <v>3.4791439999999998</v>
      </c>
      <c r="Q11" s="9">
        <v>7.1010000000000004E-2</v>
      </c>
      <c r="R11" s="9">
        <v>1.440277</v>
      </c>
      <c r="S11" s="9">
        <v>0.19603000000000001</v>
      </c>
    </row>
    <row r="12" spans="1:19" x14ac:dyDescent="0.3">
      <c r="A12" s="11" t="s">
        <v>36</v>
      </c>
      <c r="B12" s="9">
        <v>0.65422599999999997</v>
      </c>
      <c r="C12" s="9">
        <v>3.2511999999999999E-2</v>
      </c>
      <c r="D12" s="9">
        <v>0.249914</v>
      </c>
      <c r="E12" s="9">
        <v>9.1242000000000004E-2</v>
      </c>
      <c r="F12" s="9">
        <v>0.19356699999999999</v>
      </c>
      <c r="G12" s="9">
        <v>3.2974999999999997E-2</v>
      </c>
      <c r="H12" s="9">
        <v>8.0131728999999999E-2</v>
      </c>
      <c r="I12" s="9">
        <v>9.1030547000000003E-2</v>
      </c>
      <c r="J12" s="9"/>
      <c r="K12" s="11" t="s">
        <v>36</v>
      </c>
      <c r="L12" s="9">
        <v>11.75897</v>
      </c>
      <c r="M12" s="9">
        <v>6.2723000000000001E-2</v>
      </c>
      <c r="N12" s="9">
        <v>4.4919149999999997</v>
      </c>
      <c r="O12" s="9">
        <v>0.17602999999999999</v>
      </c>
      <c r="P12" s="9">
        <v>3.4791439999999998</v>
      </c>
      <c r="Q12" s="9">
        <v>6.3617000000000007E-2</v>
      </c>
      <c r="R12" s="9">
        <v>1.440277</v>
      </c>
      <c r="S12" s="9">
        <v>0.175621</v>
      </c>
    </row>
    <row r="13" spans="1:19" x14ac:dyDescent="0.3">
      <c r="A13" s="11" t="s">
        <v>15</v>
      </c>
      <c r="B13" s="9">
        <v>0.65422599999999997</v>
      </c>
      <c r="C13" s="9">
        <v>3.3649999999999999E-2</v>
      </c>
      <c r="D13" s="9">
        <v>0.249914</v>
      </c>
      <c r="E13" s="9">
        <v>9.4436999999999993E-2</v>
      </c>
      <c r="F13" s="9">
        <v>0.19356699999999999</v>
      </c>
      <c r="G13" s="9">
        <v>3.4129E-2</v>
      </c>
      <c r="H13" s="9">
        <v>8.0131728999999999E-2</v>
      </c>
      <c r="I13" s="9">
        <v>9.4218149000000001E-2</v>
      </c>
      <c r="J13" s="9"/>
      <c r="K13" s="11" t="s">
        <v>15</v>
      </c>
      <c r="L13" s="9">
        <v>11.75897</v>
      </c>
      <c r="M13" s="9">
        <v>3.3245999999999998E-2</v>
      </c>
      <c r="N13" s="9">
        <v>4.4919149999999997</v>
      </c>
      <c r="O13" s="9">
        <v>9.3302999999999997E-2</v>
      </c>
      <c r="P13" s="9">
        <v>3.4791439999999998</v>
      </c>
      <c r="Q13" s="9">
        <v>3.3718999999999999E-2</v>
      </c>
      <c r="R13" s="9">
        <v>1.440277</v>
      </c>
      <c r="S13" s="9">
        <v>9.3086000000000002E-2</v>
      </c>
    </row>
    <row r="14" spans="1:19" x14ac:dyDescent="0.3">
      <c r="A14" s="11" t="s">
        <v>12</v>
      </c>
      <c r="B14" s="9">
        <v>0.65422599999999997</v>
      </c>
      <c r="C14" s="9">
        <v>3.3709999999999997E-2</v>
      </c>
      <c r="D14" s="9">
        <v>0.249914</v>
      </c>
      <c r="E14" s="9">
        <v>9.4604999999999995E-2</v>
      </c>
      <c r="F14" s="9">
        <v>0.19356699999999999</v>
      </c>
      <c r="G14" s="9">
        <v>3.4189999999999998E-2</v>
      </c>
      <c r="H14" s="9">
        <v>8.0131728999999999E-2</v>
      </c>
      <c r="I14" s="9">
        <v>9.4385924999999996E-2</v>
      </c>
      <c r="J14" s="9"/>
      <c r="K14" s="11" t="s">
        <v>12</v>
      </c>
      <c r="L14" s="9">
        <v>11.75897</v>
      </c>
      <c r="M14" s="9">
        <v>5.9339999999999997E-2</v>
      </c>
      <c r="N14" s="9">
        <v>4.4919149999999997</v>
      </c>
      <c r="O14" s="9">
        <v>0.16653599999999999</v>
      </c>
      <c r="P14" s="9">
        <v>3.4791439999999998</v>
      </c>
      <c r="Q14" s="9">
        <v>6.0186000000000003E-2</v>
      </c>
      <c r="R14" s="9">
        <v>1.440277</v>
      </c>
      <c r="S14" s="9">
        <v>0.16614999999999999</v>
      </c>
    </row>
    <row r="15" spans="1:19" x14ac:dyDescent="0.3">
      <c r="A15" s="11" t="s">
        <v>28</v>
      </c>
      <c r="B15" s="9">
        <v>0.65422599999999997</v>
      </c>
      <c r="C15" s="9">
        <v>3.7821E-2</v>
      </c>
      <c r="D15" s="9">
        <v>0.249914</v>
      </c>
      <c r="E15" s="9">
        <v>0.106143</v>
      </c>
      <c r="F15" s="9">
        <v>0.19356699999999999</v>
      </c>
      <c r="G15" s="9">
        <v>3.8359999999999998E-2</v>
      </c>
      <c r="H15" s="9">
        <v>8.0131728999999999E-2</v>
      </c>
      <c r="I15" s="9">
        <v>0.105896631</v>
      </c>
      <c r="J15" s="9"/>
      <c r="K15" s="11" t="s">
        <v>28</v>
      </c>
      <c r="L15" s="9">
        <v>11.75897</v>
      </c>
      <c r="M15" s="9">
        <v>3.0849999999999999E-2</v>
      </c>
      <c r="N15" s="9">
        <v>4.4919149999999997</v>
      </c>
      <c r="O15" s="9">
        <v>8.6578000000000002E-2</v>
      </c>
      <c r="P15" s="9">
        <v>3.4791439999999998</v>
      </c>
      <c r="Q15" s="9">
        <v>3.1288999999999997E-2</v>
      </c>
      <c r="R15" s="9">
        <v>1.440277</v>
      </c>
      <c r="S15" s="9">
        <v>8.6376999999999995E-2</v>
      </c>
    </row>
    <row r="16" spans="1:19" x14ac:dyDescent="0.3">
      <c r="A16" s="11" t="s">
        <v>9</v>
      </c>
      <c r="B16" s="9">
        <v>0.65422599999999997</v>
      </c>
      <c r="C16" s="9">
        <v>3.8967000000000002E-2</v>
      </c>
      <c r="D16" s="9">
        <v>0.249914</v>
      </c>
      <c r="E16" s="9">
        <v>0.109359</v>
      </c>
      <c r="F16" s="9">
        <v>0.19356699999999999</v>
      </c>
      <c r="G16" s="9">
        <v>3.9522000000000002E-2</v>
      </c>
      <c r="H16" s="9">
        <v>8.0131728999999999E-2</v>
      </c>
      <c r="I16" s="9">
        <v>0.109105152</v>
      </c>
      <c r="J16" s="9"/>
      <c r="K16" s="11" t="s">
        <v>9</v>
      </c>
      <c r="L16" s="9">
        <v>11.75897</v>
      </c>
      <c r="M16" s="9">
        <v>5.2277999999999998E-2</v>
      </c>
      <c r="N16" s="9">
        <v>4.4919149999999997</v>
      </c>
      <c r="O16" s="9">
        <v>0.14671600000000001</v>
      </c>
      <c r="P16" s="9">
        <v>3.4791439999999998</v>
      </c>
      <c r="Q16" s="9">
        <v>5.3023000000000001E-2</v>
      </c>
      <c r="R16" s="9">
        <v>1.440277</v>
      </c>
      <c r="S16" s="9">
        <v>0.14637600000000001</v>
      </c>
    </row>
    <row r="17" spans="1:19" x14ac:dyDescent="0.3">
      <c r="A17" s="11" t="s">
        <v>22</v>
      </c>
      <c r="B17" s="9">
        <v>0.65422599999999997</v>
      </c>
      <c r="C17" s="9">
        <v>3.9969999999999999E-2</v>
      </c>
      <c r="D17" s="9">
        <v>0.249914</v>
      </c>
      <c r="E17" s="9">
        <v>0.112174</v>
      </c>
      <c r="F17" s="9">
        <v>0.19356699999999999</v>
      </c>
      <c r="G17" s="9">
        <v>4.0538999999999999E-2</v>
      </c>
      <c r="H17" s="9">
        <v>8.0131728999999999E-2</v>
      </c>
      <c r="I17" s="9">
        <v>0.111913311</v>
      </c>
      <c r="J17" s="9"/>
      <c r="K17" s="11" t="s">
        <v>22</v>
      </c>
      <c r="L17" s="9">
        <v>11.75897</v>
      </c>
      <c r="M17" s="9">
        <v>2.5033E-2</v>
      </c>
      <c r="N17" s="9">
        <v>4.4919149999999997</v>
      </c>
      <c r="O17" s="9">
        <v>7.0252999999999996E-2</v>
      </c>
      <c r="P17" s="9">
        <v>3.4791439999999998</v>
      </c>
      <c r="Q17" s="9">
        <v>2.5388999999999998E-2</v>
      </c>
      <c r="R17" s="9">
        <v>1.440277</v>
      </c>
      <c r="S17" s="9">
        <v>7.009E-2</v>
      </c>
    </row>
    <row r="18" spans="1:19" x14ac:dyDescent="0.3">
      <c r="A18" s="11" t="s">
        <v>8</v>
      </c>
      <c r="B18" s="9">
        <v>0.65422599999999997</v>
      </c>
      <c r="C18" s="9">
        <v>4.3071999999999999E-2</v>
      </c>
      <c r="D18" s="9">
        <v>0.249914</v>
      </c>
      <c r="E18" s="9">
        <v>0.120881</v>
      </c>
      <c r="F18" s="9">
        <v>0.19356699999999999</v>
      </c>
      <c r="G18" s="9">
        <v>4.3686000000000003E-2</v>
      </c>
      <c r="H18" s="9">
        <v>8.0131728999999999E-2</v>
      </c>
      <c r="I18" s="9">
        <v>0.12060035500000001</v>
      </c>
      <c r="J18" s="9"/>
      <c r="K18" s="11" t="s">
        <v>8</v>
      </c>
      <c r="L18" s="9">
        <v>11.75897</v>
      </c>
      <c r="M18" s="9">
        <v>0.10768999999999999</v>
      </c>
      <c r="N18" s="9">
        <v>4.4919149999999997</v>
      </c>
      <c r="O18" s="9">
        <v>0.302228</v>
      </c>
      <c r="P18" s="9">
        <v>3.4791439999999998</v>
      </c>
      <c r="Q18" s="9">
        <v>0.109224</v>
      </c>
      <c r="R18" s="9">
        <v>1.440277</v>
      </c>
      <c r="S18" s="9">
        <v>0.30152600000000002</v>
      </c>
    </row>
    <row r="19" spans="1:19" x14ac:dyDescent="0.3">
      <c r="A19" s="11" t="s">
        <v>25</v>
      </c>
      <c r="B19" s="9">
        <v>0.65422599999999997</v>
      </c>
      <c r="C19" s="9">
        <v>4.3644000000000002E-2</v>
      </c>
      <c r="D19" s="9">
        <v>0.249914</v>
      </c>
      <c r="E19" s="9">
        <v>0.122486</v>
      </c>
      <c r="F19" s="9">
        <v>0.19356699999999999</v>
      </c>
      <c r="G19" s="9">
        <v>4.4266E-2</v>
      </c>
      <c r="H19" s="9">
        <v>8.0131728999999999E-2</v>
      </c>
      <c r="I19" s="9">
        <v>0.12220141599999999</v>
      </c>
      <c r="J19" s="9"/>
      <c r="K19" s="11" t="s">
        <v>25</v>
      </c>
      <c r="L19" s="9">
        <v>11.75897</v>
      </c>
      <c r="M19" s="9">
        <v>2.3244000000000001E-2</v>
      </c>
      <c r="N19" s="9">
        <v>4.4919149999999997</v>
      </c>
      <c r="O19" s="9">
        <v>6.5231999999999998E-2</v>
      </c>
      <c r="P19" s="9">
        <v>3.4791439999999998</v>
      </c>
      <c r="Q19" s="9">
        <v>2.3574999999999999E-2</v>
      </c>
      <c r="R19" s="9">
        <v>1.440277</v>
      </c>
      <c r="S19" s="9">
        <v>6.5079999999999999E-2</v>
      </c>
    </row>
    <row r="20" spans="1:19" x14ac:dyDescent="0.3">
      <c r="A20" s="11" t="s">
        <v>23</v>
      </c>
      <c r="B20" s="9">
        <v>0.65422599999999997</v>
      </c>
      <c r="C20" s="9">
        <v>4.3751999999999999E-2</v>
      </c>
      <c r="D20" s="9">
        <v>0.249914</v>
      </c>
      <c r="E20" s="9">
        <v>0.122789</v>
      </c>
      <c r="F20" s="9">
        <v>0.19356699999999999</v>
      </c>
      <c r="G20" s="9">
        <v>4.4375999999999999E-2</v>
      </c>
      <c r="H20" s="9">
        <v>8.0131728999999999E-2</v>
      </c>
      <c r="I20" s="9">
        <v>0.12250386200000001</v>
      </c>
      <c r="J20" s="9"/>
      <c r="K20" s="11" t="s">
        <v>23</v>
      </c>
      <c r="L20" s="9">
        <v>11.75897</v>
      </c>
      <c r="M20" s="9">
        <v>4.1043999999999997E-2</v>
      </c>
      <c r="N20" s="9">
        <v>4.4919149999999997</v>
      </c>
      <c r="O20" s="9">
        <v>0.115189</v>
      </c>
      <c r="P20" s="9">
        <v>3.4791439999999998</v>
      </c>
      <c r="Q20" s="9">
        <v>4.1628999999999999E-2</v>
      </c>
      <c r="R20" s="9">
        <v>1.440277</v>
      </c>
      <c r="S20" s="9">
        <v>0.114921</v>
      </c>
    </row>
    <row r="21" spans="1:19" x14ac:dyDescent="0.3">
      <c r="A21" s="11" t="s">
        <v>7</v>
      </c>
      <c r="B21" s="9">
        <v>0.65422599999999997</v>
      </c>
      <c r="C21" s="9">
        <v>4.3920000000000001E-2</v>
      </c>
      <c r="D21" s="9">
        <v>0.249914</v>
      </c>
      <c r="E21" s="9">
        <v>0.12325999999999999</v>
      </c>
      <c r="F21" s="9">
        <v>0.19356699999999999</v>
      </c>
      <c r="G21" s="9">
        <v>4.4546000000000002E-2</v>
      </c>
      <c r="H21" s="9">
        <v>8.0131728999999999E-2</v>
      </c>
      <c r="I21" s="9">
        <v>0.12297443399999999</v>
      </c>
      <c r="J21" s="9"/>
      <c r="K21" s="11" t="s">
        <v>7</v>
      </c>
      <c r="L21" s="9">
        <v>11.75897</v>
      </c>
      <c r="M21" s="9">
        <v>5.142E-2</v>
      </c>
      <c r="N21" s="9">
        <v>4.4919149999999997</v>
      </c>
      <c r="O21" s="9">
        <v>0.14430699999999999</v>
      </c>
      <c r="P21" s="9">
        <v>3.4791439999999998</v>
      </c>
      <c r="Q21" s="9">
        <v>5.2151999999999997E-2</v>
      </c>
      <c r="R21" s="9">
        <v>1.440277</v>
      </c>
      <c r="S21" s="9">
        <v>0.14397199999999999</v>
      </c>
    </row>
    <row r="22" spans="1:19" x14ac:dyDescent="0.3">
      <c r="A22" s="11" t="s">
        <v>34</v>
      </c>
      <c r="B22" s="9">
        <v>0.65422599999999997</v>
      </c>
      <c r="C22" s="9">
        <v>4.589E-2</v>
      </c>
      <c r="D22" s="9">
        <v>0.249914</v>
      </c>
      <c r="E22" s="9">
        <v>0.12878700000000001</v>
      </c>
      <c r="F22" s="9">
        <v>0.19356699999999999</v>
      </c>
      <c r="G22" s="9">
        <v>4.6543000000000001E-2</v>
      </c>
      <c r="H22" s="9">
        <v>8.0131728999999999E-2</v>
      </c>
      <c r="I22" s="9">
        <v>0.128487934</v>
      </c>
      <c r="J22" s="9"/>
      <c r="K22" s="11" t="s">
        <v>34</v>
      </c>
      <c r="L22" s="9">
        <v>11.75897</v>
      </c>
      <c r="M22" s="9">
        <v>5.1021999999999998E-2</v>
      </c>
      <c r="N22" s="9">
        <v>4.4919149999999997</v>
      </c>
      <c r="O22" s="9">
        <v>0.14319000000000001</v>
      </c>
      <c r="P22" s="9">
        <v>3.4791439999999998</v>
      </c>
      <c r="Q22" s="9">
        <v>5.1748000000000002E-2</v>
      </c>
      <c r="R22" s="9">
        <v>1.440277</v>
      </c>
      <c r="S22" s="9">
        <v>0.14285700000000001</v>
      </c>
    </row>
    <row r="23" spans="1:19" x14ac:dyDescent="0.3">
      <c r="A23" s="11" t="s">
        <v>30</v>
      </c>
      <c r="B23" s="9">
        <v>0.65422599999999997</v>
      </c>
      <c r="C23" s="9">
        <v>4.6267999999999997E-2</v>
      </c>
      <c r="D23" s="9">
        <v>0.249914</v>
      </c>
      <c r="E23" s="9">
        <v>0.12984899999999999</v>
      </c>
      <c r="F23" s="9">
        <v>0.19356699999999999</v>
      </c>
      <c r="G23" s="9">
        <v>4.6927000000000003E-2</v>
      </c>
      <c r="H23" s="9">
        <v>8.0131728999999999E-2</v>
      </c>
      <c r="I23" s="9">
        <v>0.12954742699999999</v>
      </c>
      <c r="J23" s="9"/>
      <c r="K23" s="11" t="s">
        <v>30</v>
      </c>
      <c r="L23" s="9">
        <v>11.75897</v>
      </c>
      <c r="M23" s="9">
        <v>6.4535999999999996E-2</v>
      </c>
      <c r="N23" s="9">
        <v>4.4919149999999997</v>
      </c>
      <c r="O23" s="9">
        <v>0.181119</v>
      </c>
      <c r="P23" s="9">
        <v>3.4791439999999998</v>
      </c>
      <c r="Q23" s="9">
        <v>6.5456E-2</v>
      </c>
      <c r="R23" s="9">
        <v>1.440277</v>
      </c>
      <c r="S23" s="9">
        <v>0.180698</v>
      </c>
    </row>
    <row r="24" spans="1:19" x14ac:dyDescent="0.3">
      <c r="A24" s="11" t="s">
        <v>18</v>
      </c>
      <c r="B24" s="9">
        <v>0.65422599999999997</v>
      </c>
      <c r="C24" s="9">
        <v>4.8922E-2</v>
      </c>
      <c r="D24" s="9">
        <v>0.249914</v>
      </c>
      <c r="E24" s="9">
        <v>0.137296</v>
      </c>
      <c r="F24" s="9">
        <v>0.19356699999999999</v>
      </c>
      <c r="G24" s="9">
        <v>4.9619000000000003E-2</v>
      </c>
      <c r="H24" s="9">
        <v>8.0131728999999999E-2</v>
      </c>
      <c r="I24" s="9">
        <v>0.13697762499999999</v>
      </c>
      <c r="J24" s="9"/>
      <c r="K24" s="11" t="s">
        <v>18</v>
      </c>
      <c r="L24" s="9">
        <v>11.75897</v>
      </c>
      <c r="M24" s="9">
        <v>5.7313999999999997E-2</v>
      </c>
      <c r="N24" s="9">
        <v>4.4919149999999997</v>
      </c>
      <c r="O24" s="9">
        <v>0.16084899999999999</v>
      </c>
      <c r="P24" s="9">
        <v>3.4791439999999998</v>
      </c>
      <c r="Q24" s="9">
        <v>5.8130000000000001E-2</v>
      </c>
      <c r="R24" s="9">
        <v>1.440277</v>
      </c>
      <c r="S24" s="9">
        <v>0.16047600000000001</v>
      </c>
    </row>
    <row r="25" spans="1:19" x14ac:dyDescent="0.3">
      <c r="A25" s="11" t="s">
        <v>16</v>
      </c>
      <c r="B25" s="9">
        <v>0.65422599999999997</v>
      </c>
      <c r="C25" s="9">
        <v>4.9009999999999998E-2</v>
      </c>
      <c r="D25" s="9">
        <v>0.249914</v>
      </c>
      <c r="E25" s="9">
        <v>0.137543</v>
      </c>
      <c r="F25" s="9">
        <v>0.19356699999999999</v>
      </c>
      <c r="G25" s="9">
        <v>4.9708000000000002E-2</v>
      </c>
      <c r="H25" s="9">
        <v>8.0131728999999999E-2</v>
      </c>
      <c r="I25" s="9">
        <v>0.13722414799999999</v>
      </c>
      <c r="J25" s="9"/>
      <c r="K25" s="11" t="s">
        <v>16</v>
      </c>
      <c r="L25" s="9">
        <v>11.75897</v>
      </c>
      <c r="M25" s="9">
        <v>2.4677999999999999E-2</v>
      </c>
      <c r="N25" s="9">
        <v>4.4919149999999997</v>
      </c>
      <c r="O25" s="9">
        <v>6.9256999999999999E-2</v>
      </c>
      <c r="P25" s="9">
        <v>3.4791439999999998</v>
      </c>
      <c r="Q25" s="9">
        <v>2.5028999999999999E-2</v>
      </c>
      <c r="R25" s="9">
        <v>1.440277</v>
      </c>
      <c r="S25" s="9">
        <v>6.9096000000000005E-2</v>
      </c>
    </row>
    <row r="26" spans="1:19" x14ac:dyDescent="0.3">
      <c r="A26" s="11" t="s">
        <v>29</v>
      </c>
      <c r="B26" s="9">
        <v>0.65422599999999997</v>
      </c>
      <c r="C26" s="9">
        <v>4.9949E-2</v>
      </c>
      <c r="D26" s="9">
        <v>0.249914</v>
      </c>
      <c r="E26" s="9">
        <v>0.140179</v>
      </c>
      <c r="F26" s="9">
        <v>0.19356699999999999</v>
      </c>
      <c r="G26" s="9">
        <v>5.0660999999999998E-2</v>
      </c>
      <c r="H26" s="9">
        <v>8.0131728999999999E-2</v>
      </c>
      <c r="I26" s="9">
        <v>0.13985425500000001</v>
      </c>
      <c r="J26" s="9"/>
      <c r="K26" s="11" t="s">
        <v>29</v>
      </c>
      <c r="L26" s="9">
        <v>11.75897</v>
      </c>
      <c r="M26" s="9">
        <v>6.7669000000000007E-2</v>
      </c>
      <c r="N26" s="9">
        <v>4.4919149999999997</v>
      </c>
      <c r="O26" s="9">
        <v>0.18990899999999999</v>
      </c>
      <c r="P26" s="9">
        <v>3.4791439999999998</v>
      </c>
      <c r="Q26" s="9">
        <v>6.8633E-2</v>
      </c>
      <c r="R26" s="9">
        <v>1.440277</v>
      </c>
      <c r="S26" s="9">
        <v>0.189469</v>
      </c>
    </row>
    <row r="27" spans="1:19" x14ac:dyDescent="0.3">
      <c r="A27" s="11" t="s">
        <v>33</v>
      </c>
      <c r="B27" s="9">
        <v>0.65422599999999997</v>
      </c>
      <c r="C27" s="9">
        <v>5.1364E-2</v>
      </c>
      <c r="D27" s="9">
        <v>0.249914</v>
      </c>
      <c r="E27" s="9">
        <v>0.14415</v>
      </c>
      <c r="F27" s="9">
        <v>0.19356699999999999</v>
      </c>
      <c r="G27" s="9">
        <v>5.2095000000000002E-2</v>
      </c>
      <c r="H27" s="9">
        <v>8.0131728999999999E-2</v>
      </c>
      <c r="I27" s="9">
        <v>0.143815415</v>
      </c>
      <c r="J27" s="9"/>
      <c r="K27" s="11" t="s">
        <v>33</v>
      </c>
      <c r="L27" s="9">
        <v>11.75897</v>
      </c>
      <c r="M27" s="9">
        <v>9.9063999999999999E-2</v>
      </c>
      <c r="N27" s="9">
        <v>4.4919149999999997</v>
      </c>
      <c r="O27" s="9">
        <v>0.27801900000000002</v>
      </c>
      <c r="P27" s="9">
        <v>3.4791439999999998</v>
      </c>
      <c r="Q27" s="9">
        <v>0.10047499999999999</v>
      </c>
      <c r="R27" s="9">
        <v>1.440277</v>
      </c>
      <c r="S27" s="9">
        <v>0.27737400000000001</v>
      </c>
    </row>
    <row r="28" spans="1:19" x14ac:dyDescent="0.3">
      <c r="A28" s="11" t="s">
        <v>26</v>
      </c>
      <c r="B28" s="9">
        <v>0.65422599999999997</v>
      </c>
      <c r="C28" s="9">
        <v>5.1671000000000002E-2</v>
      </c>
      <c r="D28" s="9">
        <v>0.249914</v>
      </c>
      <c r="E28" s="9">
        <v>0.145012</v>
      </c>
      <c r="F28" s="9">
        <v>0.19356699999999999</v>
      </c>
      <c r="G28" s="9">
        <v>5.2407000000000002E-2</v>
      </c>
      <c r="H28" s="9">
        <v>8.0131728999999999E-2</v>
      </c>
      <c r="I28" s="9">
        <v>0.14467534600000001</v>
      </c>
      <c r="J28" s="9"/>
      <c r="K28" s="11" t="s">
        <v>26</v>
      </c>
      <c r="L28" s="9">
        <v>11.75897</v>
      </c>
      <c r="M28" s="9">
        <v>4.4313999999999999E-2</v>
      </c>
      <c r="N28" s="9">
        <v>4.4919149999999997</v>
      </c>
      <c r="O28" s="9">
        <v>0.124366</v>
      </c>
      <c r="P28" s="9">
        <v>3.4791439999999998</v>
      </c>
      <c r="Q28" s="9">
        <v>4.4944999999999999E-2</v>
      </c>
      <c r="R28" s="9">
        <v>1.440277</v>
      </c>
      <c r="S28" s="9">
        <v>0.12407700000000001</v>
      </c>
    </row>
    <row r="29" spans="1:19" x14ac:dyDescent="0.3">
      <c r="A29" s="11" t="s">
        <v>31</v>
      </c>
      <c r="B29" s="9">
        <v>0.65422599999999997</v>
      </c>
      <c r="C29" s="9">
        <v>5.2803999999999997E-2</v>
      </c>
      <c r="D29" s="9">
        <v>0.249914</v>
      </c>
      <c r="E29" s="9">
        <v>0.14819099999999999</v>
      </c>
      <c r="F29" s="9">
        <v>0.19356699999999999</v>
      </c>
      <c r="G29" s="9">
        <v>5.3555999999999999E-2</v>
      </c>
      <c r="H29" s="9">
        <v>8.0131728999999999E-2</v>
      </c>
      <c r="I29" s="9">
        <v>0.14784724799999999</v>
      </c>
      <c r="J29" s="9"/>
      <c r="K29" s="11" t="s">
        <v>31</v>
      </c>
      <c r="L29" s="9">
        <v>11.75897</v>
      </c>
      <c r="M29" s="9">
        <v>7.5899999999999995E-2</v>
      </c>
      <c r="N29" s="9">
        <v>4.4919149999999997</v>
      </c>
      <c r="O29" s="9">
        <v>0.213009</v>
      </c>
      <c r="P29" s="9">
        <v>3.4791439999999998</v>
      </c>
      <c r="Q29" s="9">
        <v>7.6980999999999994E-2</v>
      </c>
      <c r="R29" s="9">
        <v>1.440277</v>
      </c>
      <c r="S29" s="9">
        <v>0.21251500000000001</v>
      </c>
    </row>
    <row r="30" spans="1:19" x14ac:dyDescent="0.3">
      <c r="A30" s="11" t="s">
        <v>24</v>
      </c>
      <c r="B30" s="9">
        <v>0.65422599999999997</v>
      </c>
      <c r="C30" s="9">
        <v>5.4991999999999999E-2</v>
      </c>
      <c r="D30" s="9">
        <v>0.249914</v>
      </c>
      <c r="E30" s="9">
        <v>0.154333</v>
      </c>
      <c r="F30" s="9">
        <v>0.19356699999999999</v>
      </c>
      <c r="G30" s="9">
        <v>5.5775999999999999E-2</v>
      </c>
      <c r="H30" s="9">
        <v>8.0131728999999999E-2</v>
      </c>
      <c r="I30" s="9">
        <v>0.153974745</v>
      </c>
      <c r="J30" s="9"/>
      <c r="K30" s="11" t="s">
        <v>24</v>
      </c>
      <c r="L30" s="9">
        <v>11.75897</v>
      </c>
      <c r="M30" s="9">
        <v>7.0146E-2</v>
      </c>
      <c r="N30" s="9">
        <v>4.4919149999999997</v>
      </c>
      <c r="O30" s="9">
        <v>0.19686300000000001</v>
      </c>
      <c r="P30" s="9">
        <v>3.4791439999999998</v>
      </c>
      <c r="Q30" s="9">
        <v>7.1146000000000001E-2</v>
      </c>
      <c r="R30" s="9">
        <v>1.440277</v>
      </c>
      <c r="S30" s="9">
        <v>0.196406</v>
      </c>
    </row>
    <row r="31" spans="1:19" x14ac:dyDescent="0.3">
      <c r="A31" s="11" t="s">
        <v>17</v>
      </c>
      <c r="B31" s="9">
        <v>0.65422599999999997</v>
      </c>
      <c r="C31" s="9">
        <v>5.6545999999999999E-2</v>
      </c>
      <c r="D31" s="9">
        <v>0.249914</v>
      </c>
      <c r="E31" s="9">
        <v>0.158694</v>
      </c>
      <c r="F31" s="9">
        <v>0.19356699999999999</v>
      </c>
      <c r="G31" s="9">
        <v>5.7352E-2</v>
      </c>
      <c r="H31" s="9">
        <v>8.0131728999999999E-2</v>
      </c>
      <c r="I31" s="9">
        <v>0.15832575800000001</v>
      </c>
      <c r="J31" s="9"/>
      <c r="K31" s="11" t="s">
        <v>17</v>
      </c>
      <c r="L31" s="9">
        <v>11.75897</v>
      </c>
      <c r="M31" s="9">
        <v>8.9458999999999997E-2</v>
      </c>
      <c r="N31" s="9">
        <v>4.4919149999999997</v>
      </c>
      <c r="O31" s="9">
        <v>0.25106200000000001</v>
      </c>
      <c r="P31" s="9">
        <v>3.4791439999999998</v>
      </c>
      <c r="Q31" s="9">
        <v>9.0732999999999994E-2</v>
      </c>
      <c r="R31" s="9">
        <v>1.440277</v>
      </c>
      <c r="S31" s="9">
        <v>0.25047999999999998</v>
      </c>
    </row>
    <row r="32" spans="1:19" x14ac:dyDescent="0.3">
      <c r="A32" s="11" t="s">
        <v>40</v>
      </c>
      <c r="B32" s="9">
        <v>0.65422599999999997</v>
      </c>
      <c r="C32" s="9">
        <v>6.4727999999999994E-2</v>
      </c>
      <c r="D32" s="9">
        <v>0.249914</v>
      </c>
      <c r="E32" s="9">
        <v>0.18165500000000001</v>
      </c>
      <c r="F32" s="9">
        <v>0.19356699999999999</v>
      </c>
      <c r="G32" s="9">
        <v>6.565E-2</v>
      </c>
      <c r="H32" s="9">
        <v>8.0131728999999999E-2</v>
      </c>
      <c r="I32" s="9">
        <v>0.18123378100000001</v>
      </c>
      <c r="J32" s="9"/>
      <c r="K32" s="11" t="s">
        <v>40</v>
      </c>
      <c r="L32" s="9">
        <v>11.75897</v>
      </c>
      <c r="M32" s="9">
        <v>1.8089999999999998E-2</v>
      </c>
      <c r="N32" s="9">
        <v>4.4919149999999997</v>
      </c>
      <c r="O32" s="9">
        <v>5.0768000000000001E-2</v>
      </c>
      <c r="P32" s="9">
        <v>3.4791439999999998</v>
      </c>
      <c r="Q32" s="9">
        <v>1.8348E-2</v>
      </c>
      <c r="R32" s="9">
        <v>1.440277</v>
      </c>
      <c r="S32" s="9">
        <v>5.0651000000000002E-2</v>
      </c>
    </row>
    <row r="37" spans="1:14" x14ac:dyDescent="0.3">
      <c r="A37" s="8">
        <v>2020</v>
      </c>
      <c r="B37" t="s">
        <v>149</v>
      </c>
      <c r="G37" t="s">
        <v>153</v>
      </c>
      <c r="K37"/>
      <c r="L37" t="s">
        <v>155</v>
      </c>
      <c r="M37" s="8"/>
    </row>
    <row r="38" spans="1:14" x14ac:dyDescent="0.3">
      <c r="B38" t="s">
        <v>151</v>
      </c>
      <c r="C38" t="s">
        <v>153</v>
      </c>
      <c r="D38" t="s">
        <v>154</v>
      </c>
      <c r="G38" t="s">
        <v>151</v>
      </c>
      <c r="H38" t="s">
        <v>153</v>
      </c>
      <c r="I38" t="s">
        <v>154</v>
      </c>
      <c r="K38">
        <v>2020</v>
      </c>
      <c r="L38" t="s">
        <v>150</v>
      </c>
      <c r="M38" s="8" t="s">
        <v>152</v>
      </c>
      <c r="N38" t="s">
        <v>94</v>
      </c>
    </row>
    <row r="39" spans="1:14" x14ac:dyDescent="0.3">
      <c r="A39" s="8" t="s">
        <v>7</v>
      </c>
      <c r="B39">
        <v>0.11503746581490001</v>
      </c>
      <c r="C39">
        <v>0</v>
      </c>
      <c r="D39">
        <v>3.6626346162661628E-3</v>
      </c>
      <c r="F39" t="s">
        <v>7</v>
      </c>
      <c r="G39">
        <v>0</v>
      </c>
      <c r="H39">
        <v>4.8645076230000008E-2</v>
      </c>
      <c r="I39">
        <v>2.8352409825661627E-3</v>
      </c>
      <c r="K39" t="s">
        <v>7</v>
      </c>
      <c r="L39">
        <v>2.9975999999999999E-2</v>
      </c>
      <c r="M39" s="8">
        <v>4.0132000000000001E-2</v>
      </c>
      <c r="N39">
        <v>1.4300000000000001E-3</v>
      </c>
    </row>
    <row r="40" spans="1:14" x14ac:dyDescent="0.3">
      <c r="A40" s="8" t="s">
        <v>8</v>
      </c>
      <c r="B40">
        <v>0.10695708467340001</v>
      </c>
      <c r="C40">
        <v>0</v>
      </c>
      <c r="D40">
        <v>3.4326115917661629E-3</v>
      </c>
      <c r="F40" t="s">
        <v>8</v>
      </c>
      <c r="G40">
        <v>0</v>
      </c>
      <c r="H40">
        <v>6.2618996899200002E-2</v>
      </c>
      <c r="I40">
        <v>3.5382680406661629E-3</v>
      </c>
      <c r="K40" t="s">
        <v>8</v>
      </c>
      <c r="L40">
        <v>0.10535600000000001</v>
      </c>
      <c r="M40" s="8">
        <v>4.4390000000000002E-3</v>
      </c>
      <c r="N40">
        <v>2.134E-3</v>
      </c>
    </row>
    <row r="41" spans="1:14" x14ac:dyDescent="0.3">
      <c r="A41" s="8" t="s">
        <v>9</v>
      </c>
      <c r="B41">
        <v>0.1317536043102</v>
      </c>
      <c r="C41">
        <v>0</v>
      </c>
      <c r="D41">
        <v>4.1384833911661629E-3</v>
      </c>
      <c r="F41" t="s">
        <v>9</v>
      </c>
      <c r="G41">
        <v>0</v>
      </c>
      <c r="H41">
        <v>6.1795062069900007E-2</v>
      </c>
      <c r="I41">
        <v>3.496812515466163E-3</v>
      </c>
      <c r="K41" t="s">
        <v>9</v>
      </c>
      <c r="L41">
        <v>3.3398999999999998E-2</v>
      </c>
      <c r="M41" s="8">
        <v>4.9991000000000001E-2</v>
      </c>
      <c r="N41">
        <v>1.3450000000000001E-3</v>
      </c>
    </row>
    <row r="42" spans="1:14" x14ac:dyDescent="0.3">
      <c r="A42" s="8" t="s">
        <v>10</v>
      </c>
      <c r="B42">
        <v>0.10330137906060001</v>
      </c>
      <c r="C42">
        <v>0</v>
      </c>
      <c r="D42">
        <v>3.3285466941661629E-3</v>
      </c>
      <c r="F42" t="s">
        <v>10</v>
      </c>
      <c r="G42">
        <v>0</v>
      </c>
      <c r="H42">
        <v>4.1196703869300001E-2</v>
      </c>
      <c r="I42">
        <v>2.4605121087661625E-3</v>
      </c>
      <c r="K42" t="s">
        <v>10</v>
      </c>
      <c r="L42">
        <v>6.1209999999999997E-3</v>
      </c>
      <c r="M42" s="8">
        <v>4.2848999999999998E-2</v>
      </c>
      <c r="N42">
        <v>1.2290000000000001E-3</v>
      </c>
    </row>
    <row r="43" spans="1:14" x14ac:dyDescent="0.3">
      <c r="A43" s="8" t="s">
        <v>11</v>
      </c>
      <c r="B43">
        <v>9.3082115886600009E-2</v>
      </c>
      <c r="C43">
        <v>0</v>
      </c>
      <c r="D43">
        <v>3.0376436994661625E-3</v>
      </c>
      <c r="F43" t="s">
        <v>11</v>
      </c>
      <c r="G43">
        <v>0</v>
      </c>
      <c r="H43">
        <v>4.4631697659300001E-2</v>
      </c>
      <c r="I43">
        <v>2.6333270097661631E-3</v>
      </c>
      <c r="K43" t="s">
        <v>11</v>
      </c>
      <c r="L43">
        <v>1.8592999999999998E-2</v>
      </c>
      <c r="M43" s="8">
        <v>3.8980000000000001E-2</v>
      </c>
      <c r="N43">
        <v>1.3270000000000001E-3</v>
      </c>
    </row>
    <row r="44" spans="1:14" x14ac:dyDescent="0.3">
      <c r="A44" s="8" t="s">
        <v>12</v>
      </c>
      <c r="B44">
        <v>0.10389321057000002</v>
      </c>
      <c r="C44">
        <v>0</v>
      </c>
      <c r="D44">
        <v>3.3453895677661629E-3</v>
      </c>
      <c r="F44" t="s">
        <v>12</v>
      </c>
      <c r="G44">
        <v>0</v>
      </c>
      <c r="H44">
        <v>5.6027518264800007E-2</v>
      </c>
      <c r="I44">
        <v>3.2066489028661632E-3</v>
      </c>
      <c r="K44" t="s">
        <v>12</v>
      </c>
      <c r="L44">
        <v>4.1357999999999999E-2</v>
      </c>
      <c r="M44" s="8">
        <v>3.7441000000000002E-2</v>
      </c>
      <c r="N44">
        <v>1.523E-3</v>
      </c>
    </row>
    <row r="45" spans="1:14" x14ac:dyDescent="0.3">
      <c r="A45" s="8" t="s">
        <v>13</v>
      </c>
      <c r="B45">
        <v>0.10835142146310002</v>
      </c>
      <c r="C45">
        <v>0</v>
      </c>
      <c r="D45">
        <v>3.472300119066163E-3</v>
      </c>
      <c r="F45" t="s">
        <v>13</v>
      </c>
      <c r="G45">
        <v>0</v>
      </c>
      <c r="H45">
        <v>4.8965228679300005E-2</v>
      </c>
      <c r="I45">
        <v>2.8513444740661626E-3</v>
      </c>
      <c r="K45" t="s">
        <v>13</v>
      </c>
      <c r="L45">
        <v>3.4231999999999999E-2</v>
      </c>
      <c r="M45" s="8">
        <v>3.7437999999999999E-2</v>
      </c>
      <c r="N45">
        <v>1.4859999999999999E-3</v>
      </c>
    </row>
    <row r="46" spans="1:14" x14ac:dyDescent="0.3">
      <c r="A46" s="8" t="s">
        <v>14</v>
      </c>
      <c r="B46">
        <v>0.10712941083030002</v>
      </c>
      <c r="C46">
        <v>0</v>
      </c>
      <c r="D46">
        <v>3.4375115646661627E-3</v>
      </c>
      <c r="F46" t="s">
        <v>14</v>
      </c>
      <c r="G46">
        <v>0</v>
      </c>
      <c r="H46">
        <v>5.5471841286900005E-2</v>
      </c>
      <c r="I46">
        <v>3.1786902339661629E-3</v>
      </c>
      <c r="K46" t="s">
        <v>14</v>
      </c>
      <c r="L46">
        <v>3.0634000000000002E-2</v>
      </c>
      <c r="M46" s="8">
        <v>4.3711E-2</v>
      </c>
      <c r="N46">
        <v>1.4419999999999999E-3</v>
      </c>
    </row>
    <row r="47" spans="1:14" x14ac:dyDescent="0.3">
      <c r="A47" s="8" t="s">
        <v>15</v>
      </c>
      <c r="B47">
        <v>9.2349513544500009E-2</v>
      </c>
      <c r="C47">
        <v>0</v>
      </c>
      <c r="D47">
        <v>3.0167780859661629E-3</v>
      </c>
      <c r="F47" t="s">
        <v>15</v>
      </c>
      <c r="G47">
        <v>0</v>
      </c>
      <c r="H47">
        <v>6.7233029436900002E-2</v>
      </c>
      <c r="I47">
        <v>3.7703964243661629E-3</v>
      </c>
      <c r="K47" t="s">
        <v>15</v>
      </c>
      <c r="L47">
        <v>9.9621000000000001E-2</v>
      </c>
      <c r="M47" s="8">
        <v>0</v>
      </c>
      <c r="N47">
        <v>2.2070000000000002E-3</v>
      </c>
    </row>
    <row r="48" spans="1:14" x14ac:dyDescent="0.3">
      <c r="A48" s="8" t="s">
        <v>16</v>
      </c>
      <c r="B48">
        <v>0.10627328154990001</v>
      </c>
      <c r="C48">
        <v>0</v>
      </c>
      <c r="D48">
        <v>3.4131495510661626E-3</v>
      </c>
      <c r="F48" t="s">
        <v>16</v>
      </c>
      <c r="G48">
        <v>0</v>
      </c>
      <c r="H48">
        <v>4.6074069221700001E-2</v>
      </c>
      <c r="I48">
        <v>2.7058867107661627E-3</v>
      </c>
      <c r="K48" t="s">
        <v>16</v>
      </c>
      <c r="L48">
        <v>2.2846999999999999E-2</v>
      </c>
      <c r="M48" s="8">
        <v>4.0425999999999997E-2</v>
      </c>
      <c r="N48">
        <v>1.3799999999999999E-3</v>
      </c>
    </row>
    <row r="49" spans="1:14" x14ac:dyDescent="0.3">
      <c r="A49" s="8" t="s">
        <v>17</v>
      </c>
      <c r="B49">
        <v>0.11550374021820001</v>
      </c>
      <c r="C49">
        <v>0</v>
      </c>
      <c r="D49">
        <v>3.6759058983661629E-3</v>
      </c>
      <c r="F49" t="s">
        <v>17</v>
      </c>
      <c r="G49">
        <v>0</v>
      </c>
      <c r="H49">
        <v>4.5202989384600004E-2</v>
      </c>
      <c r="I49">
        <v>2.6620626564661629E-3</v>
      </c>
      <c r="K49" t="s">
        <v>17</v>
      </c>
      <c r="L49">
        <v>4.0249999999999999E-3</v>
      </c>
      <c r="M49" s="8">
        <v>4.8085999999999997E-2</v>
      </c>
      <c r="N49">
        <v>1.3669999999999999E-3</v>
      </c>
    </row>
    <row r="50" spans="1:14" x14ac:dyDescent="0.3">
      <c r="A50" s="8" t="s">
        <v>18</v>
      </c>
      <c r="B50">
        <v>0.11517030395490002</v>
      </c>
      <c r="C50">
        <v>0</v>
      </c>
      <c r="D50">
        <v>3.6664192500661628E-3</v>
      </c>
      <c r="F50" t="s">
        <v>18</v>
      </c>
      <c r="G50">
        <v>0</v>
      </c>
      <c r="H50">
        <v>8.117919194760001E-2</v>
      </c>
      <c r="I50">
        <v>4.4720324415661629E-3</v>
      </c>
      <c r="K50" t="s">
        <v>18</v>
      </c>
      <c r="L50">
        <v>0.123044</v>
      </c>
      <c r="M50" s="8">
        <v>0</v>
      </c>
      <c r="N50">
        <v>2.2729999999999998E-3</v>
      </c>
    </row>
    <row r="51" spans="1:14" x14ac:dyDescent="0.3">
      <c r="A51" s="8" t="s">
        <v>19</v>
      </c>
      <c r="B51">
        <v>0.11859391877970002</v>
      </c>
      <c r="C51">
        <v>0</v>
      </c>
      <c r="D51">
        <v>3.7638798363661629E-3</v>
      </c>
      <c r="F51" t="s">
        <v>19</v>
      </c>
      <c r="G51">
        <v>0</v>
      </c>
      <c r="H51">
        <v>5.1135415398000005E-2</v>
      </c>
      <c r="I51">
        <v>2.9605349187661629E-3</v>
      </c>
      <c r="K51" t="s">
        <v>19</v>
      </c>
      <c r="L51">
        <v>3.9935999999999999E-2</v>
      </c>
      <c r="M51" s="8">
        <v>3.8020999999999999E-2</v>
      </c>
      <c r="N51">
        <v>1.503E-3</v>
      </c>
    </row>
    <row r="52" spans="1:14" x14ac:dyDescent="0.3">
      <c r="A52" s="8" t="s">
        <v>20</v>
      </c>
      <c r="B52">
        <v>0.12148292275050002</v>
      </c>
      <c r="C52">
        <v>0</v>
      </c>
      <c r="D52">
        <v>3.8461141641661627E-3</v>
      </c>
      <c r="F52" t="s">
        <v>20</v>
      </c>
      <c r="G52">
        <v>0</v>
      </c>
      <c r="H52">
        <v>5.7345811485300012E-2</v>
      </c>
      <c r="I52">
        <v>3.2729802495661629E-3</v>
      </c>
      <c r="K52" t="s">
        <v>20</v>
      </c>
      <c r="L52">
        <v>4.5727999999999998E-2</v>
      </c>
      <c r="M52" s="8">
        <v>4.0223000000000002E-2</v>
      </c>
      <c r="N52">
        <v>1.583E-3</v>
      </c>
    </row>
    <row r="53" spans="1:14" x14ac:dyDescent="0.3">
      <c r="A53" s="8" t="s">
        <v>40</v>
      </c>
      <c r="B53">
        <v>9.8215144530900009E-2</v>
      </c>
      <c r="C53">
        <v>0</v>
      </c>
      <c r="D53">
        <v>3.1837531215661631E-3</v>
      </c>
      <c r="F53" t="s">
        <v>40</v>
      </c>
      <c r="G53">
        <v>0</v>
      </c>
      <c r="H53">
        <v>4.0270308225600002E-2</v>
      </c>
      <c r="I53">
        <v>2.4139059726661625E-3</v>
      </c>
      <c r="K53" t="s">
        <v>40</v>
      </c>
      <c r="L53">
        <v>0</v>
      </c>
      <c r="M53" s="8">
        <v>4.2644000000000001E-2</v>
      </c>
      <c r="N53">
        <v>1.214E-3</v>
      </c>
    </row>
    <row r="54" spans="1:14" x14ac:dyDescent="0.3">
      <c r="A54" s="8" t="s">
        <v>22</v>
      </c>
      <c r="B54">
        <v>0.11530344286050002</v>
      </c>
      <c r="C54">
        <v>0</v>
      </c>
      <c r="D54">
        <v>3.6702038838661629E-3</v>
      </c>
      <c r="F54" t="s">
        <v>22</v>
      </c>
      <c r="G54">
        <v>0</v>
      </c>
      <c r="H54">
        <v>4.9436052162300001E-2</v>
      </c>
      <c r="I54">
        <v>2.8750297650661626E-3</v>
      </c>
      <c r="K54" t="s">
        <v>22</v>
      </c>
      <c r="L54">
        <v>2.7888E-2</v>
      </c>
      <c r="M54" s="8">
        <v>4.0774999999999999E-2</v>
      </c>
      <c r="N54">
        <v>1.351E-3</v>
      </c>
    </row>
    <row r="55" spans="1:14" x14ac:dyDescent="0.3">
      <c r="A55" s="8" t="s">
        <v>23</v>
      </c>
      <c r="B55">
        <v>0.11372575184190001</v>
      </c>
      <c r="C55">
        <v>0</v>
      </c>
      <c r="D55">
        <v>3.6252895542661628E-3</v>
      </c>
      <c r="F55" t="s">
        <v>23</v>
      </c>
      <c r="G55">
        <v>0</v>
      </c>
      <c r="H55">
        <v>5.4259079196300006E-2</v>
      </c>
      <c r="I55">
        <v>3.1176849447661628E-3</v>
      </c>
      <c r="K55" t="s">
        <v>23</v>
      </c>
      <c r="L55">
        <v>4.0618000000000001E-2</v>
      </c>
      <c r="M55" s="8">
        <v>3.9559999999999998E-2</v>
      </c>
      <c r="N55">
        <v>1.5460000000000001E-3</v>
      </c>
    </row>
    <row r="56" spans="1:14" x14ac:dyDescent="0.3">
      <c r="A56" s="8" t="s">
        <v>24</v>
      </c>
      <c r="B56">
        <v>0.11181332124240001</v>
      </c>
      <c r="C56">
        <v>0</v>
      </c>
      <c r="D56">
        <v>3.5708509806661628E-3</v>
      </c>
      <c r="F56" t="s">
        <v>24</v>
      </c>
      <c r="G56">
        <v>0</v>
      </c>
      <c r="H56">
        <v>4.5093397919100005E-2</v>
      </c>
      <c r="I56">
        <v>2.6565486204661627E-3</v>
      </c>
      <c r="K56" t="s">
        <v>24</v>
      </c>
      <c r="L56">
        <v>1.5952999999999998E-2</v>
      </c>
      <c r="M56" s="8">
        <v>4.3075000000000002E-2</v>
      </c>
      <c r="N56">
        <v>1.4159999999999999E-3</v>
      </c>
    </row>
    <row r="57" spans="1:14" x14ac:dyDescent="0.3">
      <c r="A57" s="8" t="s">
        <v>25</v>
      </c>
      <c r="B57">
        <v>0.10996415167410002</v>
      </c>
      <c r="C57">
        <v>0</v>
      </c>
      <c r="D57">
        <v>3.5182170006661626E-3</v>
      </c>
      <c r="F57" t="s">
        <v>25</v>
      </c>
      <c r="G57">
        <v>0</v>
      </c>
      <c r="H57">
        <v>4.5163062751200009E-2</v>
      </c>
      <c r="I57">
        <v>2.6600575524661631E-3</v>
      </c>
      <c r="K57" t="s">
        <v>25</v>
      </c>
      <c r="L57">
        <v>1.8711999999999999E-2</v>
      </c>
      <c r="M57" s="8">
        <v>4.1784000000000002E-2</v>
      </c>
      <c r="N57">
        <v>1.4519999999999999E-3</v>
      </c>
    </row>
    <row r="58" spans="1:14" x14ac:dyDescent="0.3">
      <c r="A58" s="8" t="s">
        <v>26</v>
      </c>
      <c r="B58">
        <v>9.3212598029400004E-2</v>
      </c>
      <c r="C58">
        <v>0</v>
      </c>
      <c r="D58">
        <v>3.041353141866163E-3</v>
      </c>
      <c r="F58" t="s">
        <v>26</v>
      </c>
      <c r="G58">
        <v>0</v>
      </c>
      <c r="H58">
        <v>5.2225540315200006E-2</v>
      </c>
      <c r="I58">
        <v>3.0153745131661627E-3</v>
      </c>
      <c r="K58" t="s">
        <v>26</v>
      </c>
      <c r="L58">
        <v>5.7152000000000001E-2</v>
      </c>
      <c r="M58" s="8">
        <v>2.3784E-2</v>
      </c>
      <c r="N58">
        <v>1.67E-3</v>
      </c>
    </row>
    <row r="59" spans="1:14" x14ac:dyDescent="0.3">
      <c r="A59" s="8" t="s">
        <v>27</v>
      </c>
      <c r="B59">
        <v>7.6632718882800002E-2</v>
      </c>
      <c r="C59">
        <v>0</v>
      </c>
      <c r="D59">
        <v>2.5693767240661629E-3</v>
      </c>
      <c r="F59" s="22" t="s">
        <v>27</v>
      </c>
      <c r="G59" s="22">
        <v>0</v>
      </c>
      <c r="H59" s="22">
        <v>5.9901975987698107E-2</v>
      </c>
      <c r="I59" s="22">
        <v>3.3909169405964708E-3</v>
      </c>
      <c r="K59" t="s">
        <v>27</v>
      </c>
      <c r="L59">
        <v>8.2206000000000001E-2</v>
      </c>
      <c r="M59" s="8">
        <v>0</v>
      </c>
      <c r="N59">
        <v>2.0230000000000001E-3</v>
      </c>
    </row>
    <row r="60" spans="1:14" x14ac:dyDescent="0.3">
      <c r="A60" s="8" t="s">
        <v>30</v>
      </c>
      <c r="B60">
        <v>0.10454662383600001</v>
      </c>
      <c r="C60">
        <v>0</v>
      </c>
      <c r="D60">
        <v>3.3639994392661628E-3</v>
      </c>
      <c r="F60" t="s">
        <v>30</v>
      </c>
      <c r="G60">
        <v>0</v>
      </c>
      <c r="H60">
        <v>5.4406516999800002E-2</v>
      </c>
      <c r="I60">
        <v>3.1251038295661629E-3</v>
      </c>
      <c r="K60" t="s">
        <v>30</v>
      </c>
      <c r="L60">
        <v>5.6242E-2</v>
      </c>
      <c r="M60" s="8">
        <v>2.8871999999999998E-2</v>
      </c>
      <c r="N60">
        <v>1.632E-3</v>
      </c>
    </row>
    <row r="61" spans="1:14" x14ac:dyDescent="0.3">
      <c r="A61" s="8" t="s">
        <v>29</v>
      </c>
      <c r="B61">
        <v>0.11181332124240001</v>
      </c>
      <c r="C61">
        <v>0</v>
      </c>
      <c r="D61">
        <v>3.5708509806661628E-3</v>
      </c>
      <c r="F61" t="s">
        <v>29</v>
      </c>
      <c r="G61">
        <v>0</v>
      </c>
      <c r="H61">
        <v>5.2215402008100008E-2</v>
      </c>
      <c r="I61">
        <v>3.014860705266163E-3</v>
      </c>
      <c r="K61" t="s">
        <v>29</v>
      </c>
      <c r="L61">
        <v>3.9928999999999999E-2</v>
      </c>
      <c r="M61" s="8">
        <v>3.7356E-2</v>
      </c>
      <c r="N61">
        <v>1.4729999999999999E-3</v>
      </c>
    </row>
    <row r="62" spans="1:14" x14ac:dyDescent="0.3">
      <c r="A62" s="8" t="s">
        <v>28</v>
      </c>
      <c r="B62">
        <v>0.11859391877970002</v>
      </c>
      <c r="C62">
        <v>0</v>
      </c>
      <c r="D62">
        <v>3.7638798363661629E-3</v>
      </c>
      <c r="F62" t="s">
        <v>28</v>
      </c>
      <c r="G62">
        <v>0</v>
      </c>
      <c r="H62">
        <v>3.8999548501799999E-2</v>
      </c>
      <c r="I62">
        <v>2.3499682188661626E-3</v>
      </c>
      <c r="K62" t="s">
        <v>28</v>
      </c>
      <c r="L62">
        <v>8.9390000000000008E-3</v>
      </c>
      <c r="M62" s="8">
        <v>3.8391000000000002E-2</v>
      </c>
      <c r="N62">
        <v>1.3450000000000001E-3</v>
      </c>
    </row>
    <row r="63" spans="1:14" x14ac:dyDescent="0.3">
      <c r="A63" s="8" t="s">
        <v>31</v>
      </c>
      <c r="B63">
        <v>0.1012563233634</v>
      </c>
      <c r="C63">
        <v>0</v>
      </c>
      <c r="D63">
        <v>3.2703360186661628E-3</v>
      </c>
      <c r="F63" t="s">
        <v>31</v>
      </c>
      <c r="G63">
        <v>0</v>
      </c>
      <c r="H63">
        <v>4.8098697921900004E-2</v>
      </c>
      <c r="I63">
        <v>2.8077459939661628E-3</v>
      </c>
      <c r="K63" t="s">
        <v>31</v>
      </c>
      <c r="L63">
        <v>4.6434999999999997E-2</v>
      </c>
      <c r="M63" s="8">
        <v>3.0913E-2</v>
      </c>
      <c r="N63">
        <v>1.5870000000000001E-3</v>
      </c>
    </row>
    <row r="64" spans="1:14" x14ac:dyDescent="0.3">
      <c r="A64" s="8" t="s">
        <v>32</v>
      </c>
      <c r="B64">
        <v>0.10367721074160001</v>
      </c>
      <c r="C64">
        <v>0</v>
      </c>
      <c r="D64">
        <v>3.3392489367661629E-3</v>
      </c>
      <c r="F64" t="s">
        <v>32</v>
      </c>
      <c r="G64">
        <v>0</v>
      </c>
      <c r="H64">
        <v>4.5481159968900002E-2</v>
      </c>
      <c r="I64">
        <v>2.6760607887661627E-3</v>
      </c>
      <c r="K64" t="s">
        <v>32</v>
      </c>
      <c r="L64">
        <v>3.3860000000000001E-3</v>
      </c>
      <c r="M64" s="8">
        <v>4.8674000000000002E-2</v>
      </c>
      <c r="N64">
        <v>1.271E-3</v>
      </c>
    </row>
    <row r="65" spans="1:14" x14ac:dyDescent="0.3">
      <c r="A65" s="8" t="s">
        <v>33</v>
      </c>
      <c r="B65">
        <v>0.11100442469310001</v>
      </c>
      <c r="C65">
        <v>0</v>
      </c>
      <c r="D65">
        <v>3.547829880366163E-3</v>
      </c>
      <c r="F65" t="s">
        <v>33</v>
      </c>
      <c r="G65">
        <v>0</v>
      </c>
      <c r="H65">
        <v>6.4266866557800006E-2</v>
      </c>
      <c r="I65">
        <v>3.6211790910661628E-3</v>
      </c>
      <c r="K65" t="s">
        <v>33</v>
      </c>
      <c r="L65">
        <v>9.2587000000000003E-2</v>
      </c>
      <c r="M65" s="8">
        <v>1.4341E-2</v>
      </c>
      <c r="N65">
        <v>1.964E-3</v>
      </c>
    </row>
    <row r="66" spans="1:14" x14ac:dyDescent="0.3">
      <c r="A66" s="8" t="s">
        <v>34</v>
      </c>
      <c r="B66">
        <v>0.10346211321000001</v>
      </c>
      <c r="C66">
        <v>0</v>
      </c>
      <c r="D66">
        <v>3.3331208376661627E-3</v>
      </c>
      <c r="F66" t="s">
        <v>34</v>
      </c>
      <c r="G66">
        <v>0</v>
      </c>
      <c r="H66">
        <v>4.0766959954500005E-2</v>
      </c>
      <c r="I66">
        <v>2.4388945812661629E-3</v>
      </c>
      <c r="K66" t="s">
        <v>34</v>
      </c>
      <c r="L66">
        <v>1.921E-3</v>
      </c>
      <c r="M66" s="8">
        <v>4.231E-2</v>
      </c>
      <c r="N66">
        <v>1.1739999999999999E-3</v>
      </c>
    </row>
    <row r="67" spans="1:14" x14ac:dyDescent="0.3">
      <c r="A67" s="8" t="s">
        <v>35</v>
      </c>
      <c r="B67">
        <v>8.3322873697800004E-2</v>
      </c>
      <c r="C67">
        <v>0</v>
      </c>
      <c r="D67">
        <v>2.7598240083661625E-3</v>
      </c>
      <c r="F67" t="s">
        <v>35</v>
      </c>
      <c r="G67">
        <v>0</v>
      </c>
      <c r="H67">
        <v>3.8515178034900004E-2</v>
      </c>
      <c r="I67">
        <v>2.3256062052661626E-3</v>
      </c>
      <c r="K67" t="s">
        <v>35</v>
      </c>
      <c r="L67">
        <v>1.8065000000000001E-2</v>
      </c>
      <c r="M67" s="8">
        <v>3.6401000000000003E-2</v>
      </c>
      <c r="N67">
        <v>1.377E-3</v>
      </c>
    </row>
    <row r="68" spans="1:14" x14ac:dyDescent="0.3">
      <c r="A68" s="8" t="s">
        <v>36</v>
      </c>
      <c r="B68">
        <v>0.11308104824640001</v>
      </c>
      <c r="C68">
        <v>0</v>
      </c>
      <c r="D68">
        <v>3.6069428526661626E-3</v>
      </c>
      <c r="F68" t="s">
        <v>36</v>
      </c>
      <c r="G68">
        <v>0</v>
      </c>
      <c r="H68">
        <v>4.7203456581600009E-2</v>
      </c>
      <c r="I68">
        <v>2.7627063453661629E-3</v>
      </c>
      <c r="K68" t="s">
        <v>36</v>
      </c>
      <c r="L68">
        <v>2.3012000000000001E-2</v>
      </c>
      <c r="M68" s="8">
        <v>4.1862999999999997E-2</v>
      </c>
      <c r="N68">
        <v>1.3730000000000001E-3</v>
      </c>
    </row>
    <row r="71" spans="1:14" x14ac:dyDescent="0.3">
      <c r="A71" s="8">
        <v>2060</v>
      </c>
      <c r="B71" t="s">
        <v>149</v>
      </c>
      <c r="G71" t="s">
        <v>153</v>
      </c>
      <c r="K71"/>
      <c r="L71" t="s">
        <v>155</v>
      </c>
      <c r="M71" s="8"/>
    </row>
    <row r="72" spans="1:14" x14ac:dyDescent="0.3">
      <c r="B72" t="s">
        <v>151</v>
      </c>
      <c r="C72" t="s">
        <v>153</v>
      </c>
      <c r="D72" t="s">
        <v>154</v>
      </c>
      <c r="G72" t="s">
        <v>151</v>
      </c>
      <c r="H72" t="s">
        <v>153</v>
      </c>
      <c r="I72" t="s">
        <v>154</v>
      </c>
      <c r="K72"/>
      <c r="L72" t="s">
        <v>150</v>
      </c>
      <c r="M72" s="8" t="s">
        <v>152</v>
      </c>
      <c r="N72" t="s">
        <v>94</v>
      </c>
    </row>
    <row r="73" spans="1:14" x14ac:dyDescent="0.3">
      <c r="A73" s="8" t="s">
        <v>7</v>
      </c>
      <c r="B73">
        <v>2.0676754188224997</v>
      </c>
      <c r="C73">
        <v>0</v>
      </c>
      <c r="D73">
        <v>6.5831940146938009E-2</v>
      </c>
      <c r="F73" t="s">
        <v>7</v>
      </c>
      <c r="G73">
        <v>0</v>
      </c>
      <c r="H73">
        <v>0.87434322075000004</v>
      </c>
      <c r="I73">
        <v>5.0960424454438005E-2</v>
      </c>
      <c r="K73" s="8" t="s">
        <v>7</v>
      </c>
      <c r="L73">
        <v>2.1955680000000002</v>
      </c>
      <c r="M73">
        <v>0</v>
      </c>
      <c r="N73">
        <v>4.5125999999999999E-2</v>
      </c>
    </row>
    <row r="74" spans="1:14" x14ac:dyDescent="0.3">
      <c r="A74" s="8" t="s">
        <v>8</v>
      </c>
      <c r="B74">
        <v>1.922439209535</v>
      </c>
      <c r="C74">
        <v>0</v>
      </c>
      <c r="D74">
        <v>6.1697522284438006E-2</v>
      </c>
      <c r="F74" t="s">
        <v>8</v>
      </c>
      <c r="G74">
        <v>0</v>
      </c>
      <c r="H74">
        <v>1.1255095000799999</v>
      </c>
      <c r="I74">
        <v>6.3596583956938013E-2</v>
      </c>
      <c r="K74" s="8" t="s">
        <v>8</v>
      </c>
      <c r="L74">
        <v>1.998605</v>
      </c>
      <c r="M74">
        <v>0</v>
      </c>
      <c r="N74">
        <v>4.0585999999999997E-2</v>
      </c>
    </row>
    <row r="75" spans="1:14" x14ac:dyDescent="0.3">
      <c r="A75" s="8" t="s">
        <v>9</v>
      </c>
      <c r="B75">
        <v>2.368130130855</v>
      </c>
      <c r="C75">
        <v>0</v>
      </c>
      <c r="D75">
        <v>7.4384812969438011E-2</v>
      </c>
      <c r="F75" t="s">
        <v>9</v>
      </c>
      <c r="G75">
        <v>0</v>
      </c>
      <c r="H75">
        <v>1.1107001526975</v>
      </c>
      <c r="I75">
        <v>6.2851465226938005E-2</v>
      </c>
      <c r="K75" s="8" t="s">
        <v>9</v>
      </c>
      <c r="L75">
        <v>2.5008680000000001</v>
      </c>
      <c r="M75">
        <v>0</v>
      </c>
      <c r="N75">
        <v>4.6031000000000002E-2</v>
      </c>
    </row>
    <row r="76" spans="1:14" x14ac:dyDescent="0.3">
      <c r="A76" s="8" t="s">
        <v>10</v>
      </c>
      <c r="B76">
        <v>1.8567318108150002</v>
      </c>
      <c r="C76">
        <v>0</v>
      </c>
      <c r="D76">
        <v>5.9827067044438013E-2</v>
      </c>
      <c r="F76" t="s">
        <v>10</v>
      </c>
      <c r="G76">
        <v>0</v>
      </c>
      <c r="H76">
        <v>0.74046669338249993</v>
      </c>
      <c r="I76">
        <v>4.4225073709438012E-2</v>
      </c>
      <c r="K76" s="8" t="s">
        <v>10</v>
      </c>
      <c r="L76">
        <v>1.056627</v>
      </c>
      <c r="M76">
        <v>0.35645700000000002</v>
      </c>
      <c r="N76">
        <v>3.2945000000000002E-2</v>
      </c>
    </row>
    <row r="77" spans="1:14" x14ac:dyDescent="0.3">
      <c r="A77" s="8" t="s">
        <v>11</v>
      </c>
      <c r="B77">
        <v>1.673051484465</v>
      </c>
      <c r="C77">
        <v>0</v>
      </c>
      <c r="D77">
        <v>5.4598396826938005E-2</v>
      </c>
      <c r="F77" t="s">
        <v>11</v>
      </c>
      <c r="G77">
        <v>0</v>
      </c>
      <c r="H77">
        <v>0.80220703313249997</v>
      </c>
      <c r="I77">
        <v>4.7331236734438009E-2</v>
      </c>
      <c r="K77" s="8" t="s">
        <v>11</v>
      </c>
      <c r="L77">
        <v>1.760915</v>
      </c>
      <c r="M77">
        <v>0</v>
      </c>
      <c r="N77">
        <v>3.8364000000000002E-2</v>
      </c>
    </row>
    <row r="78" spans="1:14" x14ac:dyDescent="0.3">
      <c r="A78" s="8" t="s">
        <v>12</v>
      </c>
      <c r="B78">
        <v>1.8673693492500001</v>
      </c>
      <c r="C78">
        <v>0</v>
      </c>
      <c r="D78">
        <v>6.0129799684438011E-2</v>
      </c>
      <c r="F78" t="s">
        <v>12</v>
      </c>
      <c r="G78">
        <v>0</v>
      </c>
      <c r="H78">
        <v>1.0070347210200001</v>
      </c>
      <c r="I78">
        <v>5.7636084611938011E-2</v>
      </c>
      <c r="K78" s="8" t="s">
        <v>12</v>
      </c>
      <c r="L78">
        <v>1.999377</v>
      </c>
      <c r="M78">
        <v>0</v>
      </c>
      <c r="N78">
        <v>4.3913000000000001E-2</v>
      </c>
    </row>
    <row r="79" spans="1:14" x14ac:dyDescent="0.3">
      <c r="A79" s="8" t="s">
        <v>13</v>
      </c>
      <c r="B79">
        <v>1.9475009221274999</v>
      </c>
      <c r="C79">
        <v>0</v>
      </c>
      <c r="D79">
        <v>6.2410881116938009E-2</v>
      </c>
      <c r="F79" t="s">
        <v>13</v>
      </c>
      <c r="G79">
        <v>0</v>
      </c>
      <c r="H79">
        <v>0.88009761863249991</v>
      </c>
      <c r="I79">
        <v>5.1249867491938009E-2</v>
      </c>
      <c r="K79" s="8" t="s">
        <v>13</v>
      </c>
      <c r="L79">
        <v>2.0777260000000002</v>
      </c>
      <c r="M79">
        <v>0</v>
      </c>
      <c r="N79">
        <v>4.3651000000000002E-2</v>
      </c>
    </row>
    <row r="80" spans="1:14" x14ac:dyDescent="0.3">
      <c r="A80" s="8" t="s">
        <v>14</v>
      </c>
      <c r="B80">
        <v>1.9255365879075002</v>
      </c>
      <c r="C80">
        <v>0</v>
      </c>
      <c r="D80">
        <v>6.1785594056938009E-2</v>
      </c>
      <c r="F80" t="s">
        <v>14</v>
      </c>
      <c r="G80">
        <v>0</v>
      </c>
      <c r="H80">
        <v>0.99704702162250003</v>
      </c>
      <c r="I80">
        <v>5.7133557439438008E-2</v>
      </c>
      <c r="K80" s="8" t="s">
        <v>14</v>
      </c>
      <c r="L80">
        <v>2.109782</v>
      </c>
      <c r="M80">
        <v>0</v>
      </c>
      <c r="N80">
        <v>4.5130000000000003E-2</v>
      </c>
    </row>
    <row r="81" spans="1:14" x14ac:dyDescent="0.3">
      <c r="A81" s="8" t="s">
        <v>15</v>
      </c>
      <c r="B81">
        <v>1.6598837408624998</v>
      </c>
      <c r="C81">
        <v>0</v>
      </c>
      <c r="D81">
        <v>5.422335973943801E-2</v>
      </c>
      <c r="F81" t="s">
        <v>15</v>
      </c>
      <c r="G81">
        <v>0</v>
      </c>
      <c r="H81">
        <v>1.2084418003724999</v>
      </c>
      <c r="I81">
        <v>6.7768843399438006E-2</v>
      </c>
      <c r="K81" s="8" t="s">
        <v>15</v>
      </c>
      <c r="L81">
        <v>1.746604</v>
      </c>
      <c r="M81">
        <v>0</v>
      </c>
      <c r="N81">
        <v>4.0894E-2</v>
      </c>
    </row>
    <row r="82" spans="1:14" x14ac:dyDescent="0.3">
      <c r="A82" s="8" t="s">
        <v>16</v>
      </c>
      <c r="B82">
        <v>1.9101485796975</v>
      </c>
      <c r="C82">
        <v>0</v>
      </c>
      <c r="D82">
        <v>6.134771291693801E-2</v>
      </c>
      <c r="F82" t="s">
        <v>16</v>
      </c>
      <c r="G82">
        <v>0</v>
      </c>
      <c r="H82">
        <v>0.82813211939249998</v>
      </c>
      <c r="I82">
        <v>4.8635419759438012E-2</v>
      </c>
      <c r="K82" s="8" t="s">
        <v>16</v>
      </c>
      <c r="L82">
        <v>1.992434</v>
      </c>
      <c r="M82">
        <v>0</v>
      </c>
      <c r="N82">
        <v>4.0023000000000003E-2</v>
      </c>
    </row>
    <row r="83" spans="1:14" x14ac:dyDescent="0.3">
      <c r="A83" s="8" t="s">
        <v>17</v>
      </c>
      <c r="B83">
        <v>2.0760562025549998</v>
      </c>
      <c r="C83">
        <v>0</v>
      </c>
      <c r="D83">
        <v>6.6070477249438E-2</v>
      </c>
      <c r="F83" t="s">
        <v>17</v>
      </c>
      <c r="G83">
        <v>0</v>
      </c>
      <c r="H83">
        <v>0.81247539091499998</v>
      </c>
      <c r="I83">
        <v>4.7847729251938011E-2</v>
      </c>
      <c r="K83" s="8" t="s">
        <v>17</v>
      </c>
      <c r="L83">
        <v>2.193927</v>
      </c>
      <c r="M83">
        <v>0</v>
      </c>
      <c r="N83">
        <v>4.1829999999999999E-2</v>
      </c>
    </row>
    <row r="84" spans="1:14" x14ac:dyDescent="0.3">
      <c r="A84" s="8" t="s">
        <v>18</v>
      </c>
      <c r="B84">
        <v>2.0700630423224999</v>
      </c>
      <c r="C84">
        <v>0</v>
      </c>
      <c r="D84">
        <v>6.5899964891938015E-2</v>
      </c>
      <c r="F84" t="s">
        <v>18</v>
      </c>
      <c r="G84">
        <v>0</v>
      </c>
      <c r="H84">
        <v>1.4591091564900001</v>
      </c>
      <c r="I84">
        <v>8.0380000429438006E-2</v>
      </c>
      <c r="K84" s="8" t="s">
        <v>18</v>
      </c>
      <c r="L84">
        <v>2.1686459999999999</v>
      </c>
      <c r="M84">
        <v>0</v>
      </c>
      <c r="N84">
        <v>4.2041000000000002E-2</v>
      </c>
    </row>
    <row r="85" spans="1:14" x14ac:dyDescent="0.3">
      <c r="A85" s="8" t="s">
        <v>19</v>
      </c>
      <c r="B85">
        <v>2.1315988573425</v>
      </c>
      <c r="C85">
        <v>0</v>
      </c>
      <c r="D85">
        <v>6.7651714699438009E-2</v>
      </c>
      <c r="F85" t="s">
        <v>19</v>
      </c>
      <c r="G85">
        <v>0</v>
      </c>
      <c r="H85">
        <v>0.91910440395000004</v>
      </c>
      <c r="I85">
        <v>5.3212448959438011E-2</v>
      </c>
      <c r="K85" s="8" t="s">
        <v>19</v>
      </c>
      <c r="L85">
        <v>2.243773</v>
      </c>
      <c r="M85">
        <v>0</v>
      </c>
      <c r="N85">
        <v>4.4590999999999999E-2</v>
      </c>
    </row>
    <row r="86" spans="1:14" x14ac:dyDescent="0.3">
      <c r="A86" s="8" t="s">
        <v>20</v>
      </c>
      <c r="B86">
        <v>2.1835256140124999</v>
      </c>
      <c r="C86">
        <v>0</v>
      </c>
      <c r="D86">
        <v>6.9129788794438013E-2</v>
      </c>
      <c r="F86" t="s">
        <v>20</v>
      </c>
      <c r="G86">
        <v>0</v>
      </c>
      <c r="H86">
        <v>1.0307296317825001</v>
      </c>
      <c r="I86">
        <v>5.8828319629438013E-2</v>
      </c>
      <c r="K86" s="8" t="s">
        <v>20</v>
      </c>
      <c r="L86">
        <v>2.3399619999999999</v>
      </c>
      <c r="M86">
        <v>0</v>
      </c>
      <c r="N86">
        <v>4.6538999999999997E-2</v>
      </c>
    </row>
    <row r="87" spans="1:14" x14ac:dyDescent="0.3">
      <c r="A87" s="8" t="s">
        <v>40</v>
      </c>
      <c r="B87">
        <v>1.7653121847225</v>
      </c>
      <c r="C87">
        <v>0</v>
      </c>
      <c r="D87">
        <v>5.7224557429438008E-2</v>
      </c>
      <c r="F87" t="s">
        <v>40</v>
      </c>
      <c r="G87">
        <v>0</v>
      </c>
      <c r="H87">
        <v>0.72381572243999992</v>
      </c>
      <c r="I87">
        <v>4.3387378256938003E-2</v>
      </c>
      <c r="K87" s="8" t="s">
        <v>40</v>
      </c>
      <c r="L87">
        <v>1.8604849999999999</v>
      </c>
      <c r="M87">
        <v>0</v>
      </c>
      <c r="N87">
        <v>3.8464999999999999E-2</v>
      </c>
    </row>
    <row r="88" spans="1:14" x14ac:dyDescent="0.3">
      <c r="A88" s="8" t="s">
        <v>22</v>
      </c>
      <c r="B88">
        <v>2.0724560717625002</v>
      </c>
      <c r="C88">
        <v>0</v>
      </c>
      <c r="D88">
        <v>6.5967989636938007E-2</v>
      </c>
      <c r="F88" t="s">
        <v>22</v>
      </c>
      <c r="G88">
        <v>0</v>
      </c>
      <c r="H88">
        <v>0.88856016720749997</v>
      </c>
      <c r="I88">
        <v>5.1675585266938009E-2</v>
      </c>
      <c r="K88" s="8" t="s">
        <v>22</v>
      </c>
      <c r="L88">
        <v>2.1855630000000001</v>
      </c>
      <c r="M88">
        <v>0</v>
      </c>
      <c r="N88">
        <v>4.4401999999999997E-2</v>
      </c>
    </row>
    <row r="89" spans="1:14" x14ac:dyDescent="0.3">
      <c r="A89" s="8" t="s">
        <v>23</v>
      </c>
      <c r="B89">
        <v>2.0440987629974998</v>
      </c>
      <c r="C89">
        <v>0</v>
      </c>
      <c r="D89">
        <v>6.5160702596938014E-2</v>
      </c>
      <c r="F89" t="s">
        <v>23</v>
      </c>
      <c r="G89">
        <v>0</v>
      </c>
      <c r="H89">
        <v>0.97524892005750008</v>
      </c>
      <c r="I89">
        <v>5.6037052609438004E-2</v>
      </c>
      <c r="K89" s="8" t="s">
        <v>23</v>
      </c>
      <c r="L89">
        <v>2.2057359999999999</v>
      </c>
      <c r="M89">
        <v>0</v>
      </c>
      <c r="N89">
        <v>4.6257E-2</v>
      </c>
    </row>
    <row r="90" spans="1:14" x14ac:dyDescent="0.3">
      <c r="A90" s="8" t="s">
        <v>24</v>
      </c>
      <c r="B90">
        <v>2.0097248682599997</v>
      </c>
      <c r="C90">
        <v>0</v>
      </c>
      <c r="D90">
        <v>6.418222745693801E-2</v>
      </c>
      <c r="F90" t="s">
        <v>24</v>
      </c>
      <c r="G90">
        <v>0</v>
      </c>
      <c r="H90">
        <v>0.81050560152750006</v>
      </c>
      <c r="I90">
        <v>4.7748620351938012E-2</v>
      </c>
      <c r="K90" s="8" t="s">
        <v>24</v>
      </c>
      <c r="L90">
        <v>2.1256219999999999</v>
      </c>
      <c r="M90">
        <v>0</v>
      </c>
      <c r="N90">
        <v>4.1949E-2</v>
      </c>
    </row>
    <row r="91" spans="1:14" x14ac:dyDescent="0.3">
      <c r="A91" s="8" t="s">
        <v>25</v>
      </c>
      <c r="B91">
        <v>1.9764880229025001</v>
      </c>
      <c r="C91">
        <v>0</v>
      </c>
      <c r="D91">
        <v>6.3236187956938E-2</v>
      </c>
      <c r="F91" t="s">
        <v>25</v>
      </c>
      <c r="G91">
        <v>0</v>
      </c>
      <c r="H91">
        <v>0.81175775238000003</v>
      </c>
      <c r="I91">
        <v>4.7811689651938015E-2</v>
      </c>
      <c r="K91" s="8" t="s">
        <v>25</v>
      </c>
      <c r="L91">
        <v>2.0701619999999998</v>
      </c>
      <c r="M91">
        <v>0</v>
      </c>
      <c r="N91">
        <v>4.1273999999999998E-2</v>
      </c>
    </row>
    <row r="92" spans="1:14" x14ac:dyDescent="0.3">
      <c r="A92" s="8" t="s">
        <v>26</v>
      </c>
      <c r="B92">
        <v>1.675396761435</v>
      </c>
      <c r="C92">
        <v>0</v>
      </c>
      <c r="D92">
        <v>5.4665070086938009E-2</v>
      </c>
      <c r="F92" t="s">
        <v>26</v>
      </c>
      <c r="G92">
        <v>0</v>
      </c>
      <c r="H92">
        <v>0.93869823348000003</v>
      </c>
      <c r="I92">
        <v>5.419813201943801E-2</v>
      </c>
      <c r="K92" s="8" t="s">
        <v>26</v>
      </c>
      <c r="L92">
        <v>1.7614350000000001</v>
      </c>
      <c r="M92">
        <v>0</v>
      </c>
      <c r="N92">
        <v>3.9585000000000002E-2</v>
      </c>
    </row>
    <row r="93" spans="1:14" x14ac:dyDescent="0.3">
      <c r="A93" s="8" t="s">
        <v>27</v>
      </c>
      <c r="B93">
        <v>1.37739116547</v>
      </c>
      <c r="C93">
        <v>0</v>
      </c>
      <c r="D93">
        <v>4.6181798741938007E-2</v>
      </c>
      <c r="F93" t="s">
        <v>27</v>
      </c>
      <c r="G93">
        <v>0</v>
      </c>
      <c r="H93">
        <v>1.0766704300661891</v>
      </c>
      <c r="I93">
        <v>6.0947905983944548E-2</v>
      </c>
      <c r="K93" s="8" t="s">
        <v>27</v>
      </c>
      <c r="L93">
        <v>1.4439200000000001</v>
      </c>
      <c r="M93">
        <v>0</v>
      </c>
      <c r="N93">
        <v>3.7301000000000001E-2</v>
      </c>
    </row>
    <row r="94" spans="1:14" x14ac:dyDescent="0.3">
      <c r="A94" s="8" t="s">
        <v>30</v>
      </c>
      <c r="B94">
        <v>1.8791137539</v>
      </c>
      <c r="C94">
        <v>0</v>
      </c>
      <c r="D94">
        <v>6.0464292221938012E-2</v>
      </c>
      <c r="F94" t="s">
        <v>30</v>
      </c>
      <c r="G94">
        <v>0</v>
      </c>
      <c r="H94">
        <v>0.97789895689499995</v>
      </c>
      <c r="I94">
        <v>5.6170399129438012E-2</v>
      </c>
      <c r="K94" s="8" t="s">
        <v>30</v>
      </c>
      <c r="L94">
        <v>1.972423</v>
      </c>
      <c r="M94">
        <v>0</v>
      </c>
      <c r="N94">
        <v>4.0321999999999997E-2</v>
      </c>
    </row>
    <row r="95" spans="1:14" x14ac:dyDescent="0.3">
      <c r="A95" s="8" t="s">
        <v>29</v>
      </c>
      <c r="B95">
        <v>2.0097248682599997</v>
      </c>
      <c r="C95">
        <v>0</v>
      </c>
      <c r="D95">
        <v>6.418222745693801E-2</v>
      </c>
      <c r="F95" t="s">
        <v>29</v>
      </c>
      <c r="G95">
        <v>0</v>
      </c>
      <c r="H95">
        <v>0.93851600825250003</v>
      </c>
      <c r="I95">
        <v>5.4188896871938008E-2</v>
      </c>
      <c r="K95" s="8" t="s">
        <v>29</v>
      </c>
      <c r="L95">
        <v>2.0988850000000001</v>
      </c>
      <c r="M95">
        <v>0</v>
      </c>
      <c r="N95">
        <v>4.0895000000000001E-2</v>
      </c>
    </row>
    <row r="96" spans="1:14" x14ac:dyDescent="0.3">
      <c r="A96" s="8" t="s">
        <v>28</v>
      </c>
      <c r="B96">
        <v>2.1315988573425</v>
      </c>
      <c r="C96">
        <v>0</v>
      </c>
      <c r="D96">
        <v>6.7651714699438009E-2</v>
      </c>
      <c r="F96" t="s">
        <v>28</v>
      </c>
      <c r="G96">
        <v>0</v>
      </c>
      <c r="H96">
        <v>0.70097517544499999</v>
      </c>
      <c r="I96">
        <v>4.2238165511938007E-2</v>
      </c>
      <c r="K96" s="8" t="s">
        <v>28</v>
      </c>
      <c r="L96">
        <v>0.65922899999999995</v>
      </c>
      <c r="M96">
        <v>0.50998200000000005</v>
      </c>
      <c r="N96">
        <v>2.4978E-2</v>
      </c>
    </row>
    <row r="97" spans="1:14" x14ac:dyDescent="0.3">
      <c r="A97" s="8" t="s">
        <v>31</v>
      </c>
      <c r="B97">
        <v>1.8199741217849998</v>
      </c>
      <c r="C97">
        <v>0</v>
      </c>
      <c r="D97">
        <v>5.8780792406938003E-2</v>
      </c>
      <c r="F97" t="s">
        <v>31</v>
      </c>
      <c r="G97">
        <v>0</v>
      </c>
      <c r="H97">
        <v>0.86452265499750003</v>
      </c>
      <c r="I97">
        <v>5.0466231439438007E-2</v>
      </c>
      <c r="K97" s="8" t="s">
        <v>31</v>
      </c>
      <c r="L97">
        <v>1.9060459999999999</v>
      </c>
      <c r="M97">
        <v>0</v>
      </c>
      <c r="N97">
        <v>4.0114999999999998E-2</v>
      </c>
    </row>
    <row r="98" spans="1:14" x14ac:dyDescent="0.3">
      <c r="A98" s="8" t="s">
        <v>32</v>
      </c>
      <c r="B98">
        <v>1.8634869833400001</v>
      </c>
      <c r="C98">
        <v>0</v>
      </c>
      <c r="D98">
        <v>6.0019428409438011E-2</v>
      </c>
      <c r="F98" t="s">
        <v>32</v>
      </c>
      <c r="G98">
        <v>0</v>
      </c>
      <c r="H98">
        <v>0.81747520967249998</v>
      </c>
      <c r="I98">
        <v>4.8099330709438004E-2</v>
      </c>
      <c r="K98" s="8" t="s">
        <v>32</v>
      </c>
      <c r="L98">
        <v>1.9688859999999999</v>
      </c>
      <c r="M98">
        <v>0</v>
      </c>
      <c r="N98">
        <v>3.9428999999999999E-2</v>
      </c>
    </row>
    <row r="99" spans="1:14" x14ac:dyDescent="0.3">
      <c r="A99" s="8" t="s">
        <v>33</v>
      </c>
      <c r="B99">
        <v>1.9951858178775002</v>
      </c>
      <c r="C99">
        <v>0</v>
      </c>
      <c r="D99">
        <v>6.3768447799438008E-2</v>
      </c>
      <c r="F99" t="s">
        <v>33</v>
      </c>
      <c r="G99">
        <v>0</v>
      </c>
      <c r="H99">
        <v>1.1551281948450001</v>
      </c>
      <c r="I99">
        <v>6.5086821416938015E-2</v>
      </c>
      <c r="K99" s="8" t="s">
        <v>33</v>
      </c>
      <c r="L99">
        <v>2.0746799999999999</v>
      </c>
      <c r="M99">
        <v>0</v>
      </c>
      <c r="N99">
        <v>4.0762E-2</v>
      </c>
    </row>
    <row r="100" spans="1:14" x14ac:dyDescent="0.3">
      <c r="A100" s="8" t="s">
        <v>34</v>
      </c>
      <c r="B100">
        <v>1.8596208352500001</v>
      </c>
      <c r="C100">
        <v>0</v>
      </c>
      <c r="D100">
        <v>5.990928238193801E-2</v>
      </c>
      <c r="F100" t="s">
        <v>34</v>
      </c>
      <c r="G100">
        <v>0</v>
      </c>
      <c r="H100">
        <v>0.73274250611250002</v>
      </c>
      <c r="I100">
        <v>4.383652177193801E-2</v>
      </c>
      <c r="K100" s="8" t="s">
        <v>34</v>
      </c>
      <c r="L100">
        <v>1.9370179999999999</v>
      </c>
      <c r="M100">
        <v>0</v>
      </c>
      <c r="N100">
        <v>3.7713999999999998E-2</v>
      </c>
    </row>
    <row r="101" spans="1:14" x14ac:dyDescent="0.3">
      <c r="A101" s="8" t="s">
        <v>35</v>
      </c>
      <c r="B101">
        <v>1.497639543345</v>
      </c>
      <c r="C101">
        <v>0</v>
      </c>
      <c r="D101">
        <v>4.9604884999438006E-2</v>
      </c>
      <c r="F101" t="s">
        <v>35</v>
      </c>
      <c r="G101">
        <v>0</v>
      </c>
      <c r="H101">
        <v>0.69226913432249992</v>
      </c>
      <c r="I101">
        <v>4.1800284371938008E-2</v>
      </c>
      <c r="K101" s="8" t="s">
        <v>35</v>
      </c>
      <c r="L101">
        <v>1.612112</v>
      </c>
      <c r="M101">
        <v>0</v>
      </c>
      <c r="N101">
        <v>3.8726999999999998E-2</v>
      </c>
    </row>
    <row r="102" spans="1:14" x14ac:dyDescent="0.3">
      <c r="A102" s="8" t="s">
        <v>36</v>
      </c>
      <c r="B102">
        <v>2.0325109053600001</v>
      </c>
      <c r="C102">
        <v>0</v>
      </c>
      <c r="D102">
        <v>6.4830940256938002E-2</v>
      </c>
      <c r="F102" t="s">
        <v>36</v>
      </c>
      <c r="G102">
        <v>0</v>
      </c>
      <c r="H102">
        <v>0.84843164934000004</v>
      </c>
      <c r="I102">
        <v>4.9656691924438008E-2</v>
      </c>
      <c r="K102" s="8" t="s">
        <v>36</v>
      </c>
      <c r="L102">
        <v>2.189168</v>
      </c>
      <c r="M102">
        <v>0</v>
      </c>
      <c r="N102">
        <v>4.7080999999999998E-2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D40227-4BC8-48CE-82D4-FEDFB8A55C81}">
  <dimension ref="A1:X44"/>
  <sheetViews>
    <sheetView topLeftCell="A28" workbookViewId="0">
      <selection activeCell="S11" sqref="S11"/>
    </sheetView>
  </sheetViews>
  <sheetFormatPr defaultRowHeight="14" x14ac:dyDescent="0.3"/>
  <cols>
    <col min="1" max="1" width="8.6640625" style="19" customWidth="1"/>
    <col min="2" max="8" width="8.6640625" style="10"/>
    <col min="9" max="9" width="8.6640625" style="16"/>
    <col min="10" max="16384" width="8.6640625" style="10"/>
  </cols>
  <sheetData>
    <row r="1" spans="1:24" s="11" customFormat="1" x14ac:dyDescent="0.3">
      <c r="A1" s="17" t="s">
        <v>98</v>
      </c>
      <c r="B1" s="11" t="s">
        <v>0</v>
      </c>
      <c r="C1" s="11" t="s">
        <v>1</v>
      </c>
      <c r="D1" s="11" t="s">
        <v>2</v>
      </c>
      <c r="E1" s="11" t="s">
        <v>3</v>
      </c>
      <c r="F1" s="11" t="s">
        <v>4</v>
      </c>
      <c r="G1" s="11" t="s">
        <v>5</v>
      </c>
      <c r="H1" s="11" t="s">
        <v>108</v>
      </c>
      <c r="I1" s="11" t="s">
        <v>100</v>
      </c>
      <c r="J1" s="11" t="s">
        <v>0</v>
      </c>
      <c r="K1" s="11" t="s">
        <v>1</v>
      </c>
      <c r="L1" s="11" t="s">
        <v>2</v>
      </c>
      <c r="M1" s="11" t="s">
        <v>3</v>
      </c>
      <c r="N1" s="11" t="s">
        <v>4</v>
      </c>
      <c r="O1" s="11" t="s">
        <v>5</v>
      </c>
      <c r="P1" s="11" t="s">
        <v>108</v>
      </c>
      <c r="Q1" s="11" t="s">
        <v>99</v>
      </c>
      <c r="R1" s="11" t="s">
        <v>0</v>
      </c>
      <c r="S1" s="11" t="s">
        <v>1</v>
      </c>
      <c r="T1" s="11" t="s">
        <v>2</v>
      </c>
      <c r="U1" s="11" t="s">
        <v>3</v>
      </c>
      <c r="V1" s="11" t="s">
        <v>4</v>
      </c>
      <c r="W1" s="11" t="s">
        <v>5</v>
      </c>
      <c r="X1" s="11" t="s">
        <v>108</v>
      </c>
    </row>
    <row r="2" spans="1:24" x14ac:dyDescent="0.3">
      <c r="A2" s="13">
        <v>2018</v>
      </c>
      <c r="B2" s="10">
        <v>3.570909350656041</v>
      </c>
      <c r="C2" s="10">
        <v>4.1448626244227604</v>
      </c>
      <c r="D2" s="10">
        <v>5.1912309722698922</v>
      </c>
      <c r="E2" s="10">
        <v>4.637328898636488</v>
      </c>
      <c r="F2" s="10">
        <v>7.579713920311697</v>
      </c>
      <c r="G2" s="10">
        <v>7.2412048007369876</v>
      </c>
      <c r="H2" s="10">
        <v>5.6077579999999996</v>
      </c>
      <c r="I2" s="13">
        <v>2018</v>
      </c>
      <c r="J2" s="10">
        <v>3.570909350656041</v>
      </c>
      <c r="K2" s="10">
        <v>4.1448626244227604</v>
      </c>
      <c r="L2" s="10">
        <v>5.1912309722698922</v>
      </c>
      <c r="M2" s="10">
        <v>4.637328898636488</v>
      </c>
      <c r="N2" s="10">
        <v>7.579713920311697</v>
      </c>
      <c r="O2" s="10">
        <v>7.2412048007369876</v>
      </c>
      <c r="P2" s="10">
        <v>5.6077579999999996</v>
      </c>
      <c r="Q2" s="18">
        <v>2018</v>
      </c>
      <c r="R2" s="10">
        <v>3.570909350656041</v>
      </c>
      <c r="S2" s="10">
        <v>4.1448626244227604</v>
      </c>
      <c r="T2" s="10">
        <v>5.1912309722698922</v>
      </c>
      <c r="U2" s="10">
        <v>4.637328898636488</v>
      </c>
      <c r="V2" s="10">
        <v>7.579713920311697</v>
      </c>
      <c r="W2" s="10">
        <v>7.2412048007369876</v>
      </c>
      <c r="X2" s="10">
        <v>5.6077579999999996</v>
      </c>
    </row>
    <row r="3" spans="1:24" x14ac:dyDescent="0.3">
      <c r="A3" s="13">
        <v>2019</v>
      </c>
      <c r="B3" s="10">
        <v>3.570909350656041</v>
      </c>
      <c r="C3" s="10">
        <v>4.1448626244227604</v>
      </c>
      <c r="D3" s="10">
        <v>5.1511641406128899</v>
      </c>
      <c r="E3" s="10">
        <v>4.6258731723049173</v>
      </c>
      <c r="F3" s="10">
        <v>7.3186929954085969</v>
      </c>
      <c r="G3" s="10">
        <v>7.0714214070731174</v>
      </c>
      <c r="H3" s="10">
        <v>5.4843010000000003</v>
      </c>
      <c r="I3" s="13">
        <v>2019</v>
      </c>
      <c r="J3" s="10">
        <v>3.5904592673354898</v>
      </c>
      <c r="K3" s="10">
        <v>4.1997285196199252</v>
      </c>
      <c r="L3" s="10">
        <v>5.1709925543184792</v>
      </c>
      <c r="M3" s="10">
        <v>4.6806117714588327</v>
      </c>
      <c r="N3" s="10">
        <v>7.3186929954085969</v>
      </c>
      <c r="O3" s="10">
        <v>7.0714214070731174</v>
      </c>
      <c r="P3" s="10">
        <v>5.4843010000000003</v>
      </c>
      <c r="Q3" s="18">
        <v>2019</v>
      </c>
      <c r="R3" s="10">
        <v>3.917572143310355</v>
      </c>
      <c r="S3" s="10">
        <v>4.3246853232298852</v>
      </c>
      <c r="T3" s="10">
        <v>5.267775930290842</v>
      </c>
      <c r="U3" s="10">
        <v>4.7206776361118461</v>
      </c>
      <c r="V3" s="10">
        <v>7.3732208741668446</v>
      </c>
      <c r="W3" s="10">
        <v>7.0979404756999003</v>
      </c>
      <c r="X3" s="10">
        <v>5.5214093371600033</v>
      </c>
    </row>
    <row r="4" spans="1:24" x14ac:dyDescent="0.3">
      <c r="A4" s="13">
        <v>2020</v>
      </c>
      <c r="B4" s="10">
        <v>3.570909350656041</v>
      </c>
      <c r="C4" s="10">
        <v>4.1448626244227604</v>
      </c>
      <c r="D4" s="10">
        <v>5.1110973089558884</v>
      </c>
      <c r="E4" s="10">
        <v>4.6144174459733458</v>
      </c>
      <c r="F4" s="10">
        <v>7.0576720705054958</v>
      </c>
      <c r="G4" s="10">
        <v>6.9016380134092454</v>
      </c>
      <c r="H4" s="10">
        <v>5.3608440000000002</v>
      </c>
      <c r="I4" s="13">
        <v>2020</v>
      </c>
      <c r="J4" s="10">
        <v>3.61000918401494</v>
      </c>
      <c r="K4" s="10">
        <v>4.2545944148170891</v>
      </c>
      <c r="L4" s="10">
        <v>5.1507541363670653</v>
      </c>
      <c r="M4" s="10">
        <v>4.7238946442811756</v>
      </c>
      <c r="N4" s="10">
        <v>7.0576720705054958</v>
      </c>
      <c r="O4" s="10">
        <v>6.9016380134092454</v>
      </c>
      <c r="P4" s="10">
        <v>5.3608440000000002</v>
      </c>
      <c r="Q4" s="18">
        <v>2020</v>
      </c>
      <c r="R4" s="10">
        <v>4.2642349359646694</v>
      </c>
      <c r="S4" s="10">
        <v>4.5045080220370108</v>
      </c>
      <c r="T4" s="10">
        <v>5.344320888311791</v>
      </c>
      <c r="U4" s="10">
        <v>4.8040263735872024</v>
      </c>
      <c r="V4" s="10">
        <v>7.1667278280219913</v>
      </c>
      <c r="W4" s="10">
        <v>6.9546761506628121</v>
      </c>
      <c r="X4" s="10">
        <v>5.4350606743200052</v>
      </c>
    </row>
    <row r="5" spans="1:24" x14ac:dyDescent="0.3">
      <c r="A5" s="13">
        <v>2021</v>
      </c>
      <c r="B5" s="10">
        <v>3.570909350656041</v>
      </c>
      <c r="C5" s="10">
        <v>4.1448626244227604</v>
      </c>
      <c r="D5" s="10">
        <v>5.0710304772988843</v>
      </c>
      <c r="E5" s="10">
        <v>4.6029617196417743</v>
      </c>
      <c r="F5" s="10">
        <v>6.7966511456023939</v>
      </c>
      <c r="G5" s="10">
        <v>6.7318546197453744</v>
      </c>
      <c r="H5" s="10">
        <v>5.2277909999999999</v>
      </c>
      <c r="I5" s="13">
        <v>2021</v>
      </c>
      <c r="J5" s="10">
        <v>3.6123902141703659</v>
      </c>
      <c r="K5" s="10">
        <v>4.2612766607371571</v>
      </c>
      <c r="L5" s="10">
        <v>5.1131022536707862</v>
      </c>
      <c r="M5" s="10">
        <v>4.7191056601863259</v>
      </c>
      <c r="N5" s="10">
        <v>6.7966511456023939</v>
      </c>
      <c r="O5" s="10">
        <v>6.7318546197453744</v>
      </c>
      <c r="P5" s="10">
        <v>5.2277909999999999</v>
      </c>
      <c r="Q5" s="18">
        <v>2021</v>
      </c>
      <c r="R5" s="10">
        <v>4.474080451446599</v>
      </c>
      <c r="S5" s="10">
        <v>4.5904415015617666</v>
      </c>
      <c r="T5" s="10">
        <v>5.368051833253916</v>
      </c>
      <c r="U5" s="10">
        <v>4.8246483243711049</v>
      </c>
      <c r="V5" s="10">
        <v>6.9402900673211914</v>
      </c>
      <c r="W5" s="10">
        <v>6.8017119204378531</v>
      </c>
      <c r="X5" s="10">
        <v>5.3290103491452072</v>
      </c>
    </row>
    <row r="6" spans="1:24" x14ac:dyDescent="0.3">
      <c r="A6" s="13">
        <v>2022</v>
      </c>
      <c r="B6" s="10">
        <v>3.570909350656041</v>
      </c>
      <c r="C6" s="10">
        <v>4.1448626244227604</v>
      </c>
      <c r="D6" s="10">
        <v>5.030963645641882</v>
      </c>
      <c r="E6" s="10">
        <v>4.5915059933102027</v>
      </c>
      <c r="F6" s="10">
        <v>6.535630220699292</v>
      </c>
      <c r="G6" s="10">
        <v>6.5620712260815024</v>
      </c>
      <c r="H6" s="10">
        <v>5.0947380000000004</v>
      </c>
      <c r="I6" s="13">
        <v>2022</v>
      </c>
      <c r="J6" s="10">
        <v>3.6147712443257931</v>
      </c>
      <c r="K6" s="10">
        <v>4.2679589066572241</v>
      </c>
      <c r="L6" s="10">
        <v>5.075450370974508</v>
      </c>
      <c r="M6" s="10">
        <v>4.7143166760914763</v>
      </c>
      <c r="N6" s="10">
        <v>6.535630220699292</v>
      </c>
      <c r="O6" s="10">
        <v>6.5620712260815024</v>
      </c>
      <c r="P6" s="10">
        <v>5.0947380000000004</v>
      </c>
      <c r="Q6" s="18">
        <v>2022</v>
      </c>
      <c r="R6" s="10">
        <v>4.6839259669285296</v>
      </c>
      <c r="S6" s="10">
        <v>4.6763749810865232</v>
      </c>
      <c r="T6" s="10">
        <v>5.3917827781960419</v>
      </c>
      <c r="U6" s="10">
        <v>4.8452702751550074</v>
      </c>
      <c r="V6" s="10">
        <v>6.7138523066203906</v>
      </c>
      <c r="W6" s="10">
        <v>6.6487476902128932</v>
      </c>
      <c r="X6" s="10">
        <v>5.2229600239704093</v>
      </c>
    </row>
    <row r="7" spans="1:24" x14ac:dyDescent="0.3">
      <c r="A7" s="13">
        <v>2023</v>
      </c>
      <c r="B7" s="10">
        <v>3.570909350656041</v>
      </c>
      <c r="C7" s="10">
        <v>4.1448626244227604</v>
      </c>
      <c r="D7" s="10">
        <v>4.9908968139848788</v>
      </c>
      <c r="E7" s="10">
        <v>4.580050266978632</v>
      </c>
      <c r="F7" s="10">
        <v>6.2746092957961901</v>
      </c>
      <c r="G7" s="10">
        <v>6.3922878324176313</v>
      </c>
      <c r="H7" s="10">
        <v>4.9616850000000001</v>
      </c>
      <c r="I7" s="13">
        <v>2023</v>
      </c>
      <c r="J7" s="10">
        <v>3.617152274481219</v>
      </c>
      <c r="K7" s="10">
        <v>4.274641152577292</v>
      </c>
      <c r="L7" s="10">
        <v>5.037798488278229</v>
      </c>
      <c r="M7" s="10">
        <v>4.7095276919966267</v>
      </c>
      <c r="N7" s="10">
        <v>6.2746092957961901</v>
      </c>
      <c r="O7" s="10">
        <v>6.3922878324176313</v>
      </c>
      <c r="P7" s="10">
        <v>4.9616850000000001</v>
      </c>
      <c r="Q7" s="18">
        <v>2023</v>
      </c>
      <c r="R7" s="10">
        <v>4.893771482410461</v>
      </c>
      <c r="S7" s="10">
        <v>4.7623084606112798</v>
      </c>
      <c r="T7" s="10">
        <v>5.4155137231381669</v>
      </c>
      <c r="U7" s="10">
        <v>4.8658922259389099</v>
      </c>
      <c r="V7" s="10">
        <v>6.4874145459195907</v>
      </c>
      <c r="W7" s="10">
        <v>6.4957834599879343</v>
      </c>
      <c r="X7" s="10">
        <v>5.1169096987956113</v>
      </c>
    </row>
    <row r="8" spans="1:24" x14ac:dyDescent="0.3">
      <c r="A8" s="13">
        <v>2024</v>
      </c>
      <c r="B8" s="10">
        <v>3.570909350656041</v>
      </c>
      <c r="C8" s="10">
        <v>4.1448626244227604</v>
      </c>
      <c r="D8" s="10">
        <v>4.9508299823278774</v>
      </c>
      <c r="E8" s="10">
        <v>4.5685945406470596</v>
      </c>
      <c r="F8" s="10">
        <v>6.0135883708930882</v>
      </c>
      <c r="G8" s="10">
        <v>6.2225044387537594</v>
      </c>
      <c r="H8" s="10">
        <v>4.8286320000000007</v>
      </c>
      <c r="I8" s="13">
        <v>2024</v>
      </c>
      <c r="J8" s="10">
        <v>3.6195333046366449</v>
      </c>
      <c r="K8" s="10">
        <v>4.2813233984973591</v>
      </c>
      <c r="L8" s="10">
        <v>5.0001466055819508</v>
      </c>
      <c r="M8" s="10">
        <v>4.7047387079017762</v>
      </c>
      <c r="N8" s="10">
        <v>6.0135883708930882</v>
      </c>
      <c r="O8" s="10">
        <v>6.2225044387537594</v>
      </c>
      <c r="P8" s="10">
        <v>4.8286320000000007</v>
      </c>
      <c r="Q8" s="18">
        <v>2024</v>
      </c>
      <c r="R8" s="10">
        <v>5.1036169978923924</v>
      </c>
      <c r="S8" s="10">
        <v>4.8482419401360346</v>
      </c>
      <c r="T8" s="10">
        <v>5.4392446680802937</v>
      </c>
      <c r="U8" s="10">
        <v>4.8865141767228124</v>
      </c>
      <c r="V8" s="10">
        <v>6.2609767852187908</v>
      </c>
      <c r="W8" s="10">
        <v>6.3428192297629744</v>
      </c>
      <c r="X8" s="10">
        <v>5.0108593736208134</v>
      </c>
    </row>
    <row r="9" spans="1:24" x14ac:dyDescent="0.3">
      <c r="A9" s="13">
        <v>2025</v>
      </c>
      <c r="B9" s="10">
        <v>3.570909350656041</v>
      </c>
      <c r="C9" s="10">
        <v>4.1448626244227604</v>
      </c>
      <c r="D9" s="10">
        <v>4.9107631506708733</v>
      </c>
      <c r="E9" s="10">
        <v>4.557138814315489</v>
      </c>
      <c r="F9" s="10">
        <v>5.7525674459899863</v>
      </c>
      <c r="G9" s="10">
        <v>6.0527210450898883</v>
      </c>
      <c r="H9" s="10">
        <v>4.6955790000000004</v>
      </c>
      <c r="I9" s="13">
        <v>2025</v>
      </c>
      <c r="J9" s="10">
        <v>3.6219143347920721</v>
      </c>
      <c r="K9" s="10">
        <v>4.288005644417427</v>
      </c>
      <c r="L9" s="10">
        <v>4.9624947228856708</v>
      </c>
      <c r="M9" s="10">
        <v>4.6999497238069274</v>
      </c>
      <c r="N9" s="10">
        <v>5.7525674459899863</v>
      </c>
      <c r="O9" s="10">
        <v>6.0527210450898883</v>
      </c>
      <c r="P9" s="10">
        <v>4.6955790000000004</v>
      </c>
      <c r="Q9" s="18">
        <v>2025</v>
      </c>
      <c r="R9" s="10">
        <v>5.3134625133743221</v>
      </c>
      <c r="S9" s="10">
        <v>4.9341754196607912</v>
      </c>
      <c r="T9" s="10">
        <v>5.4629756130224187</v>
      </c>
      <c r="U9" s="10">
        <v>4.907136127506714</v>
      </c>
      <c r="V9" s="10">
        <v>6.03453902451799</v>
      </c>
      <c r="W9" s="10">
        <v>6.1898549995380154</v>
      </c>
      <c r="X9" s="10">
        <v>4.9048090484460154</v>
      </c>
    </row>
    <row r="10" spans="1:24" x14ac:dyDescent="0.3">
      <c r="A10" s="13">
        <v>2026</v>
      </c>
      <c r="B10" s="10">
        <v>3.570909350656041</v>
      </c>
      <c r="C10" s="10">
        <v>4.1448626244227604</v>
      </c>
      <c r="D10" s="10">
        <v>4.8706963190138701</v>
      </c>
      <c r="E10" s="10">
        <v>4.5456830879839174</v>
      </c>
      <c r="F10" s="10">
        <v>5.505931520006544</v>
      </c>
      <c r="G10" s="10">
        <v>5.8829376514260163</v>
      </c>
      <c r="H10" s="10">
        <v>4.5495380000000001</v>
      </c>
      <c r="I10" s="13">
        <v>2026</v>
      </c>
      <c r="J10" s="10">
        <v>3.6224728019054382</v>
      </c>
      <c r="K10" s="10">
        <v>4.2895729553484871</v>
      </c>
      <c r="L10" s="10">
        <v>4.9229943139478207</v>
      </c>
      <c r="M10" s="10">
        <v>4.6900576720403384</v>
      </c>
      <c r="N10" s="10">
        <v>5.505931520006544</v>
      </c>
      <c r="O10" s="10">
        <v>5.8829376514260163</v>
      </c>
      <c r="P10" s="10">
        <v>4.5495380000000001</v>
      </c>
      <c r="Q10" s="18">
        <v>2026</v>
      </c>
      <c r="R10" s="10">
        <v>5.3754332471481518</v>
      </c>
      <c r="S10" s="10">
        <v>4.9592021573156222</v>
      </c>
      <c r="T10" s="10">
        <v>5.441645343293553</v>
      </c>
      <c r="U10" s="10">
        <v>4.9047660528457966</v>
      </c>
      <c r="V10" s="10">
        <v>5.798140178382754</v>
      </c>
      <c r="W10" s="10">
        <v>6.0250503035461378</v>
      </c>
      <c r="X10" s="10">
        <v>4.7740212446159287</v>
      </c>
    </row>
    <row r="11" spans="1:24" x14ac:dyDescent="0.3">
      <c r="A11" s="13">
        <v>2027</v>
      </c>
      <c r="B11" s="10">
        <v>3.570909350656041</v>
      </c>
      <c r="C11" s="10">
        <v>4.1448626244227604</v>
      </c>
      <c r="D11" s="10">
        <v>4.8306294873568669</v>
      </c>
      <c r="E11" s="10">
        <v>4.5342273616523459</v>
      </c>
      <c r="F11" s="10">
        <v>5.2592955940231034</v>
      </c>
      <c r="G11" s="10">
        <v>5.7131542577621452</v>
      </c>
      <c r="H11" s="10">
        <v>4.4034970000000007</v>
      </c>
      <c r="I11" s="13">
        <v>2027</v>
      </c>
      <c r="J11" s="10">
        <v>3.6230312690188038</v>
      </c>
      <c r="K11" s="10">
        <v>4.2911402662795464</v>
      </c>
      <c r="L11" s="10">
        <v>4.8834939050099706</v>
      </c>
      <c r="M11" s="10">
        <v>4.6801656202737494</v>
      </c>
      <c r="N11" s="10">
        <v>5.2592955940231034</v>
      </c>
      <c r="O11" s="10">
        <v>5.7131542577621452</v>
      </c>
      <c r="P11" s="10">
        <v>4.4034970000000007</v>
      </c>
      <c r="Q11" s="18">
        <v>2027</v>
      </c>
      <c r="R11" s="10">
        <v>5.4374039809219834</v>
      </c>
      <c r="S11" s="10">
        <v>4.9842288949704523</v>
      </c>
      <c r="T11" s="10">
        <v>5.4203150735646881</v>
      </c>
      <c r="U11" s="10">
        <v>4.9023959781848783</v>
      </c>
      <c r="V11" s="10">
        <v>5.561741332247518</v>
      </c>
      <c r="W11" s="10">
        <v>5.8602456075542602</v>
      </c>
      <c r="X11" s="10">
        <v>4.6432334407858438</v>
      </c>
    </row>
    <row r="12" spans="1:24" x14ac:dyDescent="0.3">
      <c r="A12" s="13">
        <v>2028</v>
      </c>
      <c r="B12" s="10">
        <v>3.570909350656041</v>
      </c>
      <c r="C12" s="10">
        <v>4.1448626244227604</v>
      </c>
      <c r="D12" s="10">
        <v>4.7905626556998646</v>
      </c>
      <c r="E12" s="10">
        <v>4.5227716353207752</v>
      </c>
      <c r="F12" s="10">
        <v>5.0126596680396602</v>
      </c>
      <c r="G12" s="10">
        <v>5.5433708640982733</v>
      </c>
      <c r="H12" s="10">
        <v>4.2574560000000004</v>
      </c>
      <c r="I12" s="13">
        <v>2028</v>
      </c>
      <c r="J12" s="10">
        <v>3.6235897361321698</v>
      </c>
      <c r="K12" s="10">
        <v>4.2927075772106056</v>
      </c>
      <c r="L12" s="10">
        <v>4.8439934960721223</v>
      </c>
      <c r="M12" s="10">
        <v>4.6702735685071621</v>
      </c>
      <c r="N12" s="10">
        <v>5.0126596680396602</v>
      </c>
      <c r="O12" s="10">
        <v>5.5433708640982733</v>
      </c>
      <c r="P12" s="10">
        <v>4.2574560000000004</v>
      </c>
      <c r="Q12" s="18">
        <v>2028</v>
      </c>
      <c r="R12" s="10">
        <v>5.4993747146958123</v>
      </c>
      <c r="S12" s="10">
        <v>5.0092556326252824</v>
      </c>
      <c r="T12" s="10">
        <v>5.3989848038358232</v>
      </c>
      <c r="U12" s="10">
        <v>4.9000259035239608</v>
      </c>
      <c r="V12" s="10">
        <v>5.325342486112282</v>
      </c>
      <c r="W12" s="10">
        <v>5.6954409115623816</v>
      </c>
      <c r="X12" s="10">
        <v>4.5124456369557571</v>
      </c>
    </row>
    <row r="13" spans="1:24" x14ac:dyDescent="0.3">
      <c r="A13" s="13">
        <v>2029</v>
      </c>
      <c r="B13" s="10">
        <v>3.570909350656041</v>
      </c>
      <c r="C13" s="10">
        <v>4.1448626244227604</v>
      </c>
      <c r="D13" s="10">
        <v>4.7504958240428614</v>
      </c>
      <c r="E13" s="10">
        <v>4.5113159089892036</v>
      </c>
      <c r="F13" s="10">
        <v>4.7660237420562188</v>
      </c>
      <c r="G13" s="10">
        <v>5.3735874704344022</v>
      </c>
      <c r="H13" s="10">
        <v>4.111415</v>
      </c>
      <c r="I13" s="13">
        <v>2029</v>
      </c>
      <c r="J13" s="10">
        <v>3.6241482032455359</v>
      </c>
      <c r="K13" s="10">
        <v>4.2942748881416666</v>
      </c>
      <c r="L13" s="10">
        <v>4.8044930871342721</v>
      </c>
      <c r="M13" s="10">
        <v>4.6603815167405731</v>
      </c>
      <c r="N13" s="10">
        <v>4.7660237420562188</v>
      </c>
      <c r="O13" s="10">
        <v>5.3735874704344022</v>
      </c>
      <c r="P13" s="10">
        <v>4.111415</v>
      </c>
      <c r="Q13" s="18">
        <v>2029</v>
      </c>
      <c r="R13" s="10">
        <v>5.561345448469643</v>
      </c>
      <c r="S13" s="10">
        <v>5.0342823702801116</v>
      </c>
      <c r="T13" s="10">
        <v>5.3776545341069584</v>
      </c>
      <c r="U13" s="10">
        <v>4.8976558288630434</v>
      </c>
      <c r="V13" s="10">
        <v>5.088943639977046</v>
      </c>
      <c r="W13" s="10">
        <v>5.530636215570504</v>
      </c>
      <c r="X13" s="10">
        <v>4.3816578331256713</v>
      </c>
    </row>
    <row r="14" spans="1:24" x14ac:dyDescent="0.3">
      <c r="A14" s="13">
        <v>2030</v>
      </c>
      <c r="B14" s="10">
        <v>3.570909350656041</v>
      </c>
      <c r="C14" s="10">
        <v>4.1448626244227604</v>
      </c>
      <c r="D14" s="10">
        <v>4.7104289923858582</v>
      </c>
      <c r="E14" s="10">
        <v>4.4998601826576321</v>
      </c>
      <c r="F14" s="10">
        <v>4.5193878160727774</v>
      </c>
      <c r="G14" s="10">
        <v>5.2038040767705303</v>
      </c>
      <c r="H14" s="10">
        <v>3.9653740000000002</v>
      </c>
      <c r="I14" s="13">
        <v>2030</v>
      </c>
      <c r="J14" s="10">
        <v>3.6247066703589019</v>
      </c>
      <c r="K14" s="10">
        <v>4.2958421990727267</v>
      </c>
      <c r="L14" s="10">
        <v>4.764992678196422</v>
      </c>
      <c r="M14" s="10">
        <v>4.650489464973985</v>
      </c>
      <c r="N14" s="10">
        <v>4.5193878160727774</v>
      </c>
      <c r="O14" s="10">
        <v>5.2038040767705303</v>
      </c>
      <c r="P14" s="10">
        <v>3.9653740000000002</v>
      </c>
      <c r="Q14" s="18">
        <v>2030</v>
      </c>
      <c r="R14" s="10">
        <v>5.6233161822434727</v>
      </c>
      <c r="S14" s="10">
        <v>5.0593091079349426</v>
      </c>
      <c r="T14" s="10">
        <v>5.3563242643780944</v>
      </c>
      <c r="U14" s="10">
        <v>4.8952857542021242</v>
      </c>
      <c r="V14" s="10">
        <v>4.85254479384181</v>
      </c>
      <c r="W14" s="10">
        <v>5.3658315195786246</v>
      </c>
      <c r="X14" s="10">
        <v>4.2508700292955854</v>
      </c>
    </row>
    <row r="15" spans="1:24" x14ac:dyDescent="0.3">
      <c r="A15" s="13">
        <v>2031</v>
      </c>
      <c r="B15" s="10">
        <v>3.570909350656041</v>
      </c>
      <c r="C15" s="10">
        <v>4.1448626244227604</v>
      </c>
      <c r="D15" s="10">
        <v>4.6685080463257318</v>
      </c>
      <c r="E15" s="10">
        <v>4.4879112500790299</v>
      </c>
      <c r="F15" s="10">
        <v>4.4335451974927276</v>
      </c>
      <c r="G15" s="10">
        <v>5.1571221079817402</v>
      </c>
      <c r="H15" s="10">
        <v>3.8986154000000002</v>
      </c>
      <c r="I15" s="13">
        <v>2031</v>
      </c>
      <c r="J15" s="10">
        <v>3.624287558080078</v>
      </c>
      <c r="K15" s="10">
        <v>4.2946659807418328</v>
      </c>
      <c r="L15" s="10">
        <v>4.7226466494216277</v>
      </c>
      <c r="M15" s="10">
        <v>4.6373670430446499</v>
      </c>
      <c r="N15" s="10">
        <v>4.4335451974927276</v>
      </c>
      <c r="O15" s="10">
        <v>5.1571221079817402</v>
      </c>
      <c r="P15" s="10">
        <v>3.8986154000000002</v>
      </c>
      <c r="Q15" s="18">
        <v>2031</v>
      </c>
      <c r="R15" s="10">
        <v>5.673320731085381</v>
      </c>
      <c r="S15" s="10">
        <v>5.0773946795937608</v>
      </c>
      <c r="T15" s="10">
        <v>5.3288971596523966</v>
      </c>
      <c r="U15" s="10">
        <v>4.8883393887051509</v>
      </c>
      <c r="V15" s="10">
        <v>4.7751075162986876</v>
      </c>
      <c r="W15" s="10">
        <v>5.3232374012778028</v>
      </c>
      <c r="X15" s="10">
        <v>4.1973974317678868</v>
      </c>
    </row>
    <row r="16" spans="1:24" x14ac:dyDescent="0.3">
      <c r="A16" s="13">
        <v>2032</v>
      </c>
      <c r="B16" s="10">
        <v>3.570909350656041</v>
      </c>
      <c r="C16" s="10">
        <v>4.1448626244227604</v>
      </c>
      <c r="D16" s="10">
        <v>4.6265871002656054</v>
      </c>
      <c r="E16" s="10">
        <v>4.4759623175004277</v>
      </c>
      <c r="F16" s="10">
        <v>4.3477025789126804</v>
      </c>
      <c r="G16" s="10">
        <v>5.1104401391929501</v>
      </c>
      <c r="H16" s="10">
        <v>3.8318568000000002</v>
      </c>
      <c r="I16" s="13">
        <v>2032</v>
      </c>
      <c r="J16" s="10">
        <v>3.623868445801254</v>
      </c>
      <c r="K16" s="10">
        <v>4.2934897624109389</v>
      </c>
      <c r="L16" s="10">
        <v>4.6803006206468343</v>
      </c>
      <c r="M16" s="10">
        <v>4.6242446211153148</v>
      </c>
      <c r="N16" s="10">
        <v>4.3477025789126804</v>
      </c>
      <c r="O16" s="10">
        <v>5.1104401391929501</v>
      </c>
      <c r="P16" s="10">
        <v>3.8318568000000002</v>
      </c>
      <c r="Q16" s="18">
        <v>2032</v>
      </c>
      <c r="R16" s="10">
        <v>5.7233252799272876</v>
      </c>
      <c r="S16" s="10">
        <v>5.095480251252579</v>
      </c>
      <c r="T16" s="10">
        <v>5.3014700549267006</v>
      </c>
      <c r="U16" s="10">
        <v>4.8813930232081768</v>
      </c>
      <c r="V16" s="10">
        <v>4.6976702387555651</v>
      </c>
      <c r="W16" s="10">
        <v>5.2806432829769809</v>
      </c>
      <c r="X16" s="10">
        <v>4.1439248342401882</v>
      </c>
    </row>
    <row r="17" spans="1:24" x14ac:dyDescent="0.3">
      <c r="A17" s="13">
        <v>2033</v>
      </c>
      <c r="B17" s="10">
        <v>3.570909350656041</v>
      </c>
      <c r="C17" s="10">
        <v>4.1448626244227604</v>
      </c>
      <c r="D17" s="10">
        <v>4.5846661542054781</v>
      </c>
      <c r="E17" s="10">
        <v>4.4640133849218264</v>
      </c>
      <c r="F17" s="10">
        <v>4.2618599603326333</v>
      </c>
      <c r="G17" s="10">
        <v>5.063758170404161</v>
      </c>
      <c r="H17" s="10">
        <v>3.7650982000000002</v>
      </c>
      <c r="I17" s="13">
        <v>2033</v>
      </c>
      <c r="J17" s="10">
        <v>3.62344933352243</v>
      </c>
      <c r="K17" s="10">
        <v>4.2923135440800451</v>
      </c>
      <c r="L17" s="10">
        <v>4.63795459187204</v>
      </c>
      <c r="M17" s="10">
        <v>4.6111221991859814</v>
      </c>
      <c r="N17" s="10">
        <v>4.2618599603326333</v>
      </c>
      <c r="O17" s="10">
        <v>5.063758170404161</v>
      </c>
      <c r="P17" s="10">
        <v>3.7650982000000002</v>
      </c>
      <c r="Q17" s="18">
        <v>2033</v>
      </c>
      <c r="R17" s="10">
        <v>5.7733298287691959</v>
      </c>
      <c r="S17" s="10">
        <v>5.1135658229113972</v>
      </c>
      <c r="T17" s="10">
        <v>5.2740429502010038</v>
      </c>
      <c r="U17" s="10">
        <v>4.8744466577112036</v>
      </c>
      <c r="V17" s="10">
        <v>4.6202329612124426</v>
      </c>
      <c r="W17" s="10">
        <v>5.2380491646761591</v>
      </c>
      <c r="X17" s="10">
        <v>4.0904522367124887</v>
      </c>
    </row>
    <row r="18" spans="1:24" x14ac:dyDescent="0.3">
      <c r="A18" s="13">
        <v>2034</v>
      </c>
      <c r="B18" s="10">
        <v>3.570909350656041</v>
      </c>
      <c r="C18" s="10">
        <v>4.1448626244227604</v>
      </c>
      <c r="D18" s="10">
        <v>4.5427452081453517</v>
      </c>
      <c r="E18" s="10">
        <v>4.4520644523432242</v>
      </c>
      <c r="F18" s="10">
        <v>4.1760173417525852</v>
      </c>
      <c r="G18" s="10">
        <v>5.0170762016153709</v>
      </c>
      <c r="H18" s="10">
        <v>3.6983396000000002</v>
      </c>
      <c r="I18" s="13">
        <v>2034</v>
      </c>
      <c r="J18" s="10">
        <v>3.6230302212436052</v>
      </c>
      <c r="K18" s="10">
        <v>4.2911373257491503</v>
      </c>
      <c r="L18" s="10">
        <v>4.5956085630972456</v>
      </c>
      <c r="M18" s="10">
        <v>4.5979997772566463</v>
      </c>
      <c r="N18" s="10">
        <v>4.1760173417525852</v>
      </c>
      <c r="O18" s="10">
        <v>5.0170762016153709</v>
      </c>
      <c r="P18" s="10">
        <v>3.6983396000000002</v>
      </c>
      <c r="Q18" s="18">
        <v>2034</v>
      </c>
      <c r="R18" s="10">
        <v>5.8233343776111042</v>
      </c>
      <c r="S18" s="10">
        <v>5.1316513945702154</v>
      </c>
      <c r="T18" s="10">
        <v>5.2466158454753069</v>
      </c>
      <c r="U18" s="10">
        <v>4.8675002922142294</v>
      </c>
      <c r="V18" s="10">
        <v>4.5427956836693202</v>
      </c>
      <c r="W18" s="10">
        <v>5.1954550463753364</v>
      </c>
      <c r="X18" s="10">
        <v>4.0369796391847901</v>
      </c>
    </row>
    <row r="19" spans="1:24" x14ac:dyDescent="0.3">
      <c r="A19" s="13">
        <v>2035</v>
      </c>
      <c r="B19" s="10">
        <v>3.570909350656041</v>
      </c>
      <c r="C19" s="10">
        <v>4.1448626244227604</v>
      </c>
      <c r="D19" s="10">
        <v>4.5008242620852252</v>
      </c>
      <c r="E19" s="10">
        <v>4.440115519764622</v>
      </c>
      <c r="F19" s="10">
        <v>4.0901747231725372</v>
      </c>
      <c r="G19" s="10">
        <v>4.9703942328265809</v>
      </c>
      <c r="H19" s="10">
        <v>3.6315810000000002</v>
      </c>
      <c r="I19" s="13">
        <v>2035</v>
      </c>
      <c r="J19" s="10">
        <v>3.6226111089647808</v>
      </c>
      <c r="K19" s="10">
        <v>4.2899611074182564</v>
      </c>
      <c r="L19" s="10">
        <v>4.5532625343224522</v>
      </c>
      <c r="M19" s="10">
        <v>4.5848773553273112</v>
      </c>
      <c r="N19" s="10">
        <v>4.0901747231725372</v>
      </c>
      <c r="O19" s="10">
        <v>4.9703942328265809</v>
      </c>
      <c r="P19" s="10">
        <v>3.6315810000000002</v>
      </c>
      <c r="Q19" s="18">
        <v>2035</v>
      </c>
      <c r="R19" s="10">
        <v>5.8733389264530116</v>
      </c>
      <c r="S19" s="10">
        <v>5.1497369662290344</v>
      </c>
      <c r="T19" s="10">
        <v>5.2191887407496109</v>
      </c>
      <c r="U19" s="10">
        <v>4.8605539267172553</v>
      </c>
      <c r="V19" s="10">
        <v>4.4653584061261977</v>
      </c>
      <c r="W19" s="10">
        <v>5.1528609280745146</v>
      </c>
      <c r="X19" s="10">
        <v>3.983507041657091</v>
      </c>
    </row>
    <row r="20" spans="1:24" x14ac:dyDescent="0.3">
      <c r="A20" s="13">
        <v>2036</v>
      </c>
      <c r="B20" s="10">
        <v>3.570909350656041</v>
      </c>
      <c r="C20" s="10">
        <v>4.1448626244227604</v>
      </c>
      <c r="D20" s="10">
        <v>4.4755900463882901</v>
      </c>
      <c r="E20" s="10">
        <v>4.4324823247823568</v>
      </c>
      <c r="F20" s="10">
        <v>4.0182033535507324</v>
      </c>
      <c r="G20" s="10">
        <v>4.9237122640377908</v>
      </c>
      <c r="H20" s="10">
        <v>3.5717485999999998</v>
      </c>
      <c r="I20" s="13">
        <v>2036</v>
      </c>
      <c r="J20" s="10">
        <v>3.6209445271581449</v>
      </c>
      <c r="K20" s="10">
        <v>4.2852839262189883</v>
      </c>
      <c r="L20" s="10">
        <v>4.5263379956395928</v>
      </c>
      <c r="M20" s="10">
        <v>4.5725778308170772</v>
      </c>
      <c r="N20" s="10">
        <v>4.0182033535507324</v>
      </c>
      <c r="O20" s="10">
        <v>4.9237122640377908</v>
      </c>
      <c r="P20" s="10">
        <v>3.5717485999999998</v>
      </c>
      <c r="Q20" s="18">
        <v>2036</v>
      </c>
      <c r="R20" s="10">
        <v>5.9314232503283222</v>
      </c>
      <c r="S20" s="10">
        <v>5.1678845734596459</v>
      </c>
      <c r="T20" s="10">
        <v>5.2099427919176424</v>
      </c>
      <c r="U20" s="10">
        <v>4.8555728903368864</v>
      </c>
      <c r="V20" s="10">
        <v>4.4033471768107351</v>
      </c>
      <c r="W20" s="10">
        <v>5.1110229702821419</v>
      </c>
      <c r="X20" s="10">
        <v>3.9391302056602688</v>
      </c>
    </row>
    <row r="21" spans="1:24" x14ac:dyDescent="0.3">
      <c r="A21" s="13">
        <v>2037</v>
      </c>
      <c r="B21" s="10">
        <v>3.570909350656041</v>
      </c>
      <c r="C21" s="10">
        <v>4.1448626244227604</v>
      </c>
      <c r="D21" s="10">
        <v>4.4503558306913549</v>
      </c>
      <c r="E21" s="10">
        <v>4.4248491298000907</v>
      </c>
      <c r="F21" s="10">
        <v>3.9462319839289282</v>
      </c>
      <c r="G21" s="10">
        <v>4.8770302952490008</v>
      </c>
      <c r="H21" s="10">
        <v>3.5119161999999999</v>
      </c>
      <c r="I21" s="13">
        <v>2037</v>
      </c>
      <c r="J21" s="10">
        <v>3.6192779453515089</v>
      </c>
      <c r="K21" s="10">
        <v>4.2806067450197203</v>
      </c>
      <c r="L21" s="10">
        <v>4.4994134569567326</v>
      </c>
      <c r="M21" s="10">
        <v>4.5602783063068424</v>
      </c>
      <c r="N21" s="10">
        <v>3.9462319839289282</v>
      </c>
      <c r="O21" s="10">
        <v>4.8770302952490008</v>
      </c>
      <c r="P21" s="10">
        <v>3.5119161999999999</v>
      </c>
      <c r="Q21" s="18">
        <v>2037</v>
      </c>
      <c r="R21" s="10">
        <v>5.9895075742036319</v>
      </c>
      <c r="S21" s="10">
        <v>5.1860321806902592</v>
      </c>
      <c r="T21" s="10">
        <v>5.200696843085673</v>
      </c>
      <c r="U21" s="10">
        <v>4.8505918539565149</v>
      </c>
      <c r="V21" s="10">
        <v>4.3413359474952724</v>
      </c>
      <c r="W21" s="10">
        <v>5.0691850124897693</v>
      </c>
      <c r="X21" s="10">
        <v>3.8947533696634471</v>
      </c>
    </row>
    <row r="22" spans="1:24" x14ac:dyDescent="0.3">
      <c r="A22" s="13">
        <v>2038</v>
      </c>
      <c r="B22" s="10">
        <v>3.570909350656041</v>
      </c>
      <c r="C22" s="10">
        <v>4.1448626244227604</v>
      </c>
      <c r="D22" s="10">
        <v>4.4251216149944206</v>
      </c>
      <c r="E22" s="10">
        <v>4.4172159348178246</v>
      </c>
      <c r="F22" s="10">
        <v>3.8742606143071239</v>
      </c>
      <c r="G22" s="10">
        <v>4.8303483264602116</v>
      </c>
      <c r="H22" s="10">
        <v>3.4520838</v>
      </c>
      <c r="I22" s="13">
        <v>2038</v>
      </c>
      <c r="J22" s="10">
        <v>3.6176113635448739</v>
      </c>
      <c r="K22" s="10">
        <v>4.2759295638204522</v>
      </c>
      <c r="L22" s="10">
        <v>4.4724889182738741</v>
      </c>
      <c r="M22" s="10">
        <v>4.5479787817966084</v>
      </c>
      <c r="N22" s="10">
        <v>3.8742606143071239</v>
      </c>
      <c r="O22" s="10">
        <v>4.8303483264602116</v>
      </c>
      <c r="P22" s="10">
        <v>3.4520838</v>
      </c>
      <c r="Q22" s="18">
        <v>2038</v>
      </c>
      <c r="R22" s="10">
        <v>6.0475918980789416</v>
      </c>
      <c r="S22" s="10">
        <v>5.2041797879208724</v>
      </c>
      <c r="T22" s="10">
        <v>5.1914508942537054</v>
      </c>
      <c r="U22" s="10">
        <v>4.8456108175761452</v>
      </c>
      <c r="V22" s="10">
        <v>4.2793247181798098</v>
      </c>
      <c r="W22" s="10">
        <v>5.0273470546973984</v>
      </c>
      <c r="X22" s="10">
        <v>3.8503765336666249</v>
      </c>
    </row>
    <row r="23" spans="1:24" x14ac:dyDescent="0.3">
      <c r="A23" s="13">
        <v>2039</v>
      </c>
      <c r="B23" s="10">
        <v>3.570909350656041</v>
      </c>
      <c r="C23" s="10">
        <v>4.1448626244227604</v>
      </c>
      <c r="D23" s="10">
        <v>4.3998873992974854</v>
      </c>
      <c r="E23" s="10">
        <v>4.4095827398355594</v>
      </c>
      <c r="F23" s="10">
        <v>3.8022892446853191</v>
      </c>
      <c r="G23" s="10">
        <v>4.7836663576714216</v>
      </c>
      <c r="H23" s="10">
        <v>3.3922514000000001</v>
      </c>
      <c r="I23" s="13">
        <v>2039</v>
      </c>
      <c r="J23" s="10">
        <v>3.615944781738238</v>
      </c>
      <c r="K23" s="10">
        <v>4.2712523826211841</v>
      </c>
      <c r="L23" s="10">
        <v>4.4455643795910147</v>
      </c>
      <c r="M23" s="10">
        <v>4.5356792572863744</v>
      </c>
      <c r="N23" s="10">
        <v>3.8022892446853191</v>
      </c>
      <c r="O23" s="10">
        <v>4.7836663576714216</v>
      </c>
      <c r="P23" s="10">
        <v>3.3922514000000001</v>
      </c>
      <c r="Q23" s="18">
        <v>2039</v>
      </c>
      <c r="R23" s="10">
        <v>6.1056762219542522</v>
      </c>
      <c r="S23" s="10">
        <v>5.2223273951514848</v>
      </c>
      <c r="T23" s="10">
        <v>5.182204945421736</v>
      </c>
      <c r="U23" s="10">
        <v>4.8406297811957746</v>
      </c>
      <c r="V23" s="10">
        <v>4.2173134888643471</v>
      </c>
      <c r="W23" s="10">
        <v>4.9855090969050249</v>
      </c>
      <c r="X23" s="10">
        <v>3.8059996976698032</v>
      </c>
    </row>
    <row r="24" spans="1:24" x14ac:dyDescent="0.3">
      <c r="A24" s="13">
        <v>2040</v>
      </c>
      <c r="B24" s="10">
        <v>3.570909350656041</v>
      </c>
      <c r="C24" s="10">
        <v>4.1448626244227604</v>
      </c>
      <c r="D24" s="10">
        <v>4.3746531836005502</v>
      </c>
      <c r="E24" s="10">
        <v>4.4019495448532941</v>
      </c>
      <c r="F24" s="10">
        <v>3.7303178750635149</v>
      </c>
      <c r="G24" s="10">
        <v>4.7369843888826324</v>
      </c>
      <c r="H24" s="10">
        <v>3.3324189999999998</v>
      </c>
      <c r="I24" s="13">
        <v>2040</v>
      </c>
      <c r="J24" s="10">
        <v>3.614278199931602</v>
      </c>
      <c r="K24" s="10">
        <v>4.266575201421916</v>
      </c>
      <c r="L24" s="10">
        <v>4.4186398409081544</v>
      </c>
      <c r="M24" s="10">
        <v>4.5233797327761396</v>
      </c>
      <c r="N24" s="10">
        <v>3.7303178750635149</v>
      </c>
      <c r="O24" s="10">
        <v>4.7369843888826324</v>
      </c>
      <c r="P24" s="10">
        <v>3.3324189999999998</v>
      </c>
      <c r="Q24" s="18">
        <v>2040</v>
      </c>
      <c r="R24" s="10">
        <v>6.1637605458295628</v>
      </c>
      <c r="S24" s="10">
        <v>5.2404750023820972</v>
      </c>
      <c r="T24" s="10">
        <v>5.1729589965897684</v>
      </c>
      <c r="U24" s="10">
        <v>4.8356487448154049</v>
      </c>
      <c r="V24" s="10">
        <v>4.1553022595488844</v>
      </c>
      <c r="W24" s="10">
        <v>4.9436711391126522</v>
      </c>
      <c r="X24" s="10">
        <v>3.7616228616729819</v>
      </c>
    </row>
    <row r="25" spans="1:24" x14ac:dyDescent="0.3">
      <c r="A25" s="13">
        <v>2041</v>
      </c>
      <c r="B25" s="10">
        <v>3.570909350656041</v>
      </c>
      <c r="C25" s="10">
        <v>4.1448626244227604</v>
      </c>
      <c r="D25" s="10">
        <v>4.3640825820325704</v>
      </c>
      <c r="E25" s="10">
        <v>4.3990810495291326</v>
      </c>
      <c r="F25" s="10">
        <v>3.689856223944977</v>
      </c>
      <c r="G25" s="10">
        <v>4.7059598918372956</v>
      </c>
      <c r="H25" s="10">
        <v>3.2781501999999998</v>
      </c>
      <c r="I25" s="13">
        <v>2041</v>
      </c>
      <c r="J25" s="10">
        <v>3.61170572959578</v>
      </c>
      <c r="K25" s="10">
        <v>4.259355687898803</v>
      </c>
      <c r="L25" s="10">
        <v>4.4054601230508119</v>
      </c>
      <c r="M25" s="10">
        <v>4.5133084741432272</v>
      </c>
      <c r="N25" s="10">
        <v>3.689856223944977</v>
      </c>
      <c r="O25" s="10">
        <v>4.7059598918372956</v>
      </c>
      <c r="P25" s="10">
        <v>3.2781501999999998</v>
      </c>
      <c r="Q25" s="18">
        <v>2041</v>
      </c>
      <c r="R25" s="10">
        <v>6.2548710205551146</v>
      </c>
      <c r="S25" s="10">
        <v>5.2690422836549704</v>
      </c>
      <c r="T25" s="10">
        <v>5.1874973918365086</v>
      </c>
      <c r="U25" s="10">
        <v>4.8370520824848802</v>
      </c>
      <c r="V25" s="10">
        <v>4.1304570290765792</v>
      </c>
      <c r="W25" s="10">
        <v>4.9202415263770147</v>
      </c>
      <c r="X25" s="10">
        <v>3.7244443188560319</v>
      </c>
    </row>
    <row r="26" spans="1:24" x14ac:dyDescent="0.3">
      <c r="A26" s="13">
        <v>2042</v>
      </c>
      <c r="B26" s="10">
        <v>3.570909350656041</v>
      </c>
      <c r="C26" s="10">
        <v>4.1448626244227604</v>
      </c>
      <c r="D26" s="10">
        <v>4.3535119804645914</v>
      </c>
      <c r="E26" s="10">
        <v>4.3962125542049719</v>
      </c>
      <c r="F26" s="10">
        <v>3.6493945728264392</v>
      </c>
      <c r="G26" s="10">
        <v>4.6749353947919596</v>
      </c>
      <c r="H26" s="10">
        <v>3.2238813999999998</v>
      </c>
      <c r="I26" s="13">
        <v>2042</v>
      </c>
      <c r="J26" s="10">
        <v>3.6091332592599579</v>
      </c>
      <c r="K26" s="10">
        <v>4.25213617437569</v>
      </c>
      <c r="L26" s="10">
        <v>4.3922804051934703</v>
      </c>
      <c r="M26" s="10">
        <v>4.503237215510314</v>
      </c>
      <c r="N26" s="10">
        <v>3.6493945728264392</v>
      </c>
      <c r="O26" s="10">
        <v>4.6749353947919596</v>
      </c>
      <c r="P26" s="10">
        <v>3.2238813999999998</v>
      </c>
      <c r="Q26" s="18">
        <v>2042</v>
      </c>
      <c r="R26" s="10">
        <v>6.3459814952806681</v>
      </c>
      <c r="S26" s="10">
        <v>5.297609564927841</v>
      </c>
      <c r="T26" s="10">
        <v>5.2020357870832488</v>
      </c>
      <c r="U26" s="10">
        <v>4.8384554201543546</v>
      </c>
      <c r="V26" s="10">
        <v>4.1056117986042731</v>
      </c>
      <c r="W26" s="10">
        <v>4.8968119136413772</v>
      </c>
      <c r="X26" s="10">
        <v>3.6872657760390841</v>
      </c>
    </row>
    <row r="27" spans="1:24" x14ac:dyDescent="0.3">
      <c r="A27" s="13">
        <v>2043</v>
      </c>
      <c r="B27" s="10">
        <v>3.570909350656041</v>
      </c>
      <c r="C27" s="10">
        <v>4.1448626244227604</v>
      </c>
      <c r="D27" s="10">
        <v>4.3429413788966098</v>
      </c>
      <c r="E27" s="10">
        <v>4.3933440588808113</v>
      </c>
      <c r="F27" s="10">
        <v>3.6089329217079009</v>
      </c>
      <c r="G27" s="10">
        <v>4.6439108977466237</v>
      </c>
      <c r="H27" s="10">
        <v>3.1696125999999998</v>
      </c>
      <c r="I27" s="13">
        <v>2043</v>
      </c>
      <c r="J27" s="10">
        <v>3.6065607889241371</v>
      </c>
      <c r="K27" s="10">
        <v>4.244916660852577</v>
      </c>
      <c r="L27" s="10">
        <v>4.3791006873361269</v>
      </c>
      <c r="M27" s="10">
        <v>4.4931659568774016</v>
      </c>
      <c r="N27" s="10">
        <v>3.6089329217079009</v>
      </c>
      <c r="O27" s="10">
        <v>4.6439108977466237</v>
      </c>
      <c r="P27" s="10">
        <v>3.1696125999999998</v>
      </c>
      <c r="Q27" s="18">
        <v>2043</v>
      </c>
      <c r="R27" s="10">
        <v>6.4370919700062208</v>
      </c>
      <c r="S27" s="10">
        <v>5.3261768462007133</v>
      </c>
      <c r="T27" s="10">
        <v>5.2165741823299889</v>
      </c>
      <c r="U27" s="10">
        <v>4.8398587578238308</v>
      </c>
      <c r="V27" s="10">
        <v>4.0807665681319669</v>
      </c>
      <c r="W27" s="10">
        <v>4.8733823009057389</v>
      </c>
      <c r="X27" s="10">
        <v>3.650087233222135</v>
      </c>
    </row>
    <row r="28" spans="1:24" x14ac:dyDescent="0.3">
      <c r="A28" s="13">
        <v>2044</v>
      </c>
      <c r="B28" s="10">
        <v>3.570909350656041</v>
      </c>
      <c r="C28" s="10">
        <v>4.1448626244227604</v>
      </c>
      <c r="D28" s="10">
        <v>4.33237077732863</v>
      </c>
      <c r="E28" s="10">
        <v>4.3904755635566497</v>
      </c>
      <c r="F28" s="10">
        <v>3.5684712705893631</v>
      </c>
      <c r="G28" s="10">
        <v>4.6128864007012877</v>
      </c>
      <c r="H28" s="10">
        <v>3.1153438000000002</v>
      </c>
      <c r="I28" s="13">
        <v>2044</v>
      </c>
      <c r="J28" s="10">
        <v>3.603988318588315</v>
      </c>
      <c r="K28" s="10">
        <v>4.237697147329464</v>
      </c>
      <c r="L28" s="10">
        <v>4.3659209694787844</v>
      </c>
      <c r="M28" s="10">
        <v>4.4830946982444884</v>
      </c>
      <c r="N28" s="10">
        <v>3.5684712705893631</v>
      </c>
      <c r="O28" s="10">
        <v>4.6128864007012877</v>
      </c>
      <c r="P28" s="10">
        <v>3.1153438000000002</v>
      </c>
      <c r="Q28" s="18">
        <v>2044</v>
      </c>
      <c r="R28" s="10">
        <v>6.5282024447317726</v>
      </c>
      <c r="S28" s="10">
        <v>5.3547441274735847</v>
      </c>
      <c r="T28" s="10">
        <v>5.23111257757673</v>
      </c>
      <c r="U28" s="10">
        <v>4.8412620954933052</v>
      </c>
      <c r="V28" s="10">
        <v>4.0559213376596617</v>
      </c>
      <c r="W28" s="10">
        <v>4.8499526881701014</v>
      </c>
      <c r="X28" s="10">
        <v>3.612908690405185</v>
      </c>
    </row>
    <row r="29" spans="1:24" x14ac:dyDescent="0.3">
      <c r="A29" s="13">
        <v>2045</v>
      </c>
      <c r="B29" s="10">
        <v>3.570909350656041</v>
      </c>
      <c r="C29" s="10">
        <v>4.1448626244227604</v>
      </c>
      <c r="D29" s="10">
        <v>4.3218001757606501</v>
      </c>
      <c r="E29" s="10">
        <v>4.387607068232489</v>
      </c>
      <c r="F29" s="10">
        <v>3.5280096194708248</v>
      </c>
      <c r="G29" s="10">
        <v>4.5818619036559518</v>
      </c>
      <c r="H29" s="10">
        <v>3.0610750000000002</v>
      </c>
      <c r="I29" s="13">
        <v>2045</v>
      </c>
      <c r="J29" s="10">
        <v>3.6014158482524929</v>
      </c>
      <c r="K29" s="10">
        <v>4.230477633806351</v>
      </c>
      <c r="L29" s="10">
        <v>4.3527412516214419</v>
      </c>
      <c r="M29" s="10">
        <v>4.473023439611576</v>
      </c>
      <c r="N29" s="10">
        <v>3.5280096194708248</v>
      </c>
      <c r="O29" s="10">
        <v>4.5818619036559518</v>
      </c>
      <c r="P29" s="10">
        <v>3.0610750000000002</v>
      </c>
      <c r="Q29" s="18">
        <v>2045</v>
      </c>
      <c r="R29" s="10">
        <v>6.619312919457327</v>
      </c>
      <c r="S29" s="10">
        <v>5.3833114087464562</v>
      </c>
      <c r="T29" s="10">
        <v>5.245650972823471</v>
      </c>
      <c r="U29" s="10">
        <v>4.8426654331627814</v>
      </c>
      <c r="V29" s="10">
        <v>4.0310761071873564</v>
      </c>
      <c r="W29" s="10">
        <v>4.8265230754344639</v>
      </c>
      <c r="X29" s="10">
        <v>3.5757301475882368</v>
      </c>
    </row>
    <row r="30" spans="1:24" x14ac:dyDescent="0.3">
      <c r="A30" s="13">
        <v>2046</v>
      </c>
      <c r="B30" s="10">
        <v>3.570909350656041</v>
      </c>
      <c r="C30" s="10">
        <v>4.1448626244227604</v>
      </c>
      <c r="D30" s="10">
        <v>4.3112295741926703</v>
      </c>
      <c r="E30" s="10">
        <v>4.3847385729083284</v>
      </c>
      <c r="F30" s="10">
        <v>3.4921717180050349</v>
      </c>
      <c r="G30" s="10">
        <v>4.5508374066106159</v>
      </c>
      <c r="H30" s="10">
        <v>3.041239</v>
      </c>
      <c r="I30" s="13">
        <v>2046</v>
      </c>
      <c r="J30" s="10">
        <v>3.5998088054370401</v>
      </c>
      <c r="K30" s="10">
        <v>4.2259675459049184</v>
      </c>
      <c r="L30" s="10">
        <v>4.3405407142174237</v>
      </c>
      <c r="M30" s="10">
        <v>4.4656553203790059</v>
      </c>
      <c r="N30" s="10">
        <v>3.4921717180050349</v>
      </c>
      <c r="O30" s="10">
        <v>4.5508374066106159</v>
      </c>
      <c r="P30" s="10">
        <v>3.041239</v>
      </c>
      <c r="Q30" s="18">
        <v>2046</v>
      </c>
      <c r="R30" s="10">
        <v>6.9304115773712098</v>
      </c>
      <c r="S30" s="10">
        <v>5.498254597385424</v>
      </c>
      <c r="T30" s="10">
        <v>5.325971138898927</v>
      </c>
      <c r="U30" s="10">
        <v>4.8735985402096986</v>
      </c>
      <c r="V30" s="10">
        <v>4.0473644893035434</v>
      </c>
      <c r="W30" s="10">
        <v>4.8208496560956036</v>
      </c>
      <c r="X30" s="10">
        <v>3.6098067712752151</v>
      </c>
    </row>
    <row r="31" spans="1:24" x14ac:dyDescent="0.3">
      <c r="A31" s="13">
        <v>2047</v>
      </c>
      <c r="B31" s="10">
        <v>3.570909350656041</v>
      </c>
      <c r="C31" s="10">
        <v>4.1448626244227604</v>
      </c>
      <c r="D31" s="10">
        <v>4.3006589726246904</v>
      </c>
      <c r="E31" s="10">
        <v>4.3818700775841677</v>
      </c>
      <c r="F31" s="10">
        <v>3.456333816539245</v>
      </c>
      <c r="G31" s="10">
        <v>4.5198129095652799</v>
      </c>
      <c r="H31" s="10">
        <v>3.0214029999999998</v>
      </c>
      <c r="I31" s="13">
        <v>2047</v>
      </c>
      <c r="J31" s="10">
        <v>3.5982017626215872</v>
      </c>
      <c r="K31" s="10">
        <v>4.2214574580034867</v>
      </c>
      <c r="L31" s="10">
        <v>4.3283401768134064</v>
      </c>
      <c r="M31" s="10">
        <v>4.4582872011464367</v>
      </c>
      <c r="N31" s="10">
        <v>3.456333816539245</v>
      </c>
      <c r="O31" s="10">
        <v>4.5198129095652799</v>
      </c>
      <c r="P31" s="10">
        <v>3.0214029999999998</v>
      </c>
      <c r="Q31" s="18">
        <v>2047</v>
      </c>
      <c r="R31" s="10">
        <v>7.2415102352850926</v>
      </c>
      <c r="S31" s="10">
        <v>5.6131977860243909</v>
      </c>
      <c r="T31" s="10">
        <v>5.4062913049743839</v>
      </c>
      <c r="U31" s="10">
        <v>4.9045316472566167</v>
      </c>
      <c r="V31" s="10">
        <v>4.0636528714197304</v>
      </c>
      <c r="W31" s="10">
        <v>4.8151762367567441</v>
      </c>
      <c r="X31" s="10">
        <v>3.6438833949621929</v>
      </c>
    </row>
    <row r="32" spans="1:24" x14ac:dyDescent="0.3">
      <c r="A32" s="13">
        <v>2048</v>
      </c>
      <c r="B32" s="10">
        <v>3.570909350656041</v>
      </c>
      <c r="C32" s="10">
        <v>4.1448626244227604</v>
      </c>
      <c r="D32" s="10">
        <v>4.2900883710567097</v>
      </c>
      <c r="E32" s="10">
        <v>4.379001582260007</v>
      </c>
      <c r="F32" s="10">
        <v>3.4204959150734551</v>
      </c>
      <c r="G32" s="10">
        <v>4.4887884125199431</v>
      </c>
      <c r="H32" s="10">
        <v>3.0015670000000001</v>
      </c>
      <c r="I32" s="13">
        <v>2048</v>
      </c>
      <c r="J32" s="10">
        <v>3.5965947198061339</v>
      </c>
      <c r="K32" s="10">
        <v>4.2169473701020541</v>
      </c>
      <c r="L32" s="10">
        <v>4.3161396394093874</v>
      </c>
      <c r="M32" s="10">
        <v>4.4509190819138684</v>
      </c>
      <c r="N32" s="10">
        <v>3.4204959150734551</v>
      </c>
      <c r="O32" s="10">
        <v>4.4887884125199431</v>
      </c>
      <c r="P32" s="10">
        <v>3.0015670000000001</v>
      </c>
      <c r="Q32" s="18">
        <v>2048</v>
      </c>
      <c r="R32" s="10">
        <v>7.5526088931989754</v>
      </c>
      <c r="S32" s="10">
        <v>5.7281409746633578</v>
      </c>
      <c r="T32" s="10">
        <v>5.486611471049839</v>
      </c>
      <c r="U32" s="10">
        <v>4.9354647543035348</v>
      </c>
      <c r="V32" s="10">
        <v>4.0799412535359183</v>
      </c>
      <c r="W32" s="10">
        <v>4.8095028174178829</v>
      </c>
      <c r="X32" s="10">
        <v>3.6779600186491712</v>
      </c>
    </row>
    <row r="33" spans="1:24" x14ac:dyDescent="0.3">
      <c r="A33" s="13">
        <v>2049</v>
      </c>
      <c r="B33" s="10">
        <v>3.570909350656041</v>
      </c>
      <c r="C33" s="10">
        <v>4.1448626244227604</v>
      </c>
      <c r="D33" s="10">
        <v>4.2795177694887299</v>
      </c>
      <c r="E33" s="10">
        <v>4.3761330869358464</v>
      </c>
      <c r="F33" s="10">
        <v>3.3846580136076638</v>
      </c>
      <c r="G33" s="10">
        <v>4.4577639154746072</v>
      </c>
      <c r="H33" s="10">
        <v>2.9817309999999999</v>
      </c>
      <c r="I33" s="13">
        <v>2049</v>
      </c>
      <c r="J33" s="10">
        <v>3.594987676990681</v>
      </c>
      <c r="K33" s="10">
        <v>4.2124372822006224</v>
      </c>
      <c r="L33" s="10">
        <v>4.3039391020053692</v>
      </c>
      <c r="M33" s="10">
        <v>4.4435509626812966</v>
      </c>
      <c r="N33" s="10">
        <v>3.3846580136076638</v>
      </c>
      <c r="O33" s="10">
        <v>4.4577639154746072</v>
      </c>
      <c r="P33" s="10">
        <v>2.9817309999999999</v>
      </c>
      <c r="Q33" s="18">
        <v>2049</v>
      </c>
      <c r="R33" s="10">
        <v>7.86370755111286</v>
      </c>
      <c r="S33" s="10">
        <v>5.8430841633023247</v>
      </c>
      <c r="T33" s="10">
        <v>5.5669316371252959</v>
      </c>
      <c r="U33" s="10">
        <v>4.966397861350452</v>
      </c>
      <c r="V33" s="10">
        <v>4.0962296356521062</v>
      </c>
      <c r="W33" s="10">
        <v>4.8038293980790234</v>
      </c>
      <c r="X33" s="10">
        <v>3.7120366423361491</v>
      </c>
    </row>
    <row r="34" spans="1:24" x14ac:dyDescent="0.3">
      <c r="A34" s="13">
        <v>2050</v>
      </c>
      <c r="B34" s="10">
        <v>3.570909350656041</v>
      </c>
      <c r="C34" s="10">
        <v>4.1448626244227604</v>
      </c>
      <c r="D34" s="10">
        <v>4.26894716792075</v>
      </c>
      <c r="E34" s="10">
        <v>4.3732645916116857</v>
      </c>
      <c r="F34" s="10">
        <v>3.3488201121418739</v>
      </c>
      <c r="G34" s="10">
        <v>4.4267394184292712</v>
      </c>
      <c r="H34" s="10">
        <v>2.9618950000000002</v>
      </c>
      <c r="I34" s="13">
        <v>2050</v>
      </c>
      <c r="J34" s="10">
        <v>3.593380634175229</v>
      </c>
      <c r="K34" s="10">
        <v>4.2079271942991907</v>
      </c>
      <c r="L34" s="10">
        <v>4.2917385646013511</v>
      </c>
      <c r="M34" s="10">
        <v>4.4361828434487283</v>
      </c>
      <c r="N34" s="10">
        <v>3.3488201121418739</v>
      </c>
      <c r="O34" s="10">
        <v>4.4267394184292712</v>
      </c>
      <c r="P34" s="10">
        <v>2.9618950000000002</v>
      </c>
      <c r="Q34" s="18">
        <v>2050</v>
      </c>
      <c r="R34" s="10">
        <v>8.1748062090267428</v>
      </c>
      <c r="S34" s="10">
        <v>5.9580273519412916</v>
      </c>
      <c r="T34" s="10">
        <v>5.6472518032007519</v>
      </c>
      <c r="U34" s="10">
        <v>4.9973309683973701</v>
      </c>
      <c r="V34" s="10">
        <v>4.1125180177682932</v>
      </c>
      <c r="W34" s="10">
        <v>4.7981559787401631</v>
      </c>
      <c r="X34" s="10">
        <v>3.7461132660231269</v>
      </c>
    </row>
    <row r="35" spans="1:24" x14ac:dyDescent="0.3">
      <c r="A35" s="13">
        <v>2051</v>
      </c>
      <c r="B35" s="10">
        <v>3.570909350656041</v>
      </c>
      <c r="C35" s="10">
        <v>4.1448626244227604</v>
      </c>
      <c r="D35" s="10">
        <v>4.2594843370343991</v>
      </c>
      <c r="E35" s="10">
        <v>4.3704052195681493</v>
      </c>
      <c r="F35" s="10">
        <v>3.3269179165051841</v>
      </c>
      <c r="G35" s="10">
        <v>4.405945837000397</v>
      </c>
      <c r="H35" s="10">
        <v>2.9491138000000001</v>
      </c>
      <c r="I35" s="13">
        <v>2051</v>
      </c>
      <c r="J35" s="10">
        <v>3.5955263129279</v>
      </c>
      <c r="K35" s="10">
        <v>4.2139489378953963</v>
      </c>
      <c r="L35" s="10">
        <v>4.2844519785903543</v>
      </c>
      <c r="M35" s="10">
        <v>4.4393312437697157</v>
      </c>
      <c r="N35" s="10">
        <v>3.3269179165051841</v>
      </c>
      <c r="O35" s="10">
        <v>4.405945837000397</v>
      </c>
      <c r="P35" s="10">
        <v>2.9491138000000001</v>
      </c>
      <c r="Q35" s="18">
        <v>2051</v>
      </c>
      <c r="R35" s="10">
        <v>8.8898887425608972</v>
      </c>
      <c r="S35" s="10">
        <v>6.2363902874998658</v>
      </c>
      <c r="T35" s="10">
        <v>5.850902910960551</v>
      </c>
      <c r="U35" s="10">
        <v>5.0878022276693899</v>
      </c>
      <c r="V35" s="10">
        <v>4.2094583906607559</v>
      </c>
      <c r="W35" s="10">
        <v>4.8351602486559297</v>
      </c>
      <c r="X35" s="10">
        <v>3.8560308829887462</v>
      </c>
    </row>
    <row r="36" spans="1:24" x14ac:dyDescent="0.3">
      <c r="A36" s="13">
        <v>2052</v>
      </c>
      <c r="B36" s="10">
        <v>3.570909350656041</v>
      </c>
      <c r="C36" s="10">
        <v>4.1448626244227604</v>
      </c>
      <c r="D36" s="10">
        <v>4.2500215061480482</v>
      </c>
      <c r="E36" s="10">
        <v>4.3675458475246129</v>
      </c>
      <c r="F36" s="10">
        <v>3.3050157208684929</v>
      </c>
      <c r="G36" s="10">
        <v>4.3851522555715228</v>
      </c>
      <c r="H36" s="10">
        <v>2.9363326000000001</v>
      </c>
      <c r="I36" s="13">
        <v>2052</v>
      </c>
      <c r="J36" s="10">
        <v>3.5976719916805711</v>
      </c>
      <c r="K36" s="10">
        <v>4.2199706814916018</v>
      </c>
      <c r="L36" s="10">
        <v>4.2771653925793576</v>
      </c>
      <c r="M36" s="10">
        <v>4.4424796440907031</v>
      </c>
      <c r="N36" s="10">
        <v>3.3050157208684929</v>
      </c>
      <c r="O36" s="10">
        <v>4.3851522555715228</v>
      </c>
      <c r="P36" s="10">
        <v>2.9363326000000001</v>
      </c>
      <c r="Q36" s="18">
        <v>2052</v>
      </c>
      <c r="R36" s="10">
        <v>9.6049712760950516</v>
      </c>
      <c r="S36" s="10">
        <v>6.51475322305844</v>
      </c>
      <c r="T36" s="10">
        <v>6.0545540187203493</v>
      </c>
      <c r="U36" s="10">
        <v>5.1782734869414089</v>
      </c>
      <c r="V36" s="10">
        <v>4.3063987635532186</v>
      </c>
      <c r="W36" s="10">
        <v>4.8721645185716973</v>
      </c>
      <c r="X36" s="10">
        <v>3.965948499954365</v>
      </c>
    </row>
    <row r="37" spans="1:24" x14ac:dyDescent="0.3">
      <c r="A37" s="13">
        <v>2053</v>
      </c>
      <c r="B37" s="10">
        <v>3.570909350656041</v>
      </c>
      <c r="C37" s="10">
        <v>4.1448626244227604</v>
      </c>
      <c r="D37" s="10">
        <v>4.2405586752616982</v>
      </c>
      <c r="E37" s="10">
        <v>4.3646864754810766</v>
      </c>
      <c r="F37" s="10">
        <v>3.283113525231804</v>
      </c>
      <c r="G37" s="10">
        <v>4.3643586741426477</v>
      </c>
      <c r="H37" s="10">
        <v>2.9235514</v>
      </c>
      <c r="I37" s="13">
        <v>2053</v>
      </c>
      <c r="J37" s="10">
        <v>3.5998176704332421</v>
      </c>
      <c r="K37" s="10">
        <v>4.2259924250878083</v>
      </c>
      <c r="L37" s="10">
        <v>4.2698788065683626</v>
      </c>
      <c r="M37" s="10">
        <v>4.4456280444116896</v>
      </c>
      <c r="N37" s="10">
        <v>3.283113525231804</v>
      </c>
      <c r="O37" s="10">
        <v>4.3643586741426477</v>
      </c>
      <c r="P37" s="10">
        <v>2.9235514</v>
      </c>
      <c r="Q37" s="18">
        <v>2053</v>
      </c>
      <c r="R37" s="10">
        <v>10.32005380962921</v>
      </c>
      <c r="S37" s="10">
        <v>6.7931161586170132</v>
      </c>
      <c r="T37" s="10">
        <v>6.2582051264801493</v>
      </c>
      <c r="U37" s="10">
        <v>5.2687447462134287</v>
      </c>
      <c r="V37" s="10">
        <v>4.4033391364456822</v>
      </c>
      <c r="W37" s="10">
        <v>4.9091687884874631</v>
      </c>
      <c r="X37" s="10">
        <v>4.0758661169199843</v>
      </c>
    </row>
    <row r="38" spans="1:24" x14ac:dyDescent="0.3">
      <c r="A38" s="13">
        <v>2054</v>
      </c>
      <c r="B38" s="10">
        <v>3.570909350656041</v>
      </c>
      <c r="C38" s="10">
        <v>4.1448626244227604</v>
      </c>
      <c r="D38" s="10">
        <v>4.2310958443753472</v>
      </c>
      <c r="E38" s="10">
        <v>4.3618271034375402</v>
      </c>
      <c r="F38" s="10">
        <v>3.2612113295951128</v>
      </c>
      <c r="G38" s="10">
        <v>4.3435650927137726</v>
      </c>
      <c r="H38" s="10">
        <v>2.9107702</v>
      </c>
      <c r="I38" s="13">
        <v>2054</v>
      </c>
      <c r="J38" s="10">
        <v>3.6019633491859131</v>
      </c>
      <c r="K38" s="10">
        <v>4.2320141686840138</v>
      </c>
      <c r="L38" s="10">
        <v>4.2625922205573659</v>
      </c>
      <c r="M38" s="10">
        <v>4.448776444732677</v>
      </c>
      <c r="N38" s="10">
        <v>3.2612113295951128</v>
      </c>
      <c r="O38" s="10">
        <v>4.3435650927137726</v>
      </c>
      <c r="P38" s="10">
        <v>2.9107702</v>
      </c>
      <c r="Q38" s="18">
        <v>2054</v>
      </c>
      <c r="R38" s="10">
        <v>11.03513634316336</v>
      </c>
      <c r="S38" s="10">
        <v>7.0714790941755874</v>
      </c>
      <c r="T38" s="10">
        <v>6.4618562342399466</v>
      </c>
      <c r="U38" s="10">
        <v>5.3592160054854494</v>
      </c>
      <c r="V38" s="10">
        <v>4.5002795093381449</v>
      </c>
      <c r="W38" s="10">
        <v>4.9461730584032297</v>
      </c>
      <c r="X38" s="10">
        <v>4.1857837338856037</v>
      </c>
    </row>
    <row r="39" spans="1:24" x14ac:dyDescent="0.3">
      <c r="A39" s="13">
        <v>2055</v>
      </c>
      <c r="B39" s="10">
        <v>3.570909350656041</v>
      </c>
      <c r="C39" s="10">
        <v>4.1448626244227604</v>
      </c>
      <c r="D39" s="10">
        <v>4.2216330134889963</v>
      </c>
      <c r="E39" s="10">
        <v>4.3589677313940038</v>
      </c>
      <c r="F39" s="10">
        <v>3.239309133958423</v>
      </c>
      <c r="G39" s="10">
        <v>4.3227715112848992</v>
      </c>
      <c r="H39" s="10">
        <v>2.8979889999999999</v>
      </c>
      <c r="I39" s="13">
        <v>2055</v>
      </c>
      <c r="J39" s="10">
        <v>3.6041090279385841</v>
      </c>
      <c r="K39" s="10">
        <v>4.2380359122802203</v>
      </c>
      <c r="L39" s="10">
        <v>4.2553056345463691</v>
      </c>
      <c r="M39" s="10">
        <v>4.4519248450536644</v>
      </c>
      <c r="N39" s="10">
        <v>3.239309133958423</v>
      </c>
      <c r="O39" s="10">
        <v>4.3227715112848992</v>
      </c>
      <c r="P39" s="10">
        <v>2.8979889999999999</v>
      </c>
      <c r="Q39" s="18">
        <v>2055</v>
      </c>
      <c r="R39" s="10">
        <v>11.75021887669751</v>
      </c>
      <c r="S39" s="10">
        <v>7.3498420297341607</v>
      </c>
      <c r="T39" s="10">
        <v>6.6655073419997466</v>
      </c>
      <c r="U39" s="10">
        <v>5.4496872647574683</v>
      </c>
      <c r="V39" s="10">
        <v>4.5972198822306076</v>
      </c>
      <c r="W39" s="10">
        <v>4.9831773283189964</v>
      </c>
      <c r="X39" s="10">
        <v>4.2957013508512221</v>
      </c>
    </row>
    <row r="40" spans="1:24" x14ac:dyDescent="0.3">
      <c r="A40" s="13">
        <v>2056</v>
      </c>
      <c r="B40" s="10">
        <v>3.570909350656041</v>
      </c>
      <c r="C40" s="10">
        <v>4.1448626244227604</v>
      </c>
      <c r="D40" s="10">
        <v>4.2121701826026454</v>
      </c>
      <c r="E40" s="10">
        <v>4.3603845836207062</v>
      </c>
      <c r="F40" s="10">
        <v>3.2204894380902309</v>
      </c>
      <c r="G40" s="10">
        <v>4.301977929856025</v>
      </c>
      <c r="H40" s="10">
        <v>2.8815876</v>
      </c>
      <c r="I40" s="13">
        <v>2056</v>
      </c>
      <c r="J40" s="10">
        <v>3.6070416374002479</v>
      </c>
      <c r="K40" s="10">
        <v>4.2462661388339233</v>
      </c>
      <c r="L40" s="10">
        <v>4.2488171894129731</v>
      </c>
      <c r="M40" s="10">
        <v>4.4615528286334616</v>
      </c>
      <c r="N40" s="10">
        <v>3.2204894380902309</v>
      </c>
      <c r="O40" s="10">
        <v>4.301977929856025</v>
      </c>
      <c r="P40" s="10">
        <v>2.8815876</v>
      </c>
      <c r="Q40" s="18">
        <v>2056</v>
      </c>
      <c r="R40" s="10">
        <v>12.475723460088799</v>
      </c>
      <c r="S40" s="10">
        <v>7.6340940544861224</v>
      </c>
      <c r="T40" s="10">
        <v>6.8728073477535512</v>
      </c>
      <c r="U40" s="10">
        <v>5.5478182484813194</v>
      </c>
      <c r="V40" s="10">
        <v>4.6988488751250364</v>
      </c>
      <c r="W40" s="10">
        <v>5.0209627181621137</v>
      </c>
      <c r="X40" s="10">
        <v>4.4034478109403672</v>
      </c>
    </row>
    <row r="41" spans="1:24" x14ac:dyDescent="0.3">
      <c r="A41" s="13">
        <v>2057</v>
      </c>
      <c r="B41" s="10">
        <v>3.570909350656041</v>
      </c>
      <c r="C41" s="10">
        <v>4.1448626244227604</v>
      </c>
      <c r="D41" s="10">
        <v>4.2027073517162954</v>
      </c>
      <c r="E41" s="10">
        <v>4.3618014358474104</v>
      </c>
      <c r="F41" s="10">
        <v>3.2016697422220388</v>
      </c>
      <c r="G41" s="10">
        <v>4.2811843484271508</v>
      </c>
      <c r="H41" s="10">
        <v>2.8651862000000001</v>
      </c>
      <c r="I41" s="13">
        <v>2057</v>
      </c>
      <c r="J41" s="10">
        <v>3.609974246861912</v>
      </c>
      <c r="K41" s="10">
        <v>4.2544963653876264</v>
      </c>
      <c r="L41" s="10">
        <v>4.2423287442795763</v>
      </c>
      <c r="M41" s="10">
        <v>4.4711808122132606</v>
      </c>
      <c r="N41" s="10">
        <v>3.2016697422220388</v>
      </c>
      <c r="O41" s="10">
        <v>4.2811843484271508</v>
      </c>
      <c r="P41" s="10">
        <v>2.8651862000000001</v>
      </c>
      <c r="Q41" s="18">
        <v>2057</v>
      </c>
      <c r="R41" s="10">
        <v>13.201228043480089</v>
      </c>
      <c r="S41" s="10">
        <v>7.9183460792380824</v>
      </c>
      <c r="T41" s="10">
        <v>7.0801073535073558</v>
      </c>
      <c r="U41" s="10">
        <v>5.6459492322051688</v>
      </c>
      <c r="V41" s="10">
        <v>4.800477868019466</v>
      </c>
      <c r="W41" s="10">
        <v>5.058748108005231</v>
      </c>
      <c r="X41" s="10">
        <v>4.5111942710295114</v>
      </c>
    </row>
    <row r="42" spans="1:24" x14ac:dyDescent="0.3">
      <c r="A42" s="13">
        <v>2058</v>
      </c>
      <c r="B42" s="10">
        <v>3.570909350656041</v>
      </c>
      <c r="C42" s="10">
        <v>4.1448626244227604</v>
      </c>
      <c r="D42" s="10">
        <v>4.1932445208299436</v>
      </c>
      <c r="E42" s="10">
        <v>4.3632182880741119</v>
      </c>
      <c r="F42" s="10">
        <v>3.1828500463538458</v>
      </c>
      <c r="G42" s="10">
        <v>4.2603907669982766</v>
      </c>
      <c r="H42" s="10">
        <v>2.8487847999999998</v>
      </c>
      <c r="I42" s="13">
        <v>2058</v>
      </c>
      <c r="J42" s="10">
        <v>3.6129068563235771</v>
      </c>
      <c r="K42" s="10">
        <v>4.2627265919413304</v>
      </c>
      <c r="L42" s="10">
        <v>4.2358402991461812</v>
      </c>
      <c r="M42" s="10">
        <v>4.4808087957930578</v>
      </c>
      <c r="N42" s="10">
        <v>3.1828500463538458</v>
      </c>
      <c r="O42" s="10">
        <v>4.2603907669982766</v>
      </c>
      <c r="P42" s="10">
        <v>2.8487847999999998</v>
      </c>
      <c r="Q42" s="18">
        <v>2058</v>
      </c>
      <c r="R42" s="10">
        <v>13.926732626871379</v>
      </c>
      <c r="S42" s="10">
        <v>8.2025981039900433</v>
      </c>
      <c r="T42" s="10">
        <v>7.2874073592611612</v>
      </c>
      <c r="U42" s="10">
        <v>5.744080215929019</v>
      </c>
      <c r="V42" s="10">
        <v>4.9021068609138947</v>
      </c>
      <c r="W42" s="10">
        <v>5.0965334978483483</v>
      </c>
      <c r="X42" s="10">
        <v>4.6189407311186574</v>
      </c>
    </row>
    <row r="43" spans="1:24" x14ac:dyDescent="0.3">
      <c r="A43" s="13">
        <v>2059</v>
      </c>
      <c r="B43" s="10">
        <v>3.570909350656041</v>
      </c>
      <c r="C43" s="10">
        <v>4.1448626244227604</v>
      </c>
      <c r="D43" s="10">
        <v>4.1837816899435936</v>
      </c>
      <c r="E43" s="10">
        <v>4.3646351403008152</v>
      </c>
      <c r="F43" s="10">
        <v>3.1640303504856542</v>
      </c>
      <c r="G43" s="10">
        <v>4.2395971855694032</v>
      </c>
      <c r="H43" s="10">
        <v>2.8323833999999999</v>
      </c>
      <c r="I43" s="13">
        <v>2059</v>
      </c>
      <c r="J43" s="10">
        <v>3.6158394657852408</v>
      </c>
      <c r="K43" s="10">
        <v>4.2709568184950326</v>
      </c>
      <c r="L43" s="10">
        <v>4.2293518540127852</v>
      </c>
      <c r="M43" s="10">
        <v>4.4904367793728559</v>
      </c>
      <c r="N43" s="10">
        <v>3.1640303504856542</v>
      </c>
      <c r="O43" s="10">
        <v>4.2395971855694032</v>
      </c>
      <c r="P43" s="10">
        <v>2.8323833999999999</v>
      </c>
      <c r="Q43" s="18">
        <v>2059</v>
      </c>
      <c r="R43" s="10">
        <v>14.652237210262671</v>
      </c>
      <c r="S43" s="10">
        <v>8.4868501287420042</v>
      </c>
      <c r="T43" s="10">
        <v>7.4947073650149658</v>
      </c>
      <c r="U43" s="10">
        <v>5.8422111996528692</v>
      </c>
      <c r="V43" s="10">
        <v>5.0037358538083234</v>
      </c>
      <c r="W43" s="10">
        <v>5.1343188876914656</v>
      </c>
      <c r="X43" s="10">
        <v>4.7266871912078017</v>
      </c>
    </row>
    <row r="44" spans="1:24" x14ac:dyDescent="0.3">
      <c r="A44" s="13">
        <v>2060</v>
      </c>
      <c r="B44" s="10">
        <v>3.570909350656041</v>
      </c>
      <c r="C44" s="10">
        <v>4.1448626244227604</v>
      </c>
      <c r="D44" s="10">
        <v>4.1743188590572426</v>
      </c>
      <c r="E44" s="10">
        <v>4.3660519925275176</v>
      </c>
      <c r="F44" s="10">
        <v>3.1452106546174621</v>
      </c>
      <c r="G44" s="10">
        <v>4.218803604140529</v>
      </c>
      <c r="H44" s="10">
        <v>2.815982</v>
      </c>
      <c r="I44" s="13">
        <v>2060</v>
      </c>
      <c r="J44" s="10">
        <v>3.6187720752469059</v>
      </c>
      <c r="K44" s="10">
        <v>4.2791870450487357</v>
      </c>
      <c r="L44" s="10">
        <v>4.2228634088793884</v>
      </c>
      <c r="M44" s="10">
        <v>4.500064762952654</v>
      </c>
      <c r="N44" s="10">
        <v>3.1452106546174621</v>
      </c>
      <c r="O44" s="10">
        <v>4.218803604140529</v>
      </c>
      <c r="P44" s="10">
        <v>2.815982</v>
      </c>
      <c r="Q44" s="18">
        <v>2060</v>
      </c>
      <c r="R44" s="10">
        <v>15.377741793653961</v>
      </c>
      <c r="S44" s="10">
        <v>8.771102153493965</v>
      </c>
      <c r="T44" s="10">
        <v>7.7020073707687704</v>
      </c>
      <c r="U44" s="10">
        <v>5.9403421833767176</v>
      </c>
      <c r="V44" s="10">
        <v>5.1053648467027521</v>
      </c>
      <c r="W44" s="10">
        <v>5.1721042775345829</v>
      </c>
      <c r="X44" s="10">
        <v>4.8344336512969459</v>
      </c>
    </row>
  </sheetData>
  <phoneticPr fontId="2" type="noConversion"/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A2692-8F9D-45BF-A407-ECE73B185DF5}">
  <dimension ref="A1:H6"/>
  <sheetViews>
    <sheetView workbookViewId="0">
      <selection activeCell="I8" sqref="I8"/>
    </sheetView>
  </sheetViews>
  <sheetFormatPr defaultRowHeight="14" x14ac:dyDescent="0.3"/>
  <cols>
    <col min="1" max="1" width="20.5" style="11" customWidth="1"/>
    <col min="2" max="16384" width="8.6640625" style="9"/>
  </cols>
  <sheetData>
    <row r="1" spans="1:8" s="11" customFormat="1" x14ac:dyDescent="0.3">
      <c r="B1" s="11" t="s">
        <v>83</v>
      </c>
      <c r="C1" s="11" t="s">
        <v>84</v>
      </c>
      <c r="D1" s="11" t="s">
        <v>85</v>
      </c>
      <c r="E1" s="11" t="s">
        <v>86</v>
      </c>
      <c r="F1" s="11" t="s">
        <v>87</v>
      </c>
      <c r="G1" s="11" t="s">
        <v>82</v>
      </c>
      <c r="H1" s="11" t="s">
        <v>108</v>
      </c>
    </row>
    <row r="2" spans="1:8" x14ac:dyDescent="0.3">
      <c r="A2" s="11" t="s">
        <v>101</v>
      </c>
      <c r="B2" s="9">
        <v>3.5709089999999999</v>
      </c>
      <c r="C2" s="9">
        <v>4.1448626239999999</v>
      </c>
      <c r="D2" s="9">
        <v>4.1743188590000004</v>
      </c>
      <c r="E2" s="9">
        <v>4.3660519999999998</v>
      </c>
      <c r="F2" s="9">
        <v>3.1452070000000001</v>
      </c>
      <c r="G2" s="9">
        <v>4.2337350000000002</v>
      </c>
      <c r="H2" s="9">
        <f>Fig.4a!H44</f>
        <v>2.815982</v>
      </c>
    </row>
    <row r="3" spans="1:8" x14ac:dyDescent="0.3">
      <c r="A3" s="11" t="s">
        <v>102</v>
      </c>
      <c r="B3" s="9">
        <v>3.5709089999999999</v>
      </c>
      <c r="C3" s="9">
        <v>4.1448626239999999</v>
      </c>
      <c r="D3" s="9">
        <v>4.1743188590000004</v>
      </c>
      <c r="E3" s="9">
        <v>4.3660519999999998</v>
      </c>
      <c r="F3" s="9">
        <v>3.1452070000000001</v>
      </c>
      <c r="G3" s="9">
        <v>4.2337350000000002</v>
      </c>
      <c r="H3" s="9">
        <f>H2</f>
        <v>2.815982</v>
      </c>
    </row>
    <row r="4" spans="1:8" x14ac:dyDescent="0.3">
      <c r="A4" s="11" t="s">
        <v>103</v>
      </c>
      <c r="B4" s="9">
        <v>4.7863000000000003E-2</v>
      </c>
      <c r="C4" s="9">
        <v>0.134324421</v>
      </c>
      <c r="D4" s="9">
        <v>4.8544549999999999E-2</v>
      </c>
      <c r="E4" s="9">
        <v>0.13401299999999999</v>
      </c>
      <c r="F4" s="9">
        <v>0</v>
      </c>
      <c r="G4" s="9">
        <v>0</v>
      </c>
      <c r="H4" s="9">
        <v>0</v>
      </c>
    </row>
    <row r="5" spans="1:8" x14ac:dyDescent="0.3">
      <c r="A5" s="11" t="s">
        <v>104</v>
      </c>
      <c r="B5" s="9">
        <v>3.5709089999999999</v>
      </c>
      <c r="C5" s="9">
        <v>4.1448626239999999</v>
      </c>
      <c r="D5" s="9">
        <v>4.1743188590000004</v>
      </c>
      <c r="E5" s="9">
        <v>4.3660519999999998</v>
      </c>
      <c r="F5" s="9">
        <v>3.1452070000000001</v>
      </c>
      <c r="G5" s="9">
        <v>4.2337350000000002</v>
      </c>
      <c r="H5" s="9">
        <f>H2</f>
        <v>2.815982</v>
      </c>
    </row>
    <row r="6" spans="1:8" x14ac:dyDescent="0.3">
      <c r="A6" s="11" t="s">
        <v>105</v>
      </c>
      <c r="B6" s="9">
        <v>11.80683</v>
      </c>
      <c r="C6" s="9">
        <v>4.6262395290000002</v>
      </c>
      <c r="D6" s="9">
        <v>3.5276885120000001</v>
      </c>
      <c r="E6" s="9">
        <v>1.57429</v>
      </c>
      <c r="F6" s="9">
        <v>1.960153</v>
      </c>
      <c r="G6" s="9">
        <v>0.96203099999999997</v>
      </c>
      <c r="H6" s="9">
        <f>Fig.4a!X44-H5</f>
        <v>2.0184516512969459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4F02F-0C90-47A0-B6B4-EE23FB1995F6}">
  <dimension ref="A1:AA67"/>
  <sheetViews>
    <sheetView topLeftCell="C4" zoomScale="70" zoomScaleNormal="70" workbookViewId="0">
      <selection activeCell="O29" sqref="O29"/>
    </sheetView>
  </sheetViews>
  <sheetFormatPr defaultRowHeight="14" x14ac:dyDescent="0.3"/>
  <cols>
    <col min="1" max="1" width="8.6640625" style="11"/>
    <col min="2" max="9" width="8.6640625" style="9"/>
    <col min="10" max="10" width="8.6640625" style="11"/>
    <col min="11" max="18" width="8.6640625" style="9"/>
    <col min="19" max="19" width="8.6640625" style="11"/>
    <col min="20" max="16384" width="8.6640625" style="9"/>
  </cols>
  <sheetData>
    <row r="1" spans="1:27" s="11" customFormat="1" x14ac:dyDescent="0.3">
      <c r="A1" s="11" t="s">
        <v>98</v>
      </c>
      <c r="B1" s="11" t="s">
        <v>0</v>
      </c>
      <c r="C1" s="11" t="s">
        <v>1</v>
      </c>
      <c r="D1" s="11" t="s">
        <v>2</v>
      </c>
      <c r="E1" s="11" t="s">
        <v>3</v>
      </c>
      <c r="F1" s="11" t="s">
        <v>112</v>
      </c>
      <c r="G1" s="11" t="s">
        <v>4</v>
      </c>
      <c r="H1" s="11" t="s">
        <v>5</v>
      </c>
      <c r="J1" s="11" t="s">
        <v>100</v>
      </c>
      <c r="K1" s="11" t="s">
        <v>0</v>
      </c>
      <c r="L1" s="11" t="s">
        <v>1</v>
      </c>
      <c r="M1" s="11" t="s">
        <v>2</v>
      </c>
      <c r="N1" s="11" t="s">
        <v>3</v>
      </c>
      <c r="O1" s="11" t="s">
        <v>112</v>
      </c>
      <c r="P1" s="11" t="s">
        <v>4</v>
      </c>
      <c r="Q1" s="11" t="s">
        <v>5</v>
      </c>
      <c r="S1" s="11" t="s">
        <v>99</v>
      </c>
      <c r="T1" s="11" t="s">
        <v>0</v>
      </c>
      <c r="U1" s="11" t="s">
        <v>1</v>
      </c>
      <c r="V1" s="11" t="s">
        <v>2</v>
      </c>
      <c r="W1" s="11" t="s">
        <v>3</v>
      </c>
      <c r="X1" s="11" t="s">
        <v>107</v>
      </c>
      <c r="Y1" s="11" t="s">
        <v>113</v>
      </c>
      <c r="Z1" s="11" t="s">
        <v>114</v>
      </c>
    </row>
    <row r="2" spans="1:27" x14ac:dyDescent="0.3">
      <c r="A2" s="11" t="s">
        <v>7</v>
      </c>
      <c r="B2" s="9">
        <f>B35</f>
        <v>2038</v>
      </c>
      <c r="C2" s="9">
        <f>IF(C35=0,0,C35+B2)</f>
        <v>0</v>
      </c>
      <c r="D2" s="9">
        <f>IF(D35=0,0,D35+C2)</f>
        <v>0</v>
      </c>
      <c r="E2" s="9">
        <f>IF(E35=0,0,E35+D2)</f>
        <v>0</v>
      </c>
      <c r="F2" s="9">
        <f>B2+F35</f>
        <v>2060</v>
      </c>
      <c r="G2" s="9">
        <v>0</v>
      </c>
      <c r="H2" s="9">
        <f t="shared" ref="H2" si="0">IF(H35=0,0,H35+G2)</f>
        <v>0</v>
      </c>
      <c r="I2" s="9">
        <v>2038</v>
      </c>
      <c r="J2" s="11" t="s">
        <v>7</v>
      </c>
      <c r="K2" s="9">
        <f>K35</f>
        <v>2037</v>
      </c>
      <c r="L2" s="9">
        <f>IF(L35=0,0,L35+K2)</f>
        <v>0</v>
      </c>
      <c r="M2" s="9">
        <f>IF(M35=0,0,M35+L2)</f>
        <v>0</v>
      </c>
      <c r="N2" s="9">
        <f>IF(N35=0,0,N35+M2)</f>
        <v>0</v>
      </c>
      <c r="O2" s="9">
        <f>K2+O35</f>
        <v>2060</v>
      </c>
      <c r="P2" s="9">
        <v>0</v>
      </c>
      <c r="Q2" s="9">
        <v>0</v>
      </c>
      <c r="S2" s="11" t="s">
        <v>7</v>
      </c>
      <c r="T2" s="9">
        <f>T35</f>
        <v>2022</v>
      </c>
      <c r="U2" s="9">
        <f>T2+U35</f>
        <v>2023</v>
      </c>
      <c r="V2" s="9">
        <f t="shared" ref="V2:W2" si="1">U2+V35</f>
        <v>2023</v>
      </c>
      <c r="W2" s="9">
        <f t="shared" si="1"/>
        <v>2025</v>
      </c>
      <c r="X2" s="9">
        <f>X35+W2</f>
        <v>2056</v>
      </c>
      <c r="Y2" s="9">
        <f>X2+Y35</f>
        <v>2056</v>
      </c>
      <c r="Z2" s="9">
        <f>Y2+Z35</f>
        <v>2060</v>
      </c>
      <c r="AA2" s="9">
        <f t="shared" ref="AA2:AA32" si="2">I2-V2</f>
        <v>15</v>
      </c>
    </row>
    <row r="3" spans="1:27" x14ac:dyDescent="0.3">
      <c r="A3" s="11" t="s">
        <v>8</v>
      </c>
      <c r="B3" s="9">
        <f t="shared" ref="B3:B32" si="3">B36</f>
        <v>2035</v>
      </c>
      <c r="C3" s="9">
        <f t="shared" ref="C3:D32" si="4">IF(C36=0,0,C36+B3)</f>
        <v>0</v>
      </c>
      <c r="D3" s="9">
        <f t="shared" si="4"/>
        <v>0</v>
      </c>
      <c r="E3" s="9">
        <f t="shared" ref="E3:H3" si="5">IF(E36=0,0,E36+D3)</f>
        <v>0</v>
      </c>
      <c r="F3" s="9">
        <f>B3+F36</f>
        <v>2060</v>
      </c>
      <c r="G3" s="9">
        <v>0</v>
      </c>
      <c r="H3" s="9">
        <f t="shared" si="5"/>
        <v>0</v>
      </c>
      <c r="I3" s="9">
        <v>2035</v>
      </c>
      <c r="J3" s="11" t="s">
        <v>8</v>
      </c>
      <c r="K3" s="9">
        <f t="shared" ref="K3:K32" si="6">K36</f>
        <v>2034</v>
      </c>
      <c r="L3" s="9">
        <f t="shared" ref="L3:L32" si="7">IF(L36=0,0,L36+K3)</f>
        <v>0</v>
      </c>
      <c r="M3" s="9">
        <f t="shared" ref="M3:M32" si="8">IF(M36=0,0,M36+L3)</f>
        <v>0</v>
      </c>
      <c r="N3" s="9">
        <f t="shared" ref="N3:N32" si="9">IF(N36=0,0,N36+M3)</f>
        <v>0</v>
      </c>
      <c r="O3" s="9">
        <f>K3+O36</f>
        <v>2060</v>
      </c>
      <c r="P3" s="9">
        <v>0</v>
      </c>
      <c r="Q3" s="9">
        <v>0</v>
      </c>
      <c r="S3" s="11" t="s">
        <v>8</v>
      </c>
      <c r="T3" s="9">
        <f t="shared" ref="T3:T32" si="10">T36</f>
        <v>2021</v>
      </c>
      <c r="U3" s="9">
        <f t="shared" ref="U3:W32" si="11">T3+U36</f>
        <v>2023</v>
      </c>
      <c r="V3" s="9">
        <f t="shared" si="11"/>
        <v>2023</v>
      </c>
      <c r="W3" s="9">
        <f t="shared" si="11"/>
        <v>2027</v>
      </c>
      <c r="X3" s="9">
        <f t="shared" ref="X3:X32" si="12">X36+W3</f>
        <v>2060</v>
      </c>
      <c r="Y3" s="9">
        <f t="shared" ref="Y3:Z3" si="13">X3+Y36</f>
        <v>2060</v>
      </c>
      <c r="Z3" s="9">
        <f t="shared" si="13"/>
        <v>2060</v>
      </c>
      <c r="AA3" s="9">
        <f t="shared" si="2"/>
        <v>12</v>
      </c>
    </row>
    <row r="4" spans="1:27" x14ac:dyDescent="0.3">
      <c r="A4" s="11" t="s">
        <v>9</v>
      </c>
      <c r="B4" s="9">
        <f t="shared" si="3"/>
        <v>2017</v>
      </c>
      <c r="C4" s="9">
        <f t="shared" si="4"/>
        <v>2058</v>
      </c>
      <c r="D4" s="9">
        <f t="shared" si="4"/>
        <v>0</v>
      </c>
      <c r="E4" s="9">
        <f t="shared" ref="E4:H4" si="14">IF(E37=0,0,E37+D4)</f>
        <v>0</v>
      </c>
      <c r="F4" s="9">
        <v>2060</v>
      </c>
      <c r="G4" s="9">
        <v>0</v>
      </c>
      <c r="H4" s="9">
        <f t="shared" si="14"/>
        <v>0</v>
      </c>
      <c r="I4" s="9">
        <v>2058</v>
      </c>
      <c r="J4" s="11" t="s">
        <v>9</v>
      </c>
      <c r="K4" s="9">
        <f t="shared" si="6"/>
        <v>2017</v>
      </c>
      <c r="L4" s="9">
        <f>IF(L37=0,0,L37+K4)</f>
        <v>2053</v>
      </c>
      <c r="M4" s="9">
        <f t="shared" si="8"/>
        <v>0</v>
      </c>
      <c r="N4" s="9">
        <f t="shared" si="9"/>
        <v>0</v>
      </c>
      <c r="O4" s="9">
        <f>L4+O37</f>
        <v>2060</v>
      </c>
      <c r="P4" s="9">
        <v>0</v>
      </c>
      <c r="Q4" s="9">
        <v>0</v>
      </c>
      <c r="S4" s="11" t="s">
        <v>9</v>
      </c>
      <c r="T4" s="9">
        <f t="shared" si="10"/>
        <v>2017</v>
      </c>
      <c r="U4" s="9">
        <f t="shared" si="11"/>
        <v>2023</v>
      </c>
      <c r="V4" s="9">
        <f t="shared" si="11"/>
        <v>2023</v>
      </c>
      <c r="W4" s="9">
        <f t="shared" si="11"/>
        <v>2060</v>
      </c>
      <c r="X4" s="9">
        <f t="shared" si="12"/>
        <v>2060</v>
      </c>
      <c r="Y4" s="9">
        <f t="shared" ref="Y4:Z4" si="15">X4+Y37</f>
        <v>2060</v>
      </c>
      <c r="Z4" s="9">
        <f t="shared" si="15"/>
        <v>2060</v>
      </c>
      <c r="AA4" s="9">
        <f t="shared" si="2"/>
        <v>35</v>
      </c>
    </row>
    <row r="5" spans="1:27" x14ac:dyDescent="0.3">
      <c r="A5" s="11" t="s">
        <v>10</v>
      </c>
      <c r="B5" s="9">
        <f t="shared" si="3"/>
        <v>2029</v>
      </c>
      <c r="C5" s="9">
        <f t="shared" si="4"/>
        <v>0</v>
      </c>
      <c r="D5" s="9">
        <f t="shared" si="4"/>
        <v>0</v>
      </c>
      <c r="E5" s="9">
        <f t="shared" ref="E5:H5" si="16">IF(E38=0,0,E38+D5)</f>
        <v>0</v>
      </c>
      <c r="F5" s="9">
        <f t="shared" ref="F5:F21" si="17">B5+F38</f>
        <v>2060</v>
      </c>
      <c r="G5" s="9">
        <v>0</v>
      </c>
      <c r="H5" s="9">
        <f t="shared" si="16"/>
        <v>0</v>
      </c>
      <c r="I5" s="9">
        <v>2029</v>
      </c>
      <c r="J5" s="11" t="s">
        <v>10</v>
      </c>
      <c r="K5" s="9">
        <f t="shared" si="6"/>
        <v>2028</v>
      </c>
      <c r="L5" s="9">
        <f t="shared" si="7"/>
        <v>0</v>
      </c>
      <c r="M5" s="9">
        <f t="shared" si="8"/>
        <v>0</v>
      </c>
      <c r="N5" s="9">
        <f t="shared" si="9"/>
        <v>0</v>
      </c>
      <c r="O5" s="9">
        <f t="shared" ref="O5:O21" si="18">K5+O38</f>
        <v>2060</v>
      </c>
      <c r="P5" s="9">
        <v>0</v>
      </c>
      <c r="Q5" s="9">
        <v>0</v>
      </c>
      <c r="S5" s="11" t="s">
        <v>10</v>
      </c>
      <c r="T5" s="9">
        <f t="shared" si="10"/>
        <v>2020</v>
      </c>
      <c r="U5" s="9">
        <f t="shared" si="11"/>
        <v>2020</v>
      </c>
      <c r="V5" s="9">
        <f t="shared" si="11"/>
        <v>2020</v>
      </c>
      <c r="W5" s="9">
        <f t="shared" si="11"/>
        <v>2020</v>
      </c>
      <c r="X5" s="9">
        <f t="shared" si="12"/>
        <v>2058</v>
      </c>
      <c r="Y5" s="9">
        <f t="shared" ref="Y5:Z5" si="19">X5+Y38</f>
        <v>2058</v>
      </c>
      <c r="Z5" s="9">
        <f t="shared" si="19"/>
        <v>2060</v>
      </c>
      <c r="AA5" s="9">
        <f t="shared" si="2"/>
        <v>9</v>
      </c>
    </row>
    <row r="6" spans="1:27" x14ac:dyDescent="0.3">
      <c r="A6" s="11" t="s">
        <v>11</v>
      </c>
      <c r="B6" s="9">
        <f t="shared" si="3"/>
        <v>2031</v>
      </c>
      <c r="C6" s="9">
        <f t="shared" si="4"/>
        <v>0</v>
      </c>
      <c r="D6" s="9">
        <f t="shared" si="4"/>
        <v>0</v>
      </c>
      <c r="E6" s="9">
        <f t="shared" ref="E6:H6" si="20">IF(E39=0,0,E39+D6)</f>
        <v>0</v>
      </c>
      <c r="F6" s="9">
        <f t="shared" si="17"/>
        <v>2060</v>
      </c>
      <c r="G6" s="9">
        <v>0</v>
      </c>
      <c r="H6" s="9">
        <f t="shared" si="20"/>
        <v>0</v>
      </c>
      <c r="I6" s="9">
        <v>2031</v>
      </c>
      <c r="J6" s="11" t="s">
        <v>11</v>
      </c>
      <c r="K6" s="9">
        <f t="shared" si="6"/>
        <v>2031</v>
      </c>
      <c r="L6" s="9">
        <f t="shared" si="7"/>
        <v>0</v>
      </c>
      <c r="M6" s="9">
        <f t="shared" si="8"/>
        <v>0</v>
      </c>
      <c r="N6" s="9">
        <f t="shared" si="9"/>
        <v>0</v>
      </c>
      <c r="O6" s="9">
        <f t="shared" si="18"/>
        <v>2060</v>
      </c>
      <c r="P6" s="9">
        <v>0</v>
      </c>
      <c r="Q6" s="9">
        <v>0</v>
      </c>
      <c r="S6" s="11" t="s">
        <v>11</v>
      </c>
      <c r="T6" s="9">
        <f t="shared" si="10"/>
        <v>2018</v>
      </c>
      <c r="U6" s="9">
        <f t="shared" si="11"/>
        <v>2023</v>
      </c>
      <c r="V6" s="9">
        <f t="shared" si="11"/>
        <v>2023</v>
      </c>
      <c r="W6" s="9">
        <f t="shared" si="11"/>
        <v>2027</v>
      </c>
      <c r="X6" s="9">
        <f t="shared" si="12"/>
        <v>2060</v>
      </c>
      <c r="Y6" s="9">
        <f t="shared" ref="Y6:Z6" si="21">X6+Y39</f>
        <v>2060</v>
      </c>
      <c r="Z6" s="9">
        <f t="shared" si="21"/>
        <v>2060</v>
      </c>
      <c r="AA6" s="9">
        <f t="shared" si="2"/>
        <v>8</v>
      </c>
    </row>
    <row r="7" spans="1:27" x14ac:dyDescent="0.3">
      <c r="A7" s="11" t="s">
        <v>12</v>
      </c>
      <c r="B7" s="9">
        <f t="shared" si="3"/>
        <v>2034</v>
      </c>
      <c r="C7" s="9">
        <f t="shared" si="4"/>
        <v>0</v>
      </c>
      <c r="D7" s="9">
        <f t="shared" si="4"/>
        <v>0</v>
      </c>
      <c r="E7" s="9">
        <f t="shared" ref="E7:H7" si="22">IF(E40=0,0,E40+D7)</f>
        <v>0</v>
      </c>
      <c r="F7" s="9">
        <f t="shared" si="17"/>
        <v>2060</v>
      </c>
      <c r="G7" s="9">
        <v>0</v>
      </c>
      <c r="H7" s="9">
        <f t="shared" si="22"/>
        <v>0</v>
      </c>
      <c r="I7" s="9">
        <v>2034</v>
      </c>
      <c r="J7" s="11" t="s">
        <v>12</v>
      </c>
      <c r="K7" s="9">
        <f t="shared" si="6"/>
        <v>2033</v>
      </c>
      <c r="L7" s="9">
        <f t="shared" si="7"/>
        <v>0</v>
      </c>
      <c r="M7" s="9">
        <f t="shared" si="8"/>
        <v>0</v>
      </c>
      <c r="N7" s="9">
        <f t="shared" si="9"/>
        <v>0</v>
      </c>
      <c r="O7" s="9">
        <f t="shared" si="18"/>
        <v>2060</v>
      </c>
      <c r="P7" s="9">
        <v>0</v>
      </c>
      <c r="Q7" s="9">
        <v>0</v>
      </c>
      <c r="S7" s="11" t="s">
        <v>12</v>
      </c>
      <c r="T7" s="9">
        <f t="shared" si="10"/>
        <v>2024</v>
      </c>
      <c r="U7" s="9">
        <f t="shared" si="11"/>
        <v>2024</v>
      </c>
      <c r="V7" s="9">
        <f t="shared" si="11"/>
        <v>2024</v>
      </c>
      <c r="W7" s="9">
        <f t="shared" si="11"/>
        <v>2024</v>
      </c>
      <c r="X7" s="9">
        <f t="shared" si="12"/>
        <v>2060</v>
      </c>
      <c r="Y7" s="9">
        <f t="shared" ref="Y7:Z7" si="23">X7+Y40</f>
        <v>2060</v>
      </c>
      <c r="Z7" s="9">
        <f t="shared" si="23"/>
        <v>2060</v>
      </c>
      <c r="AA7" s="9">
        <f t="shared" si="2"/>
        <v>10</v>
      </c>
    </row>
    <row r="8" spans="1:27" x14ac:dyDescent="0.3">
      <c r="A8" s="11" t="s">
        <v>13</v>
      </c>
      <c r="B8" s="9">
        <f t="shared" si="3"/>
        <v>2032</v>
      </c>
      <c r="C8" s="9">
        <f t="shared" si="4"/>
        <v>0</v>
      </c>
      <c r="D8" s="9">
        <f t="shared" si="4"/>
        <v>0</v>
      </c>
      <c r="E8" s="9">
        <f t="shared" ref="E8:H8" si="24">IF(E41=0,0,E41+D8)</f>
        <v>0</v>
      </c>
      <c r="F8" s="9">
        <f t="shared" si="17"/>
        <v>2060</v>
      </c>
      <c r="G8" s="9">
        <v>0</v>
      </c>
      <c r="H8" s="9">
        <f t="shared" si="24"/>
        <v>0</v>
      </c>
      <c r="I8" s="9">
        <v>2032</v>
      </c>
      <c r="J8" s="11" t="s">
        <v>13</v>
      </c>
      <c r="K8" s="9">
        <f t="shared" si="6"/>
        <v>2031</v>
      </c>
      <c r="L8" s="9">
        <f t="shared" si="7"/>
        <v>0</v>
      </c>
      <c r="M8" s="9">
        <f t="shared" si="8"/>
        <v>0</v>
      </c>
      <c r="N8" s="9">
        <f t="shared" si="9"/>
        <v>0</v>
      </c>
      <c r="O8" s="9">
        <f t="shared" si="18"/>
        <v>2060</v>
      </c>
      <c r="P8" s="9">
        <v>0</v>
      </c>
      <c r="Q8" s="9">
        <v>0</v>
      </c>
      <c r="S8" s="11" t="s">
        <v>13</v>
      </c>
      <c r="T8" s="9">
        <f t="shared" si="10"/>
        <v>2022</v>
      </c>
      <c r="U8" s="9">
        <f t="shared" si="11"/>
        <v>2022</v>
      </c>
      <c r="V8" s="9">
        <f t="shared" si="11"/>
        <v>2022</v>
      </c>
      <c r="W8" s="9">
        <f t="shared" si="11"/>
        <v>2022</v>
      </c>
      <c r="X8" s="9">
        <f t="shared" si="12"/>
        <v>2060</v>
      </c>
      <c r="Y8" s="9">
        <f t="shared" ref="Y8:Z8" si="25">X8+Y41</f>
        <v>2060</v>
      </c>
      <c r="Z8" s="9">
        <f t="shared" si="25"/>
        <v>2060</v>
      </c>
      <c r="AA8" s="9">
        <f t="shared" si="2"/>
        <v>10</v>
      </c>
    </row>
    <row r="9" spans="1:27" x14ac:dyDescent="0.3">
      <c r="A9" s="11" t="s">
        <v>14</v>
      </c>
      <c r="B9" s="9">
        <f t="shared" si="3"/>
        <v>2041</v>
      </c>
      <c r="C9" s="9">
        <f t="shared" si="4"/>
        <v>0</v>
      </c>
      <c r="D9" s="9">
        <f t="shared" si="4"/>
        <v>0</v>
      </c>
      <c r="E9" s="9">
        <f t="shared" ref="E9:H9" si="26">IF(E42=0,0,E42+D9)</f>
        <v>0</v>
      </c>
      <c r="F9" s="9">
        <f t="shared" si="17"/>
        <v>2060</v>
      </c>
      <c r="G9" s="9">
        <v>0</v>
      </c>
      <c r="H9" s="9">
        <f t="shared" si="26"/>
        <v>0</v>
      </c>
      <c r="I9" s="9">
        <v>2041</v>
      </c>
      <c r="J9" s="11" t="s">
        <v>14</v>
      </c>
      <c r="K9" s="9">
        <f t="shared" si="6"/>
        <v>2039</v>
      </c>
      <c r="L9" s="9">
        <f t="shared" si="7"/>
        <v>0</v>
      </c>
      <c r="M9" s="9">
        <f t="shared" si="8"/>
        <v>0</v>
      </c>
      <c r="N9" s="9">
        <f t="shared" si="9"/>
        <v>0</v>
      </c>
      <c r="O9" s="9">
        <f t="shared" si="18"/>
        <v>2060</v>
      </c>
      <c r="P9" s="9">
        <v>0</v>
      </c>
      <c r="Q9" s="9">
        <v>0</v>
      </c>
      <c r="S9" s="11" t="s">
        <v>14</v>
      </c>
      <c r="T9" s="9">
        <f t="shared" si="10"/>
        <v>2024</v>
      </c>
      <c r="U9" s="9">
        <f t="shared" si="11"/>
        <v>2024</v>
      </c>
      <c r="V9" s="9">
        <f t="shared" si="11"/>
        <v>2024</v>
      </c>
      <c r="W9" s="9">
        <f t="shared" si="11"/>
        <v>2026</v>
      </c>
      <c r="X9" s="9">
        <f t="shared" si="12"/>
        <v>2060</v>
      </c>
      <c r="Y9" s="9">
        <f t="shared" ref="Y9:Z9" si="27">X9+Y42</f>
        <v>2060</v>
      </c>
      <c r="Z9" s="9">
        <f t="shared" si="27"/>
        <v>2060</v>
      </c>
      <c r="AA9" s="9">
        <f t="shared" si="2"/>
        <v>17</v>
      </c>
    </row>
    <row r="10" spans="1:27" x14ac:dyDescent="0.3">
      <c r="A10" s="11" t="s">
        <v>15</v>
      </c>
      <c r="B10" s="9">
        <f t="shared" si="3"/>
        <v>2029</v>
      </c>
      <c r="C10" s="9">
        <f t="shared" si="4"/>
        <v>0</v>
      </c>
      <c r="D10" s="9">
        <f t="shared" si="4"/>
        <v>0</v>
      </c>
      <c r="E10" s="9">
        <f t="shared" ref="E10:H10" si="28">IF(E43=0,0,E43+D10)</f>
        <v>0</v>
      </c>
      <c r="F10" s="9">
        <f t="shared" si="17"/>
        <v>2060</v>
      </c>
      <c r="G10" s="9">
        <v>0</v>
      </c>
      <c r="H10" s="9">
        <f t="shared" si="28"/>
        <v>0</v>
      </c>
      <c r="I10" s="9">
        <v>2029</v>
      </c>
      <c r="J10" s="11" t="s">
        <v>15</v>
      </c>
      <c r="K10" s="9">
        <f t="shared" si="6"/>
        <v>2029</v>
      </c>
      <c r="L10" s="9">
        <f t="shared" si="7"/>
        <v>0</v>
      </c>
      <c r="M10" s="9">
        <f t="shared" si="8"/>
        <v>0</v>
      </c>
      <c r="N10" s="9">
        <f t="shared" si="9"/>
        <v>0</v>
      </c>
      <c r="O10" s="9">
        <f t="shared" si="18"/>
        <v>2060</v>
      </c>
      <c r="P10" s="9">
        <v>0</v>
      </c>
      <c r="Q10" s="9">
        <v>0</v>
      </c>
      <c r="S10" s="11" t="s">
        <v>15</v>
      </c>
      <c r="T10" s="9">
        <f t="shared" si="10"/>
        <v>2023</v>
      </c>
      <c r="U10" s="9">
        <f t="shared" si="11"/>
        <v>2023</v>
      </c>
      <c r="V10" s="9">
        <f t="shared" si="11"/>
        <v>2023</v>
      </c>
      <c r="W10" s="9">
        <f t="shared" si="11"/>
        <v>2023</v>
      </c>
      <c r="X10" s="9">
        <f>X43+W10</f>
        <v>2060</v>
      </c>
      <c r="Y10" s="9">
        <f t="shared" ref="Y10:Z10" si="29">X10+Y43</f>
        <v>2060</v>
      </c>
      <c r="Z10" s="9">
        <f t="shared" si="29"/>
        <v>2060</v>
      </c>
      <c r="AA10" s="9">
        <f t="shared" si="2"/>
        <v>6</v>
      </c>
    </row>
    <row r="11" spans="1:27" x14ac:dyDescent="0.3">
      <c r="A11" s="11" t="s">
        <v>16</v>
      </c>
      <c r="B11" s="9">
        <f t="shared" si="3"/>
        <v>2036</v>
      </c>
      <c r="C11" s="9">
        <f t="shared" si="4"/>
        <v>0</v>
      </c>
      <c r="D11" s="9">
        <f t="shared" si="4"/>
        <v>0</v>
      </c>
      <c r="E11" s="9">
        <f t="shared" ref="E11:H11" si="30">IF(E44=0,0,E44+D11)</f>
        <v>0</v>
      </c>
      <c r="F11" s="9">
        <f t="shared" si="17"/>
        <v>2060</v>
      </c>
      <c r="G11" s="9">
        <v>0</v>
      </c>
      <c r="H11" s="9">
        <f t="shared" si="30"/>
        <v>0</v>
      </c>
      <c r="I11" s="9">
        <v>2036</v>
      </c>
      <c r="J11" s="11" t="s">
        <v>16</v>
      </c>
      <c r="K11" s="9">
        <f t="shared" si="6"/>
        <v>2035</v>
      </c>
      <c r="L11" s="9">
        <f t="shared" si="7"/>
        <v>0</v>
      </c>
      <c r="M11" s="9">
        <f t="shared" si="8"/>
        <v>0</v>
      </c>
      <c r="N11" s="9">
        <f t="shared" si="9"/>
        <v>0</v>
      </c>
      <c r="O11" s="9">
        <f t="shared" si="18"/>
        <v>2060</v>
      </c>
      <c r="P11" s="9">
        <v>0</v>
      </c>
      <c r="Q11" s="9">
        <v>0</v>
      </c>
      <c r="S11" s="11" t="s">
        <v>16</v>
      </c>
      <c r="T11" s="9">
        <f t="shared" si="10"/>
        <v>2022</v>
      </c>
      <c r="U11" s="9">
        <f t="shared" si="11"/>
        <v>2023</v>
      </c>
      <c r="V11" s="9">
        <f t="shared" si="11"/>
        <v>2023</v>
      </c>
      <c r="W11" s="9">
        <f>V11+W44</f>
        <v>2024</v>
      </c>
      <c r="X11" s="9">
        <f t="shared" si="12"/>
        <v>2060</v>
      </c>
      <c r="Y11" s="9">
        <f t="shared" ref="Y11:Z11" si="31">X11+Y44</f>
        <v>2060</v>
      </c>
      <c r="Z11" s="9">
        <f t="shared" si="31"/>
        <v>2060</v>
      </c>
      <c r="AA11" s="9">
        <f t="shared" si="2"/>
        <v>13</v>
      </c>
    </row>
    <row r="12" spans="1:27" x14ac:dyDescent="0.3">
      <c r="A12" s="11" t="s">
        <v>17</v>
      </c>
      <c r="B12" s="9">
        <f t="shared" si="3"/>
        <v>2040</v>
      </c>
      <c r="C12" s="9">
        <f t="shared" si="4"/>
        <v>0</v>
      </c>
      <c r="D12" s="9">
        <f t="shared" si="4"/>
        <v>0</v>
      </c>
      <c r="E12" s="9">
        <f t="shared" ref="E12:H12" si="32">IF(E45=0,0,E45+D12)</f>
        <v>0</v>
      </c>
      <c r="F12" s="9">
        <f t="shared" si="17"/>
        <v>2060</v>
      </c>
      <c r="G12" s="9">
        <v>0</v>
      </c>
      <c r="H12" s="9">
        <f t="shared" si="32"/>
        <v>0</v>
      </c>
      <c r="I12" s="9">
        <v>2040</v>
      </c>
      <c r="J12" s="11" t="s">
        <v>17</v>
      </c>
      <c r="K12" s="9">
        <f t="shared" si="6"/>
        <v>2038</v>
      </c>
      <c r="L12" s="9">
        <f t="shared" si="7"/>
        <v>0</v>
      </c>
      <c r="M12" s="9">
        <f t="shared" si="8"/>
        <v>0</v>
      </c>
      <c r="N12" s="9">
        <f t="shared" si="9"/>
        <v>0</v>
      </c>
      <c r="O12" s="9">
        <f t="shared" si="18"/>
        <v>2060</v>
      </c>
      <c r="P12" s="9">
        <v>0</v>
      </c>
      <c r="Q12" s="9">
        <v>0</v>
      </c>
      <c r="S12" s="11" t="s">
        <v>17</v>
      </c>
      <c r="T12" s="9">
        <f t="shared" si="10"/>
        <v>2023</v>
      </c>
      <c r="U12" s="9">
        <f t="shared" si="11"/>
        <v>2023</v>
      </c>
      <c r="V12" s="9">
        <f t="shared" si="11"/>
        <v>2023</v>
      </c>
      <c r="W12" s="9">
        <f t="shared" si="11"/>
        <v>2023</v>
      </c>
      <c r="X12" s="9">
        <f t="shared" si="12"/>
        <v>2054</v>
      </c>
      <c r="Y12" s="9">
        <f t="shared" ref="Y12:Z12" si="33">X12+Y45</f>
        <v>2054</v>
      </c>
      <c r="Z12" s="9">
        <f t="shared" si="33"/>
        <v>2060</v>
      </c>
      <c r="AA12" s="9">
        <f t="shared" si="2"/>
        <v>17</v>
      </c>
    </row>
    <row r="13" spans="1:27" x14ac:dyDescent="0.3">
      <c r="A13" s="11" t="s">
        <v>18</v>
      </c>
      <c r="B13" s="9">
        <f t="shared" si="3"/>
        <v>2037</v>
      </c>
      <c r="C13" s="9">
        <f t="shared" si="4"/>
        <v>0</v>
      </c>
      <c r="D13" s="9">
        <f t="shared" si="4"/>
        <v>0</v>
      </c>
      <c r="E13" s="9">
        <f t="shared" ref="E13:H13" si="34">IF(E46=0,0,E46+D13)</f>
        <v>0</v>
      </c>
      <c r="F13" s="9">
        <f t="shared" si="17"/>
        <v>2060</v>
      </c>
      <c r="G13" s="9">
        <v>0</v>
      </c>
      <c r="H13" s="9">
        <f t="shared" si="34"/>
        <v>0</v>
      </c>
      <c r="I13" s="9">
        <v>2037</v>
      </c>
      <c r="J13" s="11" t="s">
        <v>18</v>
      </c>
      <c r="K13" s="9">
        <f t="shared" si="6"/>
        <v>2036</v>
      </c>
      <c r="L13" s="9">
        <f t="shared" si="7"/>
        <v>0</v>
      </c>
      <c r="M13" s="9">
        <f t="shared" si="8"/>
        <v>0</v>
      </c>
      <c r="N13" s="9">
        <f t="shared" si="9"/>
        <v>0</v>
      </c>
      <c r="O13" s="9">
        <f t="shared" si="18"/>
        <v>2060</v>
      </c>
      <c r="P13" s="9">
        <v>0</v>
      </c>
      <c r="Q13" s="9">
        <v>0</v>
      </c>
      <c r="S13" s="11" t="s">
        <v>18</v>
      </c>
      <c r="T13" s="9">
        <f t="shared" si="10"/>
        <v>2019</v>
      </c>
      <c r="U13" s="9">
        <f t="shared" si="11"/>
        <v>2023</v>
      </c>
      <c r="V13" s="9">
        <f t="shared" si="11"/>
        <v>2023</v>
      </c>
      <c r="W13" s="9">
        <f t="shared" si="11"/>
        <v>2029</v>
      </c>
      <c r="X13" s="9">
        <f t="shared" si="12"/>
        <v>2060</v>
      </c>
      <c r="Y13" s="9">
        <f t="shared" ref="Y13:Z13" si="35">X13+Y46</f>
        <v>2060</v>
      </c>
      <c r="Z13" s="9">
        <f t="shared" si="35"/>
        <v>2060</v>
      </c>
      <c r="AA13" s="9">
        <f t="shared" si="2"/>
        <v>14</v>
      </c>
    </row>
    <row r="14" spans="1:27" x14ac:dyDescent="0.3">
      <c r="A14" s="11" t="s">
        <v>19</v>
      </c>
      <c r="B14" s="9">
        <f t="shared" si="3"/>
        <v>2038</v>
      </c>
      <c r="C14" s="9">
        <f t="shared" si="4"/>
        <v>0</v>
      </c>
      <c r="D14" s="9">
        <f t="shared" si="4"/>
        <v>0</v>
      </c>
      <c r="E14" s="9">
        <f t="shared" ref="E14:H14" si="36">IF(E47=0,0,E47+D14)</f>
        <v>0</v>
      </c>
      <c r="F14" s="9">
        <f t="shared" si="17"/>
        <v>2060</v>
      </c>
      <c r="G14" s="9">
        <v>0</v>
      </c>
      <c r="H14" s="9">
        <f t="shared" si="36"/>
        <v>0</v>
      </c>
      <c r="I14" s="9">
        <v>2038</v>
      </c>
      <c r="J14" s="11" t="s">
        <v>19</v>
      </c>
      <c r="K14" s="9">
        <f t="shared" si="6"/>
        <v>2037</v>
      </c>
      <c r="L14" s="9">
        <f t="shared" si="7"/>
        <v>0</v>
      </c>
      <c r="M14" s="9">
        <f t="shared" si="8"/>
        <v>0</v>
      </c>
      <c r="N14" s="9">
        <f t="shared" si="9"/>
        <v>0</v>
      </c>
      <c r="O14" s="9">
        <f t="shared" si="18"/>
        <v>2060</v>
      </c>
      <c r="P14" s="9">
        <v>0</v>
      </c>
      <c r="Q14" s="9">
        <v>0</v>
      </c>
      <c r="S14" s="11" t="s">
        <v>19</v>
      </c>
      <c r="T14" s="9">
        <f t="shared" si="10"/>
        <v>2020</v>
      </c>
      <c r="U14" s="9">
        <f t="shared" si="11"/>
        <v>2023</v>
      </c>
      <c r="V14" s="9">
        <f t="shared" si="11"/>
        <v>2023</v>
      </c>
      <c r="W14" s="9">
        <f t="shared" si="11"/>
        <v>2028</v>
      </c>
      <c r="X14" s="9">
        <f t="shared" si="12"/>
        <v>2059</v>
      </c>
      <c r="Y14" s="9">
        <f t="shared" ref="Y14:Z14" si="37">X14+Y47</f>
        <v>2059</v>
      </c>
      <c r="Z14" s="9">
        <f t="shared" si="37"/>
        <v>2060</v>
      </c>
      <c r="AA14" s="9">
        <f t="shared" si="2"/>
        <v>15</v>
      </c>
    </row>
    <row r="15" spans="1:27" x14ac:dyDescent="0.3">
      <c r="A15" s="11" t="s">
        <v>20</v>
      </c>
      <c r="B15" s="9">
        <f t="shared" si="3"/>
        <v>2039</v>
      </c>
      <c r="C15" s="9">
        <f t="shared" si="4"/>
        <v>0</v>
      </c>
      <c r="D15" s="9">
        <f t="shared" si="4"/>
        <v>0</v>
      </c>
      <c r="E15" s="9">
        <f t="shared" ref="E15:H15" si="38">IF(E48=0,0,E48+D15)</f>
        <v>0</v>
      </c>
      <c r="F15" s="9">
        <f t="shared" si="17"/>
        <v>2060</v>
      </c>
      <c r="G15" s="9">
        <v>0</v>
      </c>
      <c r="H15" s="9">
        <f t="shared" si="38"/>
        <v>0</v>
      </c>
      <c r="I15" s="9">
        <v>2039</v>
      </c>
      <c r="J15" s="11" t="s">
        <v>20</v>
      </c>
      <c r="K15" s="9">
        <f t="shared" si="6"/>
        <v>2039</v>
      </c>
      <c r="L15" s="9">
        <f t="shared" si="7"/>
        <v>0</v>
      </c>
      <c r="M15" s="9">
        <f t="shared" si="8"/>
        <v>0</v>
      </c>
      <c r="N15" s="9">
        <f t="shared" si="9"/>
        <v>0</v>
      </c>
      <c r="O15" s="9">
        <f t="shared" si="18"/>
        <v>2060</v>
      </c>
      <c r="P15" s="9">
        <v>0</v>
      </c>
      <c r="Q15" s="9">
        <v>0</v>
      </c>
      <c r="S15" s="11" t="s">
        <v>20</v>
      </c>
      <c r="T15" s="9">
        <f t="shared" si="10"/>
        <v>2022</v>
      </c>
      <c r="U15" s="9">
        <f t="shared" si="11"/>
        <v>2023</v>
      </c>
      <c r="V15" s="9">
        <f t="shared" si="11"/>
        <v>2023</v>
      </c>
      <c r="W15" s="9">
        <f t="shared" si="11"/>
        <v>2028</v>
      </c>
      <c r="X15" s="9">
        <f t="shared" si="12"/>
        <v>2060</v>
      </c>
      <c r="Y15" s="9">
        <f t="shared" ref="Y15:Z15" si="39">X15+Y48</f>
        <v>2060</v>
      </c>
      <c r="Z15" s="9">
        <f t="shared" si="39"/>
        <v>2060</v>
      </c>
      <c r="AA15" s="9">
        <f t="shared" si="2"/>
        <v>16</v>
      </c>
    </row>
    <row r="16" spans="1:27" x14ac:dyDescent="0.3">
      <c r="A16" s="11" t="s">
        <v>21</v>
      </c>
      <c r="B16" s="9">
        <f t="shared" si="3"/>
        <v>2041</v>
      </c>
      <c r="C16" s="9">
        <f t="shared" si="4"/>
        <v>0</v>
      </c>
      <c r="D16" s="9">
        <f t="shared" si="4"/>
        <v>0</v>
      </c>
      <c r="E16" s="9">
        <f t="shared" ref="E16:H16" si="40">IF(E49=0,0,E49+D16)</f>
        <v>0</v>
      </c>
      <c r="F16" s="9">
        <f t="shared" si="17"/>
        <v>2060</v>
      </c>
      <c r="G16" s="9">
        <v>0</v>
      </c>
      <c r="H16" s="9">
        <f t="shared" si="40"/>
        <v>0</v>
      </c>
      <c r="I16" s="9">
        <v>2041</v>
      </c>
      <c r="J16" s="11" t="s">
        <v>21</v>
      </c>
      <c r="K16" s="9">
        <f t="shared" si="6"/>
        <v>2041</v>
      </c>
      <c r="L16" s="9">
        <f t="shared" si="7"/>
        <v>0</v>
      </c>
      <c r="M16" s="9">
        <f t="shared" si="8"/>
        <v>0</v>
      </c>
      <c r="N16" s="9">
        <f t="shared" si="9"/>
        <v>0</v>
      </c>
      <c r="O16" s="9">
        <f t="shared" si="18"/>
        <v>2060</v>
      </c>
      <c r="P16" s="9">
        <v>0</v>
      </c>
      <c r="Q16" s="9">
        <v>0</v>
      </c>
      <c r="S16" s="11" t="s">
        <v>21</v>
      </c>
      <c r="T16" s="9">
        <f t="shared" si="10"/>
        <v>2022</v>
      </c>
      <c r="U16" s="9">
        <f t="shared" si="11"/>
        <v>2023</v>
      </c>
      <c r="V16" s="9">
        <f t="shared" si="11"/>
        <v>2023</v>
      </c>
      <c r="W16" s="9">
        <f t="shared" si="11"/>
        <v>2023</v>
      </c>
      <c r="X16" s="9">
        <f t="shared" si="12"/>
        <v>2055</v>
      </c>
      <c r="Y16" s="9">
        <f t="shared" ref="Y16:Z16" si="41">X16+Y49</f>
        <v>2055</v>
      </c>
      <c r="Z16" s="9">
        <f t="shared" si="41"/>
        <v>2060</v>
      </c>
      <c r="AA16" s="9">
        <f t="shared" si="2"/>
        <v>18</v>
      </c>
    </row>
    <row r="17" spans="1:27" x14ac:dyDescent="0.3">
      <c r="A17" s="11" t="s">
        <v>22</v>
      </c>
      <c r="B17" s="9">
        <f t="shared" si="3"/>
        <v>2038</v>
      </c>
      <c r="C17" s="9">
        <f t="shared" si="4"/>
        <v>0</v>
      </c>
      <c r="D17" s="9">
        <f t="shared" si="4"/>
        <v>0</v>
      </c>
      <c r="E17" s="9">
        <f t="shared" ref="E17:H17" si="42">IF(E50=0,0,E50+D17)</f>
        <v>0</v>
      </c>
      <c r="F17" s="9">
        <f t="shared" si="17"/>
        <v>2060</v>
      </c>
      <c r="G17" s="9">
        <v>0</v>
      </c>
      <c r="H17" s="9">
        <f t="shared" si="42"/>
        <v>0</v>
      </c>
      <c r="I17" s="9">
        <v>2038</v>
      </c>
      <c r="J17" s="11" t="s">
        <v>22</v>
      </c>
      <c r="K17" s="9">
        <f t="shared" si="6"/>
        <v>2038</v>
      </c>
      <c r="L17" s="9">
        <f t="shared" si="7"/>
        <v>0</v>
      </c>
      <c r="M17" s="9">
        <f t="shared" si="8"/>
        <v>0</v>
      </c>
      <c r="N17" s="9">
        <f t="shared" si="9"/>
        <v>0</v>
      </c>
      <c r="O17" s="9">
        <f t="shared" si="18"/>
        <v>2060</v>
      </c>
      <c r="P17" s="9">
        <v>0</v>
      </c>
      <c r="Q17" s="9">
        <v>0</v>
      </c>
      <c r="S17" s="11" t="s">
        <v>22</v>
      </c>
      <c r="T17" s="9">
        <f t="shared" si="10"/>
        <v>2022</v>
      </c>
      <c r="U17" s="9">
        <f t="shared" si="11"/>
        <v>2023</v>
      </c>
      <c r="V17" s="9">
        <f t="shared" si="11"/>
        <v>2023</v>
      </c>
      <c r="W17" s="9">
        <f t="shared" si="11"/>
        <v>2023</v>
      </c>
      <c r="X17" s="9">
        <f t="shared" si="12"/>
        <v>2058</v>
      </c>
      <c r="Y17" s="9">
        <f t="shared" ref="Y17:Z17" si="43">X17+Y50</f>
        <v>2058</v>
      </c>
      <c r="Z17" s="9">
        <f t="shared" si="43"/>
        <v>2060</v>
      </c>
      <c r="AA17" s="9">
        <f t="shared" si="2"/>
        <v>15</v>
      </c>
    </row>
    <row r="18" spans="1:27" x14ac:dyDescent="0.3">
      <c r="A18" s="11" t="s">
        <v>23</v>
      </c>
      <c r="B18" s="9">
        <f t="shared" si="3"/>
        <v>2037</v>
      </c>
      <c r="C18" s="9">
        <f t="shared" si="4"/>
        <v>0</v>
      </c>
      <c r="D18" s="9">
        <f t="shared" si="4"/>
        <v>0</v>
      </c>
      <c r="E18" s="9">
        <f t="shared" ref="E18:H18" si="44">IF(E51=0,0,E51+D18)</f>
        <v>0</v>
      </c>
      <c r="F18" s="9">
        <f t="shared" si="17"/>
        <v>2060</v>
      </c>
      <c r="G18" s="9">
        <v>0</v>
      </c>
      <c r="H18" s="9">
        <f t="shared" si="44"/>
        <v>0</v>
      </c>
      <c r="I18" s="9">
        <v>2037</v>
      </c>
      <c r="J18" s="11" t="s">
        <v>23</v>
      </c>
      <c r="K18" s="9">
        <f t="shared" si="6"/>
        <v>2036</v>
      </c>
      <c r="L18" s="9">
        <f t="shared" si="7"/>
        <v>0</v>
      </c>
      <c r="M18" s="9">
        <f t="shared" si="8"/>
        <v>0</v>
      </c>
      <c r="N18" s="9">
        <f t="shared" si="9"/>
        <v>0</v>
      </c>
      <c r="O18" s="9">
        <f t="shared" si="18"/>
        <v>2060</v>
      </c>
      <c r="P18" s="9">
        <v>0</v>
      </c>
      <c r="Q18" s="9">
        <v>0</v>
      </c>
      <c r="S18" s="11" t="s">
        <v>23</v>
      </c>
      <c r="T18" s="9">
        <f t="shared" si="10"/>
        <v>2019</v>
      </c>
      <c r="U18" s="9">
        <f t="shared" si="11"/>
        <v>2023</v>
      </c>
      <c r="V18" s="9">
        <f t="shared" si="11"/>
        <v>2023</v>
      </c>
      <c r="W18" s="9">
        <f t="shared" si="11"/>
        <v>2028</v>
      </c>
      <c r="X18" s="9">
        <f t="shared" si="12"/>
        <v>2060</v>
      </c>
      <c r="Y18" s="9">
        <f t="shared" ref="Y18:Z18" si="45">X18+Y51</f>
        <v>2060</v>
      </c>
      <c r="Z18" s="9">
        <f t="shared" si="45"/>
        <v>2060</v>
      </c>
      <c r="AA18" s="9">
        <f t="shared" si="2"/>
        <v>14</v>
      </c>
    </row>
    <row r="19" spans="1:27" x14ac:dyDescent="0.3">
      <c r="A19" s="11" t="s">
        <v>24</v>
      </c>
      <c r="B19" s="9">
        <f t="shared" si="3"/>
        <v>2037</v>
      </c>
      <c r="C19" s="9">
        <f t="shared" si="4"/>
        <v>0</v>
      </c>
      <c r="D19" s="9">
        <f t="shared" si="4"/>
        <v>0</v>
      </c>
      <c r="E19" s="9">
        <f t="shared" ref="E19:H19" si="46">IF(E52=0,0,E52+D19)</f>
        <v>0</v>
      </c>
      <c r="F19" s="9">
        <f t="shared" si="17"/>
        <v>2060</v>
      </c>
      <c r="G19" s="9">
        <v>0</v>
      </c>
      <c r="H19" s="9">
        <f t="shared" si="46"/>
        <v>0</v>
      </c>
      <c r="I19" s="9">
        <v>2037</v>
      </c>
      <c r="J19" s="11" t="s">
        <v>24</v>
      </c>
      <c r="K19" s="9">
        <f t="shared" si="6"/>
        <v>2036</v>
      </c>
      <c r="L19" s="9">
        <f t="shared" si="7"/>
        <v>0</v>
      </c>
      <c r="M19" s="9">
        <f t="shared" si="8"/>
        <v>0</v>
      </c>
      <c r="N19" s="9">
        <f t="shared" si="9"/>
        <v>0</v>
      </c>
      <c r="O19" s="9">
        <f t="shared" si="18"/>
        <v>2060</v>
      </c>
      <c r="P19" s="9">
        <v>0</v>
      </c>
      <c r="Q19" s="9">
        <v>0</v>
      </c>
      <c r="S19" s="11" t="s">
        <v>24</v>
      </c>
      <c r="T19" s="9">
        <f t="shared" si="10"/>
        <v>2022</v>
      </c>
      <c r="U19" s="9">
        <f t="shared" si="11"/>
        <v>2023</v>
      </c>
      <c r="V19" s="9">
        <f t="shared" si="11"/>
        <v>2023</v>
      </c>
      <c r="W19" s="9">
        <f t="shared" si="11"/>
        <v>2023</v>
      </c>
      <c r="X19" s="9">
        <f t="shared" si="12"/>
        <v>2055</v>
      </c>
      <c r="Y19" s="9">
        <f t="shared" ref="Y19:Z19" si="47">X19+Y52</f>
        <v>2055</v>
      </c>
      <c r="Z19" s="9">
        <f t="shared" si="47"/>
        <v>2060</v>
      </c>
      <c r="AA19" s="9">
        <f t="shared" si="2"/>
        <v>14</v>
      </c>
    </row>
    <row r="20" spans="1:27" x14ac:dyDescent="0.3">
      <c r="A20" s="11" t="s">
        <v>25</v>
      </c>
      <c r="B20" s="9">
        <f t="shared" si="3"/>
        <v>2036</v>
      </c>
      <c r="C20" s="9">
        <f t="shared" si="4"/>
        <v>0</v>
      </c>
      <c r="D20" s="9">
        <f t="shared" si="4"/>
        <v>0</v>
      </c>
      <c r="E20" s="9">
        <f t="shared" ref="E20:H20" si="48">IF(E53=0,0,E53+D20)</f>
        <v>0</v>
      </c>
      <c r="F20" s="9">
        <f t="shared" si="17"/>
        <v>2060</v>
      </c>
      <c r="G20" s="9">
        <v>0</v>
      </c>
      <c r="H20" s="9">
        <f t="shared" si="48"/>
        <v>0</v>
      </c>
      <c r="I20" s="9">
        <v>2036</v>
      </c>
      <c r="J20" s="11" t="s">
        <v>25</v>
      </c>
      <c r="K20" s="9">
        <f t="shared" si="6"/>
        <v>2035</v>
      </c>
      <c r="L20" s="9">
        <f t="shared" si="7"/>
        <v>0</v>
      </c>
      <c r="M20" s="9">
        <f t="shared" si="8"/>
        <v>0</v>
      </c>
      <c r="N20" s="9">
        <f t="shared" si="9"/>
        <v>0</v>
      </c>
      <c r="O20" s="9">
        <f t="shared" si="18"/>
        <v>2060</v>
      </c>
      <c r="P20" s="9">
        <v>0</v>
      </c>
      <c r="Q20" s="9">
        <v>0</v>
      </c>
      <c r="S20" s="11" t="s">
        <v>25</v>
      </c>
      <c r="T20" s="9">
        <f t="shared" si="10"/>
        <v>2023</v>
      </c>
      <c r="U20" s="9">
        <f t="shared" si="11"/>
        <v>2023</v>
      </c>
      <c r="V20" s="9">
        <f t="shared" si="11"/>
        <v>2023</v>
      </c>
      <c r="W20" s="9">
        <f t="shared" si="11"/>
        <v>2023</v>
      </c>
      <c r="X20" s="9">
        <f t="shared" si="12"/>
        <v>2056</v>
      </c>
      <c r="Y20" s="9">
        <f t="shared" ref="Y20:Z20" si="49">X20+Y53</f>
        <v>2056</v>
      </c>
      <c r="Z20" s="9">
        <f t="shared" si="49"/>
        <v>2060</v>
      </c>
      <c r="AA20" s="9">
        <f t="shared" si="2"/>
        <v>13</v>
      </c>
    </row>
    <row r="21" spans="1:27" x14ac:dyDescent="0.3">
      <c r="A21" s="11" t="s">
        <v>26</v>
      </c>
      <c r="B21" s="9">
        <f t="shared" si="3"/>
        <v>2036</v>
      </c>
      <c r="C21" s="9">
        <f t="shared" si="4"/>
        <v>0</v>
      </c>
      <c r="D21" s="9">
        <f t="shared" si="4"/>
        <v>0</v>
      </c>
      <c r="E21" s="9">
        <f t="shared" ref="E21:H21" si="50">IF(E54=0,0,E54+D21)</f>
        <v>0</v>
      </c>
      <c r="F21" s="9">
        <f t="shared" si="17"/>
        <v>2060</v>
      </c>
      <c r="G21" s="9">
        <v>0</v>
      </c>
      <c r="H21" s="9">
        <f t="shared" si="50"/>
        <v>0</v>
      </c>
      <c r="I21" s="9">
        <v>2036</v>
      </c>
      <c r="J21" s="11" t="s">
        <v>26</v>
      </c>
      <c r="K21" s="9">
        <f t="shared" si="6"/>
        <v>2035</v>
      </c>
      <c r="L21" s="9">
        <f t="shared" si="7"/>
        <v>0</v>
      </c>
      <c r="M21" s="9">
        <f t="shared" si="8"/>
        <v>0</v>
      </c>
      <c r="N21" s="9">
        <f t="shared" si="9"/>
        <v>0</v>
      </c>
      <c r="O21" s="9">
        <f t="shared" si="18"/>
        <v>2060</v>
      </c>
      <c r="P21" s="9">
        <v>0</v>
      </c>
      <c r="Q21" s="9">
        <v>0</v>
      </c>
      <c r="S21" s="11" t="s">
        <v>26</v>
      </c>
      <c r="T21" s="9">
        <f t="shared" si="10"/>
        <v>2018</v>
      </c>
      <c r="U21" s="9">
        <f t="shared" si="11"/>
        <v>2023</v>
      </c>
      <c r="V21" s="9">
        <f t="shared" si="11"/>
        <v>2023</v>
      </c>
      <c r="W21" s="9">
        <f t="shared" si="11"/>
        <v>2030</v>
      </c>
      <c r="X21" s="9">
        <f t="shared" si="12"/>
        <v>2060</v>
      </c>
      <c r="Y21" s="9">
        <f t="shared" ref="Y21:Z21" si="51">X21+Y54</f>
        <v>2060</v>
      </c>
      <c r="Z21" s="9">
        <f t="shared" si="51"/>
        <v>2060</v>
      </c>
      <c r="AA21" s="9">
        <f t="shared" si="2"/>
        <v>13</v>
      </c>
    </row>
    <row r="22" spans="1:27" x14ac:dyDescent="0.3">
      <c r="A22" s="11" t="s">
        <v>27</v>
      </c>
      <c r="B22" s="9">
        <f t="shared" si="3"/>
        <v>2017</v>
      </c>
      <c r="C22" s="9">
        <f t="shared" si="4"/>
        <v>2033</v>
      </c>
      <c r="D22" s="9">
        <f t="shared" si="4"/>
        <v>0</v>
      </c>
      <c r="E22" s="9">
        <f t="shared" ref="E22:H22" si="52">IF(E55=0,0,E55+D22)</f>
        <v>0</v>
      </c>
      <c r="F22" s="9">
        <v>2060</v>
      </c>
      <c r="G22" s="9">
        <v>0</v>
      </c>
      <c r="H22" s="9">
        <f t="shared" si="52"/>
        <v>0</v>
      </c>
      <c r="I22" s="9">
        <v>2033</v>
      </c>
      <c r="J22" s="11" t="s">
        <v>27</v>
      </c>
      <c r="K22" s="9">
        <f t="shared" si="6"/>
        <v>2017</v>
      </c>
      <c r="L22" s="9">
        <f t="shared" si="7"/>
        <v>2032</v>
      </c>
      <c r="M22" s="9">
        <f t="shared" si="8"/>
        <v>0</v>
      </c>
      <c r="N22" s="9">
        <f t="shared" si="9"/>
        <v>0</v>
      </c>
      <c r="O22" s="9">
        <f>L22+O55</f>
        <v>2060</v>
      </c>
      <c r="P22" s="9">
        <v>0</v>
      </c>
      <c r="Q22" s="9">
        <v>0</v>
      </c>
      <c r="S22" s="11" t="s">
        <v>27</v>
      </c>
      <c r="T22" s="9">
        <f t="shared" si="10"/>
        <v>2017</v>
      </c>
      <c r="U22" s="9">
        <f t="shared" si="11"/>
        <v>2023</v>
      </c>
      <c r="V22" s="9">
        <f t="shared" si="11"/>
        <v>2023</v>
      </c>
      <c r="W22" s="9">
        <f t="shared" si="11"/>
        <v>2029</v>
      </c>
      <c r="X22" s="9">
        <f t="shared" si="12"/>
        <v>2060</v>
      </c>
      <c r="Y22" s="9">
        <f t="shared" ref="Y22:Z22" si="53">X22+Y55</f>
        <v>2060</v>
      </c>
      <c r="Z22" s="9">
        <f t="shared" si="53"/>
        <v>2060</v>
      </c>
      <c r="AA22" s="9">
        <f t="shared" si="2"/>
        <v>10</v>
      </c>
    </row>
    <row r="23" spans="1:27" x14ac:dyDescent="0.3">
      <c r="A23" s="11" t="s">
        <v>30</v>
      </c>
      <c r="B23" s="9">
        <f t="shared" si="3"/>
        <v>2037</v>
      </c>
      <c r="C23" s="9">
        <f t="shared" si="4"/>
        <v>0</v>
      </c>
      <c r="D23" s="9">
        <f t="shared" si="4"/>
        <v>0</v>
      </c>
      <c r="E23" s="9">
        <f t="shared" ref="E23:H23" si="54">IF(E56=0,0,E56+D23)</f>
        <v>0</v>
      </c>
      <c r="F23" s="9">
        <f t="shared" ref="F23:F32" si="55">B23+F56</f>
        <v>2060</v>
      </c>
      <c r="G23" s="9">
        <v>0</v>
      </c>
      <c r="H23" s="9">
        <f t="shared" si="54"/>
        <v>0</v>
      </c>
      <c r="I23" s="9">
        <v>2037</v>
      </c>
      <c r="J23" s="11" t="s">
        <v>30</v>
      </c>
      <c r="K23" s="9">
        <f t="shared" si="6"/>
        <v>2036</v>
      </c>
      <c r="L23" s="9">
        <f t="shared" si="7"/>
        <v>0</v>
      </c>
      <c r="M23" s="9">
        <f t="shared" si="8"/>
        <v>0</v>
      </c>
      <c r="N23" s="9">
        <f t="shared" si="9"/>
        <v>0</v>
      </c>
      <c r="O23" s="9">
        <f t="shared" ref="O23:O32" si="56">K23+O56</f>
        <v>2060</v>
      </c>
      <c r="P23" s="9">
        <v>0</v>
      </c>
      <c r="Q23" s="9">
        <v>0</v>
      </c>
      <c r="S23" s="11" t="s">
        <v>30</v>
      </c>
      <c r="T23" s="9">
        <f t="shared" si="10"/>
        <v>2018</v>
      </c>
      <c r="U23" s="9">
        <f t="shared" si="11"/>
        <v>2023</v>
      </c>
      <c r="V23" s="9">
        <f t="shared" si="11"/>
        <v>2023</v>
      </c>
      <c r="W23" s="9">
        <f t="shared" si="11"/>
        <v>2030</v>
      </c>
      <c r="X23" s="9">
        <f t="shared" si="12"/>
        <v>2060</v>
      </c>
      <c r="Y23" s="9">
        <f t="shared" ref="Y23:Z23" si="57">X23+Y56</f>
        <v>2060</v>
      </c>
      <c r="Z23" s="9">
        <f t="shared" si="57"/>
        <v>2060</v>
      </c>
      <c r="AA23" s="9">
        <f t="shared" si="2"/>
        <v>14</v>
      </c>
    </row>
    <row r="24" spans="1:27" x14ac:dyDescent="0.3">
      <c r="A24" s="11" t="s">
        <v>29</v>
      </c>
      <c r="B24" s="9">
        <f t="shared" si="3"/>
        <v>2035</v>
      </c>
      <c r="C24" s="9">
        <f t="shared" si="4"/>
        <v>0</v>
      </c>
      <c r="D24" s="9">
        <f t="shared" si="4"/>
        <v>0</v>
      </c>
      <c r="E24" s="9">
        <f t="shared" ref="E24:H24" si="58">IF(E57=0,0,E57+D24)</f>
        <v>0</v>
      </c>
      <c r="F24" s="9">
        <f t="shared" si="55"/>
        <v>2060</v>
      </c>
      <c r="G24" s="9">
        <v>0</v>
      </c>
      <c r="H24" s="9">
        <f t="shared" si="58"/>
        <v>0</v>
      </c>
      <c r="I24" s="9">
        <v>2035</v>
      </c>
      <c r="J24" s="11" t="s">
        <v>29</v>
      </c>
      <c r="K24" s="9">
        <f t="shared" si="6"/>
        <v>2034</v>
      </c>
      <c r="L24" s="9">
        <f t="shared" si="7"/>
        <v>0</v>
      </c>
      <c r="M24" s="9">
        <f t="shared" si="8"/>
        <v>0</v>
      </c>
      <c r="N24" s="9">
        <f t="shared" si="9"/>
        <v>0</v>
      </c>
      <c r="O24" s="9">
        <f t="shared" si="56"/>
        <v>2060</v>
      </c>
      <c r="P24" s="9">
        <v>0</v>
      </c>
      <c r="Q24" s="9">
        <v>0</v>
      </c>
      <c r="S24" s="11" t="s">
        <v>29</v>
      </c>
      <c r="T24" s="9">
        <f t="shared" si="10"/>
        <v>2022</v>
      </c>
      <c r="U24" s="9">
        <f t="shared" si="11"/>
        <v>2023</v>
      </c>
      <c r="V24" s="9">
        <f t="shared" si="11"/>
        <v>2023</v>
      </c>
      <c r="W24" s="9">
        <f t="shared" si="11"/>
        <v>2025</v>
      </c>
      <c r="X24" s="9">
        <f t="shared" si="12"/>
        <v>2060</v>
      </c>
      <c r="Y24" s="9">
        <f t="shared" ref="Y24:Z24" si="59">X24+Y57</f>
        <v>2060</v>
      </c>
      <c r="Z24" s="9">
        <f t="shared" si="59"/>
        <v>2060</v>
      </c>
      <c r="AA24" s="9">
        <f t="shared" si="2"/>
        <v>12</v>
      </c>
    </row>
    <row r="25" spans="1:27" x14ac:dyDescent="0.3">
      <c r="A25" s="11" t="s">
        <v>28</v>
      </c>
      <c r="B25" s="9">
        <f t="shared" si="3"/>
        <v>2028</v>
      </c>
      <c r="C25" s="9">
        <f t="shared" si="4"/>
        <v>0</v>
      </c>
      <c r="D25" s="9">
        <f t="shared" si="4"/>
        <v>0</v>
      </c>
      <c r="E25" s="9">
        <f t="shared" ref="E25:H25" si="60">IF(E58=0,0,E58+D25)</f>
        <v>0</v>
      </c>
      <c r="F25" s="9">
        <f t="shared" si="55"/>
        <v>2060</v>
      </c>
      <c r="G25" s="9">
        <v>0</v>
      </c>
      <c r="H25" s="9">
        <f t="shared" si="60"/>
        <v>0</v>
      </c>
      <c r="I25" s="9">
        <v>2028</v>
      </c>
      <c r="J25" s="11" t="s">
        <v>28</v>
      </c>
      <c r="K25" s="9">
        <f t="shared" si="6"/>
        <v>2028</v>
      </c>
      <c r="L25" s="9">
        <f t="shared" si="7"/>
        <v>0</v>
      </c>
      <c r="M25" s="9">
        <f t="shared" si="8"/>
        <v>0</v>
      </c>
      <c r="N25" s="9">
        <f t="shared" si="9"/>
        <v>0</v>
      </c>
      <c r="O25" s="9">
        <f t="shared" si="56"/>
        <v>2060</v>
      </c>
      <c r="P25" s="9">
        <v>0</v>
      </c>
      <c r="Q25" s="9">
        <v>0</v>
      </c>
      <c r="S25" s="11" t="s">
        <v>28</v>
      </c>
      <c r="T25" s="9">
        <f t="shared" si="10"/>
        <v>2019</v>
      </c>
      <c r="U25" s="9">
        <f t="shared" si="11"/>
        <v>2021</v>
      </c>
      <c r="V25" s="9">
        <f t="shared" si="11"/>
        <v>2021</v>
      </c>
      <c r="W25" s="9">
        <f t="shared" si="11"/>
        <v>2021</v>
      </c>
      <c r="X25" s="9">
        <f t="shared" si="12"/>
        <v>2060</v>
      </c>
      <c r="Y25" s="9">
        <f t="shared" ref="Y25:Z25" si="61">X25+Y58</f>
        <v>2060</v>
      </c>
      <c r="Z25" s="9">
        <f t="shared" si="61"/>
        <v>2060</v>
      </c>
      <c r="AA25" s="9">
        <f t="shared" si="2"/>
        <v>7</v>
      </c>
    </row>
    <row r="26" spans="1:27" x14ac:dyDescent="0.3">
      <c r="A26" s="11" t="s">
        <v>31</v>
      </c>
      <c r="B26" s="9">
        <f t="shared" si="3"/>
        <v>2038</v>
      </c>
      <c r="C26" s="9">
        <f t="shared" si="4"/>
        <v>0</v>
      </c>
      <c r="D26" s="9">
        <f t="shared" si="4"/>
        <v>0</v>
      </c>
      <c r="E26" s="9">
        <f t="shared" ref="E26:H26" si="62">IF(E59=0,0,E59+D26)</f>
        <v>0</v>
      </c>
      <c r="F26" s="9">
        <f t="shared" si="55"/>
        <v>2060</v>
      </c>
      <c r="G26" s="9">
        <v>0</v>
      </c>
      <c r="H26" s="9">
        <f t="shared" si="62"/>
        <v>0</v>
      </c>
      <c r="I26" s="9">
        <v>2038</v>
      </c>
      <c r="J26" s="11" t="s">
        <v>31</v>
      </c>
      <c r="K26" s="9">
        <f t="shared" si="6"/>
        <v>2037</v>
      </c>
      <c r="L26" s="9">
        <f t="shared" si="7"/>
        <v>0</v>
      </c>
      <c r="M26" s="9">
        <f t="shared" si="8"/>
        <v>0</v>
      </c>
      <c r="N26" s="9">
        <f t="shared" si="9"/>
        <v>0</v>
      </c>
      <c r="O26" s="9">
        <f t="shared" si="56"/>
        <v>2060</v>
      </c>
      <c r="P26" s="9">
        <v>0</v>
      </c>
      <c r="Q26" s="9">
        <v>0</v>
      </c>
      <c r="S26" s="11" t="s">
        <v>31</v>
      </c>
      <c r="T26" s="9">
        <f t="shared" si="10"/>
        <v>2024</v>
      </c>
      <c r="U26" s="9">
        <f t="shared" si="11"/>
        <v>2024</v>
      </c>
      <c r="V26" s="9">
        <f t="shared" si="11"/>
        <v>2024</v>
      </c>
      <c r="W26" s="9">
        <f t="shared" si="11"/>
        <v>2024</v>
      </c>
      <c r="X26" s="9">
        <f t="shared" si="12"/>
        <v>2060</v>
      </c>
      <c r="Y26" s="9">
        <f t="shared" ref="Y26:Z26" si="63">X26+Y59</f>
        <v>2060</v>
      </c>
      <c r="Z26" s="9">
        <f t="shared" si="63"/>
        <v>2060</v>
      </c>
      <c r="AA26" s="9">
        <f t="shared" si="2"/>
        <v>14</v>
      </c>
    </row>
    <row r="27" spans="1:27" x14ac:dyDescent="0.3">
      <c r="A27" s="11" t="s">
        <v>32</v>
      </c>
      <c r="B27" s="9">
        <f t="shared" si="3"/>
        <v>2032</v>
      </c>
      <c r="C27" s="9">
        <f t="shared" si="4"/>
        <v>0</v>
      </c>
      <c r="D27" s="9">
        <f t="shared" si="4"/>
        <v>0</v>
      </c>
      <c r="E27" s="9">
        <f t="shared" ref="E27:H27" si="64">IF(E60=0,0,E60+D27)</f>
        <v>0</v>
      </c>
      <c r="F27" s="9">
        <f t="shared" si="55"/>
        <v>2060</v>
      </c>
      <c r="G27" s="9">
        <v>0</v>
      </c>
      <c r="H27" s="9">
        <f t="shared" si="64"/>
        <v>0</v>
      </c>
      <c r="I27" s="9">
        <v>2032</v>
      </c>
      <c r="J27" s="11" t="s">
        <v>32</v>
      </c>
      <c r="K27" s="9">
        <f t="shared" si="6"/>
        <v>2031</v>
      </c>
      <c r="L27" s="9">
        <f t="shared" si="7"/>
        <v>0</v>
      </c>
      <c r="M27" s="9">
        <f t="shared" si="8"/>
        <v>0</v>
      </c>
      <c r="N27" s="9">
        <f t="shared" si="9"/>
        <v>0</v>
      </c>
      <c r="O27" s="9">
        <f t="shared" si="56"/>
        <v>2060</v>
      </c>
      <c r="P27" s="9">
        <v>0</v>
      </c>
      <c r="Q27" s="9">
        <v>0</v>
      </c>
      <c r="S27" s="11" t="s">
        <v>32</v>
      </c>
      <c r="T27" s="9">
        <f t="shared" si="10"/>
        <v>2019</v>
      </c>
      <c r="U27" s="9">
        <f t="shared" si="11"/>
        <v>2023</v>
      </c>
      <c r="V27" s="9">
        <f t="shared" si="11"/>
        <v>2023</v>
      </c>
      <c r="W27" s="9">
        <f t="shared" si="11"/>
        <v>2026</v>
      </c>
      <c r="X27" s="9">
        <f t="shared" si="12"/>
        <v>2060</v>
      </c>
      <c r="Y27" s="9">
        <f t="shared" ref="Y27:Z27" si="65">X27+Y60</f>
        <v>2060</v>
      </c>
      <c r="Z27" s="9">
        <f t="shared" si="65"/>
        <v>2060</v>
      </c>
      <c r="AA27" s="9">
        <f t="shared" si="2"/>
        <v>9</v>
      </c>
    </row>
    <row r="28" spans="1:27" x14ac:dyDescent="0.3">
      <c r="A28" s="11" t="s">
        <v>33</v>
      </c>
      <c r="B28" s="9">
        <f t="shared" si="3"/>
        <v>2036</v>
      </c>
      <c r="C28" s="9">
        <f t="shared" si="4"/>
        <v>0</v>
      </c>
      <c r="D28" s="9">
        <f t="shared" si="4"/>
        <v>0</v>
      </c>
      <c r="E28" s="9">
        <f t="shared" ref="E28:H28" si="66">IF(E61=0,0,E61+D28)</f>
        <v>0</v>
      </c>
      <c r="F28" s="9">
        <f t="shared" si="55"/>
        <v>2060</v>
      </c>
      <c r="G28" s="9">
        <v>0</v>
      </c>
      <c r="H28" s="9">
        <f t="shared" si="66"/>
        <v>0</v>
      </c>
      <c r="I28" s="9">
        <v>2036</v>
      </c>
      <c r="J28" s="11" t="s">
        <v>33</v>
      </c>
      <c r="K28" s="9">
        <f t="shared" si="6"/>
        <v>2034</v>
      </c>
      <c r="L28" s="9">
        <f t="shared" si="7"/>
        <v>0</v>
      </c>
      <c r="M28" s="9">
        <f t="shared" si="8"/>
        <v>0</v>
      </c>
      <c r="N28" s="9">
        <f t="shared" si="9"/>
        <v>0</v>
      </c>
      <c r="O28" s="9">
        <f t="shared" si="56"/>
        <v>2060</v>
      </c>
      <c r="P28" s="9">
        <v>0</v>
      </c>
      <c r="Q28" s="9">
        <v>0</v>
      </c>
      <c r="S28" s="11" t="s">
        <v>33</v>
      </c>
      <c r="T28" s="9">
        <f t="shared" si="10"/>
        <v>2024</v>
      </c>
      <c r="U28" s="9">
        <f t="shared" si="11"/>
        <v>2024</v>
      </c>
      <c r="V28" s="9">
        <f t="shared" si="11"/>
        <v>2025</v>
      </c>
      <c r="W28" s="9">
        <f t="shared" si="11"/>
        <v>2025</v>
      </c>
      <c r="X28" s="9">
        <f t="shared" si="12"/>
        <v>2060</v>
      </c>
      <c r="Y28" s="9">
        <f t="shared" ref="Y28:Z28" si="67">X28+Y61</f>
        <v>2060</v>
      </c>
      <c r="Z28" s="9">
        <f t="shared" si="67"/>
        <v>2060</v>
      </c>
      <c r="AA28" s="9">
        <f t="shared" si="2"/>
        <v>11</v>
      </c>
    </row>
    <row r="29" spans="1:27" x14ac:dyDescent="0.3">
      <c r="A29" s="11" t="s">
        <v>34</v>
      </c>
      <c r="B29" s="9">
        <f t="shared" si="3"/>
        <v>2043</v>
      </c>
      <c r="C29" s="9">
        <f t="shared" si="4"/>
        <v>0</v>
      </c>
      <c r="D29" s="9">
        <f t="shared" si="4"/>
        <v>0</v>
      </c>
      <c r="E29" s="9">
        <f t="shared" ref="E29:H29" si="68">IF(E62=0,0,E62+D29)</f>
        <v>0</v>
      </c>
      <c r="F29" s="9">
        <f t="shared" si="55"/>
        <v>2060</v>
      </c>
      <c r="G29" s="9">
        <v>0</v>
      </c>
      <c r="H29" s="9">
        <f t="shared" si="68"/>
        <v>0</v>
      </c>
      <c r="I29" s="9">
        <v>2043</v>
      </c>
      <c r="J29" s="11" t="s">
        <v>34</v>
      </c>
      <c r="K29" s="9">
        <f t="shared" si="6"/>
        <v>2043</v>
      </c>
      <c r="L29" s="9">
        <f t="shared" si="7"/>
        <v>0</v>
      </c>
      <c r="M29" s="9">
        <f t="shared" si="8"/>
        <v>0</v>
      </c>
      <c r="N29" s="9">
        <f t="shared" si="9"/>
        <v>0</v>
      </c>
      <c r="O29" s="9">
        <f t="shared" si="56"/>
        <v>2060</v>
      </c>
      <c r="P29" s="9">
        <v>0</v>
      </c>
      <c r="Q29" s="9">
        <v>0</v>
      </c>
      <c r="S29" s="11" t="s">
        <v>34</v>
      </c>
      <c r="T29" s="9">
        <f t="shared" si="10"/>
        <v>2020</v>
      </c>
      <c r="U29" s="9">
        <f t="shared" si="11"/>
        <v>2023</v>
      </c>
      <c r="V29" s="9">
        <f t="shared" si="11"/>
        <v>2023</v>
      </c>
      <c r="W29" s="9">
        <f t="shared" si="11"/>
        <v>2025</v>
      </c>
      <c r="X29" s="9">
        <f t="shared" si="12"/>
        <v>2055</v>
      </c>
      <c r="Y29" s="9">
        <f t="shared" ref="Y29:Z29" si="69">X29+Y62</f>
        <v>2055</v>
      </c>
      <c r="Z29" s="9">
        <f t="shared" si="69"/>
        <v>2060</v>
      </c>
      <c r="AA29" s="9">
        <f t="shared" si="2"/>
        <v>20</v>
      </c>
    </row>
    <row r="30" spans="1:27" x14ac:dyDescent="0.3">
      <c r="A30" s="11" t="s">
        <v>35</v>
      </c>
      <c r="B30" s="9">
        <f t="shared" si="3"/>
        <v>2029</v>
      </c>
      <c r="C30" s="9">
        <f t="shared" si="4"/>
        <v>0</v>
      </c>
      <c r="D30" s="9">
        <f t="shared" si="4"/>
        <v>0</v>
      </c>
      <c r="E30" s="9">
        <f t="shared" ref="E30:H30" si="70">IF(E63=0,0,E63+D30)</f>
        <v>0</v>
      </c>
      <c r="F30" s="9">
        <f t="shared" si="55"/>
        <v>2060</v>
      </c>
      <c r="G30" s="9">
        <v>0</v>
      </c>
      <c r="H30" s="9">
        <f t="shared" si="70"/>
        <v>0</v>
      </c>
      <c r="I30" s="9">
        <v>2029</v>
      </c>
      <c r="J30" s="11" t="s">
        <v>35</v>
      </c>
      <c r="K30" s="9">
        <f t="shared" si="6"/>
        <v>2029</v>
      </c>
      <c r="L30" s="9">
        <f t="shared" si="7"/>
        <v>0</v>
      </c>
      <c r="M30" s="9">
        <f t="shared" si="8"/>
        <v>0</v>
      </c>
      <c r="N30" s="9">
        <f t="shared" si="9"/>
        <v>0</v>
      </c>
      <c r="O30" s="9">
        <f t="shared" si="56"/>
        <v>2060</v>
      </c>
      <c r="P30" s="9">
        <v>0</v>
      </c>
      <c r="Q30" s="9">
        <v>0</v>
      </c>
      <c r="S30" s="11" t="s">
        <v>35</v>
      </c>
      <c r="T30" s="9">
        <f t="shared" si="10"/>
        <v>2022</v>
      </c>
      <c r="U30" s="9">
        <f t="shared" si="11"/>
        <v>2022</v>
      </c>
      <c r="V30" s="9">
        <f t="shared" si="11"/>
        <v>2022</v>
      </c>
      <c r="W30" s="9">
        <f t="shared" si="11"/>
        <v>2022</v>
      </c>
      <c r="X30" s="9">
        <f t="shared" si="12"/>
        <v>2059</v>
      </c>
      <c r="Y30" s="9">
        <f t="shared" ref="Y30:Z30" si="71">X30+Y63</f>
        <v>2059</v>
      </c>
      <c r="Z30" s="9">
        <f t="shared" si="71"/>
        <v>2060</v>
      </c>
      <c r="AA30" s="9">
        <f t="shared" si="2"/>
        <v>7</v>
      </c>
    </row>
    <row r="31" spans="1:27" x14ac:dyDescent="0.3">
      <c r="A31" s="11" t="s">
        <v>36</v>
      </c>
      <c r="B31" s="9">
        <f t="shared" si="3"/>
        <v>2038</v>
      </c>
      <c r="C31" s="9">
        <f t="shared" si="4"/>
        <v>0</v>
      </c>
      <c r="D31" s="9">
        <f t="shared" si="4"/>
        <v>0</v>
      </c>
      <c r="E31" s="9">
        <f t="shared" ref="E31:H31" si="72">IF(E64=0,0,E64+D31)</f>
        <v>0</v>
      </c>
      <c r="F31" s="9">
        <f t="shared" si="55"/>
        <v>2060</v>
      </c>
      <c r="G31" s="9">
        <v>0</v>
      </c>
      <c r="H31" s="9">
        <f t="shared" si="72"/>
        <v>0</v>
      </c>
      <c r="I31" s="9">
        <v>2038</v>
      </c>
      <c r="J31" s="11" t="s">
        <v>36</v>
      </c>
      <c r="K31" s="9">
        <f t="shared" si="6"/>
        <v>2037</v>
      </c>
      <c r="L31" s="9">
        <f t="shared" si="7"/>
        <v>0</v>
      </c>
      <c r="M31" s="9">
        <f t="shared" si="8"/>
        <v>0</v>
      </c>
      <c r="N31" s="9">
        <f t="shared" si="9"/>
        <v>0</v>
      </c>
      <c r="O31" s="9">
        <f t="shared" si="56"/>
        <v>2060</v>
      </c>
      <c r="P31" s="9">
        <v>0</v>
      </c>
      <c r="Q31" s="9">
        <v>0</v>
      </c>
      <c r="S31" s="11" t="s">
        <v>36</v>
      </c>
      <c r="T31" s="9">
        <f t="shared" si="10"/>
        <v>2023</v>
      </c>
      <c r="U31" s="9">
        <f t="shared" si="11"/>
        <v>2023</v>
      </c>
      <c r="V31" s="9">
        <f t="shared" si="11"/>
        <v>2023</v>
      </c>
      <c r="W31" s="9">
        <f t="shared" si="11"/>
        <v>2023</v>
      </c>
      <c r="X31" s="9">
        <f t="shared" si="12"/>
        <v>2054</v>
      </c>
      <c r="Y31" s="9">
        <f>X31+Y64</f>
        <v>2054</v>
      </c>
      <c r="Z31" s="9">
        <f t="shared" ref="Z31" si="73">Y31+Z64</f>
        <v>2060</v>
      </c>
      <c r="AA31" s="9">
        <f t="shared" si="2"/>
        <v>15</v>
      </c>
    </row>
    <row r="32" spans="1:27" x14ac:dyDescent="0.3">
      <c r="A32" s="11" t="s">
        <v>6</v>
      </c>
      <c r="B32" s="9">
        <f t="shared" si="3"/>
        <v>2036</v>
      </c>
      <c r="C32" s="9">
        <f t="shared" si="4"/>
        <v>0</v>
      </c>
      <c r="D32" s="9">
        <f t="shared" si="4"/>
        <v>0</v>
      </c>
      <c r="E32" s="9">
        <f t="shared" ref="E32:H32" si="74">IF(E65=0,0,E65+D32)</f>
        <v>0</v>
      </c>
      <c r="F32" s="9">
        <f t="shared" si="55"/>
        <v>2060</v>
      </c>
      <c r="G32" s="9">
        <v>0</v>
      </c>
      <c r="H32" s="9">
        <f t="shared" si="74"/>
        <v>0</v>
      </c>
      <c r="I32" s="9">
        <v>2036</v>
      </c>
      <c r="J32" s="11" t="s">
        <v>6</v>
      </c>
      <c r="K32" s="9">
        <f t="shared" si="6"/>
        <v>2035</v>
      </c>
      <c r="L32" s="9">
        <f t="shared" si="7"/>
        <v>0</v>
      </c>
      <c r="M32" s="9">
        <f t="shared" si="8"/>
        <v>0</v>
      </c>
      <c r="N32" s="9">
        <f t="shared" si="9"/>
        <v>0</v>
      </c>
      <c r="O32" s="9">
        <f t="shared" si="56"/>
        <v>2060</v>
      </c>
      <c r="P32" s="9">
        <v>0</v>
      </c>
      <c r="Q32" s="9">
        <v>0</v>
      </c>
      <c r="S32" s="11" t="s">
        <v>6</v>
      </c>
      <c r="T32" s="9">
        <f t="shared" si="10"/>
        <v>2021</v>
      </c>
      <c r="U32" s="9">
        <f t="shared" si="11"/>
        <v>2024</v>
      </c>
      <c r="V32" s="9">
        <f t="shared" si="11"/>
        <v>2024</v>
      </c>
      <c r="W32" s="9">
        <f t="shared" si="11"/>
        <v>2024</v>
      </c>
      <c r="X32" s="9">
        <f t="shared" si="12"/>
        <v>2060</v>
      </c>
      <c r="Y32" s="9">
        <f t="shared" ref="Y32:Z32" si="75">X32+Y65</f>
        <v>2060</v>
      </c>
      <c r="Z32" s="9">
        <f t="shared" si="75"/>
        <v>2060</v>
      </c>
      <c r="AA32" s="9">
        <f t="shared" si="2"/>
        <v>12</v>
      </c>
    </row>
    <row r="34" spans="1:26" x14ac:dyDescent="0.3">
      <c r="B34" s="9" t="s">
        <v>0</v>
      </c>
      <c r="C34" s="9" t="s">
        <v>1</v>
      </c>
      <c r="D34" s="9" t="s">
        <v>2</v>
      </c>
      <c r="E34" s="9" t="s">
        <v>3</v>
      </c>
      <c r="F34" s="11" t="s">
        <v>112</v>
      </c>
      <c r="G34" s="9" t="s">
        <v>4</v>
      </c>
      <c r="H34" s="9" t="s">
        <v>5</v>
      </c>
      <c r="K34" s="9" t="s">
        <v>0</v>
      </c>
      <c r="L34" s="9" t="s">
        <v>1</v>
      </c>
      <c r="M34" s="9" t="s">
        <v>2</v>
      </c>
      <c r="N34" s="9" t="s">
        <v>3</v>
      </c>
      <c r="O34" s="11" t="s">
        <v>112</v>
      </c>
      <c r="P34" s="9" t="s">
        <v>4</v>
      </c>
      <c r="Q34" s="9" t="s">
        <v>5</v>
      </c>
      <c r="T34" s="9" t="s">
        <v>0</v>
      </c>
      <c r="U34" s="9" t="s">
        <v>1</v>
      </c>
      <c r="V34" s="9" t="s">
        <v>2</v>
      </c>
      <c r="W34" s="9" t="s">
        <v>3</v>
      </c>
      <c r="X34" s="11" t="s">
        <v>107</v>
      </c>
      <c r="Y34" s="9" t="s">
        <v>4</v>
      </c>
      <c r="Z34" s="9" t="s">
        <v>5</v>
      </c>
    </row>
    <row r="35" spans="1:26" x14ac:dyDescent="0.3">
      <c r="A35" s="11" t="s">
        <v>7</v>
      </c>
      <c r="B35" s="9">
        <v>2038</v>
      </c>
      <c r="C35" s="9">
        <v>0</v>
      </c>
      <c r="D35" s="9">
        <v>0</v>
      </c>
      <c r="E35" s="9">
        <v>0</v>
      </c>
      <c r="F35" s="9">
        <v>22</v>
      </c>
      <c r="G35" s="9">
        <v>0</v>
      </c>
      <c r="H35" s="9">
        <v>0</v>
      </c>
      <c r="J35" s="11" t="s">
        <v>7</v>
      </c>
      <c r="K35" s="9">
        <v>2037</v>
      </c>
      <c r="L35" s="9">
        <v>0</v>
      </c>
      <c r="M35" s="9">
        <v>0</v>
      </c>
      <c r="N35" s="9">
        <v>0</v>
      </c>
      <c r="O35" s="9">
        <v>23</v>
      </c>
      <c r="P35" s="9">
        <v>0</v>
      </c>
      <c r="Q35" s="9">
        <v>0</v>
      </c>
      <c r="R35" s="9">
        <v>23</v>
      </c>
      <c r="S35" s="11" t="s">
        <v>7</v>
      </c>
      <c r="T35" s="9">
        <v>2022</v>
      </c>
      <c r="U35" s="9">
        <v>1</v>
      </c>
      <c r="V35" s="9">
        <v>0</v>
      </c>
      <c r="W35" s="9">
        <v>2</v>
      </c>
      <c r="X35" s="9">
        <v>31</v>
      </c>
      <c r="Y35" s="9">
        <v>0</v>
      </c>
      <c r="Z35" s="9">
        <v>4</v>
      </c>
    </row>
    <row r="36" spans="1:26" x14ac:dyDescent="0.3">
      <c r="A36" s="11" t="s">
        <v>8</v>
      </c>
      <c r="B36" s="9">
        <v>2035</v>
      </c>
      <c r="C36" s="9">
        <v>0</v>
      </c>
      <c r="D36" s="9">
        <v>0</v>
      </c>
      <c r="E36" s="9">
        <v>0</v>
      </c>
      <c r="F36" s="9">
        <v>25</v>
      </c>
      <c r="G36" s="9">
        <v>0</v>
      </c>
      <c r="H36" s="9">
        <v>0</v>
      </c>
      <c r="J36" s="11" t="s">
        <v>8</v>
      </c>
      <c r="K36" s="9">
        <v>2034</v>
      </c>
      <c r="L36" s="9">
        <v>0</v>
      </c>
      <c r="M36" s="9">
        <v>0</v>
      </c>
      <c r="N36" s="9">
        <v>0</v>
      </c>
      <c r="O36" s="9">
        <v>26</v>
      </c>
      <c r="P36" s="9">
        <v>0</v>
      </c>
      <c r="Q36" s="9">
        <v>0</v>
      </c>
      <c r="R36" s="9">
        <v>26</v>
      </c>
      <c r="S36" s="11" t="s">
        <v>8</v>
      </c>
      <c r="T36" s="9">
        <v>2021</v>
      </c>
      <c r="U36" s="9">
        <v>2</v>
      </c>
      <c r="V36" s="9">
        <v>0</v>
      </c>
      <c r="W36" s="9">
        <v>4</v>
      </c>
      <c r="X36" s="9">
        <v>33</v>
      </c>
      <c r="Y36" s="9">
        <v>0</v>
      </c>
      <c r="Z36" s="9">
        <v>0</v>
      </c>
    </row>
    <row r="37" spans="1:26" x14ac:dyDescent="0.3">
      <c r="A37" s="11" t="s">
        <v>9</v>
      </c>
      <c r="B37" s="9">
        <v>2017</v>
      </c>
      <c r="C37" s="9">
        <v>41</v>
      </c>
      <c r="D37" s="9">
        <v>0</v>
      </c>
      <c r="E37" s="9">
        <v>0</v>
      </c>
      <c r="F37" s="9">
        <v>2</v>
      </c>
      <c r="G37" s="9">
        <v>0</v>
      </c>
      <c r="H37" s="9">
        <v>0</v>
      </c>
      <c r="J37" s="11" t="s">
        <v>9</v>
      </c>
      <c r="K37" s="9">
        <v>2017</v>
      </c>
      <c r="L37" s="9">
        <v>36</v>
      </c>
      <c r="M37" s="9">
        <v>0</v>
      </c>
      <c r="N37" s="9">
        <v>0</v>
      </c>
      <c r="O37" s="9">
        <v>7</v>
      </c>
      <c r="P37" s="9">
        <v>0</v>
      </c>
      <c r="Q37" s="9">
        <v>0</v>
      </c>
      <c r="R37" s="9">
        <v>7</v>
      </c>
      <c r="S37" s="11" t="s">
        <v>9</v>
      </c>
      <c r="T37" s="9">
        <v>2017</v>
      </c>
      <c r="U37" s="9">
        <v>6</v>
      </c>
      <c r="V37" s="9">
        <v>0</v>
      </c>
      <c r="W37" s="9">
        <v>37</v>
      </c>
      <c r="X37" s="9">
        <v>0</v>
      </c>
      <c r="Y37" s="9">
        <v>0</v>
      </c>
      <c r="Z37" s="9">
        <v>0</v>
      </c>
    </row>
    <row r="38" spans="1:26" x14ac:dyDescent="0.3">
      <c r="A38" s="11" t="s">
        <v>10</v>
      </c>
      <c r="B38" s="9">
        <v>2029</v>
      </c>
      <c r="C38" s="9">
        <v>0</v>
      </c>
      <c r="D38" s="9">
        <v>0</v>
      </c>
      <c r="E38" s="9">
        <v>0</v>
      </c>
      <c r="F38" s="9">
        <v>31</v>
      </c>
      <c r="G38" s="9">
        <v>0</v>
      </c>
      <c r="H38" s="9">
        <v>0</v>
      </c>
      <c r="J38" s="11" t="s">
        <v>10</v>
      </c>
      <c r="K38" s="9">
        <v>2028</v>
      </c>
      <c r="L38" s="9">
        <v>0</v>
      </c>
      <c r="M38" s="9">
        <v>0</v>
      </c>
      <c r="N38" s="9">
        <v>0</v>
      </c>
      <c r="O38" s="9">
        <v>32</v>
      </c>
      <c r="P38" s="9">
        <v>0</v>
      </c>
      <c r="Q38" s="9">
        <v>0</v>
      </c>
      <c r="R38" s="9">
        <v>32</v>
      </c>
      <c r="S38" s="11" t="s">
        <v>10</v>
      </c>
      <c r="T38" s="9">
        <v>2020</v>
      </c>
      <c r="U38" s="9">
        <v>0</v>
      </c>
      <c r="V38" s="9">
        <v>0</v>
      </c>
      <c r="W38" s="9">
        <v>0</v>
      </c>
      <c r="X38" s="9">
        <v>38</v>
      </c>
      <c r="Y38" s="9">
        <v>0</v>
      </c>
      <c r="Z38" s="9">
        <v>2</v>
      </c>
    </row>
    <row r="39" spans="1:26" x14ac:dyDescent="0.3">
      <c r="A39" s="11" t="s">
        <v>11</v>
      </c>
      <c r="B39" s="9">
        <v>2031</v>
      </c>
      <c r="C39" s="9">
        <v>0</v>
      </c>
      <c r="D39" s="9">
        <v>0</v>
      </c>
      <c r="E39" s="9">
        <v>0</v>
      </c>
      <c r="F39" s="9">
        <v>29</v>
      </c>
      <c r="G39" s="9">
        <v>0</v>
      </c>
      <c r="H39" s="9">
        <v>0</v>
      </c>
      <c r="J39" s="11" t="s">
        <v>11</v>
      </c>
      <c r="K39" s="9">
        <v>2031</v>
      </c>
      <c r="L39" s="9">
        <v>0</v>
      </c>
      <c r="M39" s="9">
        <v>0</v>
      </c>
      <c r="N39" s="9">
        <v>0</v>
      </c>
      <c r="O39" s="9">
        <v>29</v>
      </c>
      <c r="P39" s="9">
        <v>0</v>
      </c>
      <c r="Q39" s="9">
        <v>0</v>
      </c>
      <c r="R39" s="9">
        <v>29</v>
      </c>
      <c r="S39" s="11" t="s">
        <v>11</v>
      </c>
      <c r="T39" s="9">
        <v>2018</v>
      </c>
      <c r="U39" s="9">
        <v>5</v>
      </c>
      <c r="V39" s="9">
        <v>0</v>
      </c>
      <c r="W39" s="9">
        <v>4</v>
      </c>
      <c r="X39" s="9">
        <v>33</v>
      </c>
      <c r="Y39" s="9">
        <v>0</v>
      </c>
      <c r="Z39" s="9">
        <v>0</v>
      </c>
    </row>
    <row r="40" spans="1:26" x14ac:dyDescent="0.3">
      <c r="A40" s="11" t="s">
        <v>12</v>
      </c>
      <c r="B40" s="9">
        <v>2034</v>
      </c>
      <c r="C40" s="9">
        <v>0</v>
      </c>
      <c r="D40" s="9">
        <v>0</v>
      </c>
      <c r="E40" s="9">
        <v>0</v>
      </c>
      <c r="F40" s="9">
        <v>26</v>
      </c>
      <c r="G40" s="9">
        <v>0</v>
      </c>
      <c r="H40" s="9">
        <v>0</v>
      </c>
      <c r="J40" s="11" t="s">
        <v>12</v>
      </c>
      <c r="K40" s="9">
        <v>2033</v>
      </c>
      <c r="L40" s="9">
        <v>0</v>
      </c>
      <c r="M40" s="9">
        <v>0</v>
      </c>
      <c r="N40" s="9">
        <v>0</v>
      </c>
      <c r="O40" s="9">
        <v>27</v>
      </c>
      <c r="P40" s="9">
        <v>0</v>
      </c>
      <c r="Q40" s="9">
        <v>0</v>
      </c>
      <c r="R40" s="9">
        <v>27</v>
      </c>
      <c r="S40" s="11" t="s">
        <v>12</v>
      </c>
      <c r="T40" s="9">
        <v>2024</v>
      </c>
      <c r="U40" s="9">
        <v>0</v>
      </c>
      <c r="V40" s="9">
        <v>0</v>
      </c>
      <c r="W40" s="9">
        <v>0</v>
      </c>
      <c r="X40" s="9">
        <v>36</v>
      </c>
      <c r="Y40" s="9">
        <v>0</v>
      </c>
      <c r="Z40" s="9">
        <v>0</v>
      </c>
    </row>
    <row r="41" spans="1:26" x14ac:dyDescent="0.3">
      <c r="A41" s="11" t="s">
        <v>13</v>
      </c>
      <c r="B41" s="9">
        <v>2032</v>
      </c>
      <c r="C41" s="9">
        <v>0</v>
      </c>
      <c r="D41" s="9">
        <v>0</v>
      </c>
      <c r="E41" s="9">
        <v>0</v>
      </c>
      <c r="F41" s="9">
        <v>28</v>
      </c>
      <c r="G41" s="9">
        <v>0</v>
      </c>
      <c r="H41" s="9">
        <v>0</v>
      </c>
      <c r="J41" s="11" t="s">
        <v>13</v>
      </c>
      <c r="K41" s="9">
        <v>2031</v>
      </c>
      <c r="L41" s="9">
        <v>0</v>
      </c>
      <c r="M41" s="9">
        <v>0</v>
      </c>
      <c r="N41" s="9">
        <v>0</v>
      </c>
      <c r="O41" s="9">
        <v>29</v>
      </c>
      <c r="P41" s="9">
        <v>0</v>
      </c>
      <c r="Q41" s="9">
        <v>0</v>
      </c>
      <c r="R41" s="9">
        <v>29</v>
      </c>
      <c r="S41" s="11" t="s">
        <v>13</v>
      </c>
      <c r="T41" s="9">
        <v>2022</v>
      </c>
      <c r="U41" s="9">
        <v>0</v>
      </c>
      <c r="V41" s="9">
        <v>0</v>
      </c>
      <c r="W41" s="9">
        <v>0</v>
      </c>
      <c r="X41" s="9">
        <v>38</v>
      </c>
      <c r="Y41" s="9">
        <v>0</v>
      </c>
      <c r="Z41" s="9">
        <v>0</v>
      </c>
    </row>
    <row r="42" spans="1:26" x14ac:dyDescent="0.3">
      <c r="A42" s="11" t="s">
        <v>14</v>
      </c>
      <c r="B42" s="9">
        <v>2041</v>
      </c>
      <c r="C42" s="9">
        <v>0</v>
      </c>
      <c r="D42" s="9">
        <v>0</v>
      </c>
      <c r="E42" s="9">
        <v>0</v>
      </c>
      <c r="F42" s="9">
        <v>19</v>
      </c>
      <c r="G42" s="9">
        <v>0</v>
      </c>
      <c r="H42" s="9">
        <v>0</v>
      </c>
      <c r="J42" s="11" t="s">
        <v>14</v>
      </c>
      <c r="K42" s="9">
        <v>2039</v>
      </c>
      <c r="L42" s="9">
        <v>0</v>
      </c>
      <c r="M42" s="9">
        <v>0</v>
      </c>
      <c r="N42" s="9">
        <v>0</v>
      </c>
      <c r="O42" s="9">
        <v>21</v>
      </c>
      <c r="P42" s="9">
        <v>0</v>
      </c>
      <c r="Q42" s="9">
        <v>0</v>
      </c>
      <c r="R42" s="9">
        <v>21</v>
      </c>
      <c r="S42" s="11" t="s">
        <v>14</v>
      </c>
      <c r="T42" s="9">
        <v>2024</v>
      </c>
      <c r="U42" s="9">
        <v>0</v>
      </c>
      <c r="V42" s="9">
        <v>0</v>
      </c>
      <c r="W42" s="9">
        <v>2</v>
      </c>
      <c r="X42" s="9">
        <v>34</v>
      </c>
      <c r="Y42" s="9">
        <v>0</v>
      </c>
      <c r="Z42" s="9">
        <v>0</v>
      </c>
    </row>
    <row r="43" spans="1:26" x14ac:dyDescent="0.3">
      <c r="A43" s="11" t="s">
        <v>15</v>
      </c>
      <c r="B43" s="9">
        <v>2029</v>
      </c>
      <c r="C43" s="9">
        <v>0</v>
      </c>
      <c r="D43" s="9">
        <v>0</v>
      </c>
      <c r="E43" s="9">
        <v>0</v>
      </c>
      <c r="F43" s="9">
        <v>31</v>
      </c>
      <c r="G43" s="9">
        <v>0</v>
      </c>
      <c r="H43" s="9">
        <v>0</v>
      </c>
      <c r="J43" s="11" t="s">
        <v>15</v>
      </c>
      <c r="K43" s="9">
        <v>2029</v>
      </c>
      <c r="L43" s="9">
        <v>0</v>
      </c>
      <c r="M43" s="9">
        <v>0</v>
      </c>
      <c r="N43" s="9">
        <v>0</v>
      </c>
      <c r="O43" s="9">
        <v>31</v>
      </c>
      <c r="P43" s="9">
        <v>0</v>
      </c>
      <c r="Q43" s="9">
        <v>0</v>
      </c>
      <c r="R43" s="9">
        <v>31</v>
      </c>
      <c r="S43" s="11" t="s">
        <v>15</v>
      </c>
      <c r="T43" s="9">
        <v>2023</v>
      </c>
      <c r="U43" s="9">
        <v>0</v>
      </c>
      <c r="V43" s="9">
        <v>0</v>
      </c>
      <c r="W43" s="9">
        <v>0</v>
      </c>
      <c r="X43" s="9">
        <v>37</v>
      </c>
      <c r="Y43" s="9">
        <v>0</v>
      </c>
      <c r="Z43" s="9">
        <v>0</v>
      </c>
    </row>
    <row r="44" spans="1:26" x14ac:dyDescent="0.3">
      <c r="A44" s="11" t="s">
        <v>16</v>
      </c>
      <c r="B44" s="9">
        <v>2036</v>
      </c>
      <c r="C44" s="9">
        <v>0</v>
      </c>
      <c r="D44" s="9">
        <v>0</v>
      </c>
      <c r="E44" s="9">
        <v>0</v>
      </c>
      <c r="F44" s="9">
        <v>24</v>
      </c>
      <c r="G44" s="9">
        <v>0</v>
      </c>
      <c r="H44" s="9">
        <v>0</v>
      </c>
      <c r="J44" s="11" t="s">
        <v>16</v>
      </c>
      <c r="K44" s="9">
        <v>2035</v>
      </c>
      <c r="L44" s="9">
        <v>0</v>
      </c>
      <c r="M44" s="9">
        <v>0</v>
      </c>
      <c r="N44" s="9">
        <v>0</v>
      </c>
      <c r="O44" s="9">
        <v>25</v>
      </c>
      <c r="P44" s="9">
        <v>0</v>
      </c>
      <c r="Q44" s="9">
        <v>0</v>
      </c>
      <c r="R44" s="9">
        <v>25</v>
      </c>
      <c r="S44" s="11" t="s">
        <v>16</v>
      </c>
      <c r="T44" s="9">
        <v>2022</v>
      </c>
      <c r="U44" s="9">
        <v>1</v>
      </c>
      <c r="V44" s="9">
        <v>0</v>
      </c>
      <c r="W44" s="9">
        <v>1</v>
      </c>
      <c r="X44" s="9">
        <v>36</v>
      </c>
      <c r="Y44" s="9">
        <v>0</v>
      </c>
      <c r="Z44" s="9">
        <v>0</v>
      </c>
    </row>
    <row r="45" spans="1:26" x14ac:dyDescent="0.3">
      <c r="A45" s="11" t="s">
        <v>17</v>
      </c>
      <c r="B45" s="9">
        <v>2040</v>
      </c>
      <c r="C45" s="9">
        <v>0</v>
      </c>
      <c r="D45" s="9">
        <v>0</v>
      </c>
      <c r="E45" s="9">
        <v>0</v>
      </c>
      <c r="F45" s="9">
        <v>20</v>
      </c>
      <c r="G45" s="9">
        <v>0</v>
      </c>
      <c r="H45" s="9">
        <v>0</v>
      </c>
      <c r="J45" s="11" t="s">
        <v>17</v>
      </c>
      <c r="K45" s="9">
        <v>2038</v>
      </c>
      <c r="L45" s="9">
        <v>0</v>
      </c>
      <c r="M45" s="9">
        <v>0</v>
      </c>
      <c r="N45" s="9">
        <v>0</v>
      </c>
      <c r="O45" s="9">
        <v>22</v>
      </c>
      <c r="P45" s="9">
        <v>0</v>
      </c>
      <c r="Q45" s="9">
        <v>0</v>
      </c>
      <c r="R45" s="9">
        <v>22</v>
      </c>
      <c r="S45" s="11" t="s">
        <v>17</v>
      </c>
      <c r="T45" s="9">
        <v>2023</v>
      </c>
      <c r="U45" s="9">
        <v>0</v>
      </c>
      <c r="V45" s="9">
        <v>0</v>
      </c>
      <c r="W45" s="9">
        <v>0</v>
      </c>
      <c r="X45" s="9">
        <v>31</v>
      </c>
      <c r="Y45" s="9">
        <v>0</v>
      </c>
      <c r="Z45" s="9">
        <v>6</v>
      </c>
    </row>
    <row r="46" spans="1:26" x14ac:dyDescent="0.3">
      <c r="A46" s="11" t="s">
        <v>18</v>
      </c>
      <c r="B46" s="9">
        <v>2037</v>
      </c>
      <c r="C46" s="9">
        <v>0</v>
      </c>
      <c r="D46" s="9">
        <v>0</v>
      </c>
      <c r="E46" s="9">
        <v>0</v>
      </c>
      <c r="F46" s="9">
        <v>23</v>
      </c>
      <c r="G46" s="9">
        <v>0</v>
      </c>
      <c r="H46" s="9">
        <v>0</v>
      </c>
      <c r="J46" s="11" t="s">
        <v>18</v>
      </c>
      <c r="K46" s="9">
        <v>2036</v>
      </c>
      <c r="L46" s="9">
        <v>0</v>
      </c>
      <c r="M46" s="9">
        <v>0</v>
      </c>
      <c r="N46" s="9">
        <v>0</v>
      </c>
      <c r="O46" s="9">
        <v>24</v>
      </c>
      <c r="P46" s="9">
        <v>0</v>
      </c>
      <c r="Q46" s="9">
        <v>0</v>
      </c>
      <c r="R46" s="9">
        <v>24</v>
      </c>
      <c r="S46" s="11" t="s">
        <v>18</v>
      </c>
      <c r="T46" s="9">
        <v>2019</v>
      </c>
      <c r="U46" s="9">
        <v>4</v>
      </c>
      <c r="V46" s="9">
        <v>0</v>
      </c>
      <c r="W46" s="9">
        <v>6</v>
      </c>
      <c r="X46" s="9">
        <v>31</v>
      </c>
      <c r="Y46" s="9">
        <v>0</v>
      </c>
      <c r="Z46" s="9">
        <v>0</v>
      </c>
    </row>
    <row r="47" spans="1:26" x14ac:dyDescent="0.3">
      <c r="A47" s="11" t="s">
        <v>19</v>
      </c>
      <c r="B47" s="9">
        <v>2038</v>
      </c>
      <c r="C47" s="9">
        <v>0</v>
      </c>
      <c r="D47" s="9">
        <v>0</v>
      </c>
      <c r="E47" s="9">
        <v>0</v>
      </c>
      <c r="F47" s="9">
        <v>22</v>
      </c>
      <c r="G47" s="9">
        <v>0</v>
      </c>
      <c r="H47" s="9">
        <v>0</v>
      </c>
      <c r="J47" s="11" t="s">
        <v>19</v>
      </c>
      <c r="K47" s="9">
        <v>2037</v>
      </c>
      <c r="L47" s="9">
        <v>0</v>
      </c>
      <c r="M47" s="9">
        <v>0</v>
      </c>
      <c r="N47" s="9">
        <v>0</v>
      </c>
      <c r="O47" s="9">
        <v>23</v>
      </c>
      <c r="P47" s="9">
        <v>0</v>
      </c>
      <c r="Q47" s="9">
        <v>0</v>
      </c>
      <c r="R47" s="9">
        <v>23</v>
      </c>
      <c r="S47" s="11" t="s">
        <v>19</v>
      </c>
      <c r="T47" s="9">
        <v>2020</v>
      </c>
      <c r="U47" s="9">
        <v>3</v>
      </c>
      <c r="V47" s="9">
        <v>0</v>
      </c>
      <c r="W47" s="9">
        <v>5</v>
      </c>
      <c r="X47" s="9">
        <v>31</v>
      </c>
      <c r="Y47" s="9">
        <v>0</v>
      </c>
      <c r="Z47" s="9">
        <v>1</v>
      </c>
    </row>
    <row r="48" spans="1:26" x14ac:dyDescent="0.3">
      <c r="A48" s="11" t="s">
        <v>20</v>
      </c>
      <c r="B48" s="9">
        <v>2039</v>
      </c>
      <c r="C48" s="9">
        <v>0</v>
      </c>
      <c r="D48" s="9">
        <v>0</v>
      </c>
      <c r="E48" s="9">
        <v>0</v>
      </c>
      <c r="F48" s="9">
        <v>21</v>
      </c>
      <c r="G48" s="9">
        <v>0</v>
      </c>
      <c r="H48" s="9">
        <v>0</v>
      </c>
      <c r="J48" s="11" t="s">
        <v>20</v>
      </c>
      <c r="K48" s="9">
        <v>2039</v>
      </c>
      <c r="L48" s="9">
        <v>0</v>
      </c>
      <c r="M48" s="9">
        <v>0</v>
      </c>
      <c r="N48" s="9">
        <v>0</v>
      </c>
      <c r="O48" s="9">
        <v>21</v>
      </c>
      <c r="P48" s="9">
        <v>0</v>
      </c>
      <c r="Q48" s="9">
        <v>0</v>
      </c>
      <c r="R48" s="9">
        <v>21</v>
      </c>
      <c r="S48" s="11" t="s">
        <v>20</v>
      </c>
      <c r="T48" s="9">
        <v>2022</v>
      </c>
      <c r="U48" s="9">
        <v>1</v>
      </c>
      <c r="V48" s="9">
        <v>0</v>
      </c>
      <c r="W48" s="9">
        <v>5</v>
      </c>
      <c r="X48" s="9">
        <v>32</v>
      </c>
      <c r="Y48" s="9">
        <v>0</v>
      </c>
      <c r="Z48" s="9">
        <v>0</v>
      </c>
    </row>
    <row r="49" spans="1:26" x14ac:dyDescent="0.3">
      <c r="A49" s="11" t="s">
        <v>21</v>
      </c>
      <c r="B49" s="9">
        <v>2041</v>
      </c>
      <c r="C49" s="9">
        <v>0</v>
      </c>
      <c r="D49" s="9">
        <v>0</v>
      </c>
      <c r="E49" s="9">
        <v>0</v>
      </c>
      <c r="F49" s="9">
        <v>19</v>
      </c>
      <c r="G49" s="9">
        <v>0</v>
      </c>
      <c r="H49" s="9">
        <v>0</v>
      </c>
      <c r="J49" s="11" t="s">
        <v>21</v>
      </c>
      <c r="K49" s="9">
        <v>2041</v>
      </c>
      <c r="L49" s="9">
        <v>0</v>
      </c>
      <c r="M49" s="9">
        <v>0</v>
      </c>
      <c r="N49" s="9">
        <v>0</v>
      </c>
      <c r="O49" s="9">
        <v>19</v>
      </c>
      <c r="P49" s="9">
        <v>0</v>
      </c>
      <c r="Q49" s="9">
        <v>0</v>
      </c>
      <c r="R49" s="9">
        <v>19</v>
      </c>
      <c r="S49" s="11" t="s">
        <v>21</v>
      </c>
      <c r="T49" s="9">
        <v>2022</v>
      </c>
      <c r="U49" s="9">
        <v>1</v>
      </c>
      <c r="V49" s="9">
        <v>0</v>
      </c>
      <c r="W49" s="9">
        <v>0</v>
      </c>
      <c r="X49" s="9">
        <v>32</v>
      </c>
      <c r="Y49" s="9">
        <v>0</v>
      </c>
      <c r="Z49" s="9">
        <v>5</v>
      </c>
    </row>
    <row r="50" spans="1:26" x14ac:dyDescent="0.3">
      <c r="A50" s="11" t="s">
        <v>22</v>
      </c>
      <c r="B50" s="9">
        <v>2038</v>
      </c>
      <c r="C50" s="9">
        <v>0</v>
      </c>
      <c r="D50" s="9">
        <v>0</v>
      </c>
      <c r="E50" s="9">
        <v>0</v>
      </c>
      <c r="F50" s="9">
        <v>22</v>
      </c>
      <c r="G50" s="9">
        <v>0</v>
      </c>
      <c r="H50" s="9">
        <v>0</v>
      </c>
      <c r="J50" s="11" t="s">
        <v>22</v>
      </c>
      <c r="K50" s="9">
        <v>2038</v>
      </c>
      <c r="L50" s="9">
        <v>0</v>
      </c>
      <c r="M50" s="9">
        <v>0</v>
      </c>
      <c r="N50" s="9">
        <v>0</v>
      </c>
      <c r="O50" s="9">
        <v>22</v>
      </c>
      <c r="P50" s="9">
        <v>0</v>
      </c>
      <c r="Q50" s="9">
        <v>0</v>
      </c>
      <c r="R50" s="9">
        <v>22</v>
      </c>
      <c r="S50" s="11" t="s">
        <v>22</v>
      </c>
      <c r="T50" s="9">
        <v>2022</v>
      </c>
      <c r="U50" s="9">
        <v>1</v>
      </c>
      <c r="V50" s="9">
        <v>0</v>
      </c>
      <c r="W50" s="9">
        <v>0</v>
      </c>
      <c r="X50" s="9">
        <v>35</v>
      </c>
      <c r="Y50" s="9">
        <v>0</v>
      </c>
      <c r="Z50" s="9">
        <v>2</v>
      </c>
    </row>
    <row r="51" spans="1:26" x14ac:dyDescent="0.3">
      <c r="A51" s="11" t="s">
        <v>23</v>
      </c>
      <c r="B51" s="9">
        <v>2037</v>
      </c>
      <c r="C51" s="9">
        <v>0</v>
      </c>
      <c r="D51" s="9">
        <v>0</v>
      </c>
      <c r="E51" s="9">
        <v>0</v>
      </c>
      <c r="F51" s="9">
        <v>23</v>
      </c>
      <c r="G51" s="9">
        <v>0</v>
      </c>
      <c r="H51" s="9">
        <v>0</v>
      </c>
      <c r="J51" s="11" t="s">
        <v>23</v>
      </c>
      <c r="K51" s="9">
        <v>2036</v>
      </c>
      <c r="L51" s="9">
        <v>0</v>
      </c>
      <c r="M51" s="9">
        <v>0</v>
      </c>
      <c r="N51" s="9">
        <v>0</v>
      </c>
      <c r="O51" s="9">
        <v>24</v>
      </c>
      <c r="P51" s="9">
        <v>0</v>
      </c>
      <c r="Q51" s="9">
        <v>0</v>
      </c>
      <c r="R51" s="9">
        <v>24</v>
      </c>
      <c r="S51" s="11" t="s">
        <v>23</v>
      </c>
      <c r="T51" s="9">
        <v>2019</v>
      </c>
      <c r="U51" s="9">
        <v>4</v>
      </c>
      <c r="V51" s="9">
        <v>0</v>
      </c>
      <c r="W51" s="9">
        <v>5</v>
      </c>
      <c r="X51" s="9">
        <v>32</v>
      </c>
      <c r="Y51" s="9">
        <v>0</v>
      </c>
      <c r="Z51" s="9">
        <v>0</v>
      </c>
    </row>
    <row r="52" spans="1:26" x14ac:dyDescent="0.3">
      <c r="A52" s="11" t="s">
        <v>24</v>
      </c>
      <c r="B52" s="9">
        <v>2037</v>
      </c>
      <c r="C52" s="9">
        <v>0</v>
      </c>
      <c r="D52" s="9">
        <v>0</v>
      </c>
      <c r="E52" s="9">
        <v>0</v>
      </c>
      <c r="F52" s="9">
        <v>23</v>
      </c>
      <c r="G52" s="9">
        <v>0</v>
      </c>
      <c r="H52" s="9">
        <v>0</v>
      </c>
      <c r="J52" s="11" t="s">
        <v>24</v>
      </c>
      <c r="K52" s="9">
        <v>2036</v>
      </c>
      <c r="L52" s="9">
        <v>0</v>
      </c>
      <c r="M52" s="9">
        <v>0</v>
      </c>
      <c r="N52" s="9">
        <v>0</v>
      </c>
      <c r="O52" s="9">
        <v>24</v>
      </c>
      <c r="P52" s="9">
        <v>0</v>
      </c>
      <c r="Q52" s="9">
        <v>0</v>
      </c>
      <c r="R52" s="9">
        <v>24</v>
      </c>
      <c r="S52" s="11" t="s">
        <v>24</v>
      </c>
      <c r="T52" s="9">
        <v>2022</v>
      </c>
      <c r="U52" s="9">
        <v>1</v>
      </c>
      <c r="V52" s="9">
        <v>0</v>
      </c>
      <c r="W52" s="9">
        <v>0</v>
      </c>
      <c r="X52" s="9">
        <v>32</v>
      </c>
      <c r="Y52" s="9">
        <v>0</v>
      </c>
      <c r="Z52" s="9">
        <v>5</v>
      </c>
    </row>
    <row r="53" spans="1:26" x14ac:dyDescent="0.3">
      <c r="A53" s="11" t="s">
        <v>25</v>
      </c>
      <c r="B53" s="9">
        <v>2036</v>
      </c>
      <c r="C53" s="9">
        <v>0</v>
      </c>
      <c r="D53" s="9">
        <v>0</v>
      </c>
      <c r="E53" s="9">
        <v>0</v>
      </c>
      <c r="F53" s="9">
        <v>24</v>
      </c>
      <c r="G53" s="9">
        <v>0</v>
      </c>
      <c r="H53" s="9">
        <v>0</v>
      </c>
      <c r="J53" s="11" t="s">
        <v>25</v>
      </c>
      <c r="K53" s="9">
        <v>2035</v>
      </c>
      <c r="L53" s="9">
        <v>0</v>
      </c>
      <c r="M53" s="9">
        <v>0</v>
      </c>
      <c r="N53" s="9">
        <v>0</v>
      </c>
      <c r="O53" s="9">
        <v>25</v>
      </c>
      <c r="P53" s="9">
        <v>0</v>
      </c>
      <c r="Q53" s="9">
        <v>0</v>
      </c>
      <c r="R53" s="9">
        <v>25</v>
      </c>
      <c r="S53" s="11" t="s">
        <v>25</v>
      </c>
      <c r="T53" s="9">
        <v>2023</v>
      </c>
      <c r="U53" s="9">
        <v>0</v>
      </c>
      <c r="V53" s="9">
        <v>0</v>
      </c>
      <c r="W53" s="9">
        <v>0</v>
      </c>
      <c r="X53" s="9">
        <v>33</v>
      </c>
      <c r="Y53" s="9">
        <v>0</v>
      </c>
      <c r="Z53" s="9">
        <v>4</v>
      </c>
    </row>
    <row r="54" spans="1:26" x14ac:dyDescent="0.3">
      <c r="A54" s="11" t="s">
        <v>26</v>
      </c>
      <c r="B54" s="9">
        <v>2036</v>
      </c>
      <c r="C54" s="9">
        <v>0</v>
      </c>
      <c r="D54" s="9">
        <v>0</v>
      </c>
      <c r="E54" s="9">
        <v>0</v>
      </c>
      <c r="F54" s="9">
        <v>24</v>
      </c>
      <c r="G54" s="9">
        <v>0</v>
      </c>
      <c r="H54" s="9">
        <v>0</v>
      </c>
      <c r="J54" s="11" t="s">
        <v>26</v>
      </c>
      <c r="K54" s="9">
        <v>2035</v>
      </c>
      <c r="L54" s="9">
        <v>0</v>
      </c>
      <c r="M54" s="9">
        <v>0</v>
      </c>
      <c r="N54" s="9">
        <v>0</v>
      </c>
      <c r="O54" s="9">
        <v>25</v>
      </c>
      <c r="P54" s="9">
        <v>0</v>
      </c>
      <c r="Q54" s="9">
        <v>0</v>
      </c>
      <c r="R54" s="9">
        <v>25</v>
      </c>
      <c r="S54" s="11" t="s">
        <v>26</v>
      </c>
      <c r="T54" s="9">
        <v>2018</v>
      </c>
      <c r="U54" s="9">
        <v>5</v>
      </c>
      <c r="V54" s="9">
        <v>0</v>
      </c>
      <c r="W54" s="9">
        <v>7</v>
      </c>
      <c r="X54" s="9">
        <v>30</v>
      </c>
      <c r="Y54" s="9">
        <v>0</v>
      </c>
      <c r="Z54" s="9">
        <v>0</v>
      </c>
    </row>
    <row r="55" spans="1:26" x14ac:dyDescent="0.3">
      <c r="A55" s="11" t="s">
        <v>27</v>
      </c>
      <c r="B55" s="9">
        <v>2017</v>
      </c>
      <c r="C55" s="9">
        <v>16</v>
      </c>
      <c r="D55" s="9">
        <v>0</v>
      </c>
      <c r="E55" s="9">
        <v>0</v>
      </c>
      <c r="F55" s="9">
        <v>27</v>
      </c>
      <c r="G55" s="9">
        <v>0</v>
      </c>
      <c r="H55" s="9">
        <v>0</v>
      </c>
      <c r="J55" s="11" t="s">
        <v>27</v>
      </c>
      <c r="K55" s="9">
        <v>2017</v>
      </c>
      <c r="L55" s="9">
        <v>15</v>
      </c>
      <c r="M55" s="9">
        <v>0</v>
      </c>
      <c r="N55" s="9">
        <v>0</v>
      </c>
      <c r="O55" s="9">
        <v>28</v>
      </c>
      <c r="P55" s="9">
        <v>0</v>
      </c>
      <c r="Q55" s="9">
        <v>0</v>
      </c>
      <c r="R55" s="9">
        <v>28</v>
      </c>
      <c r="S55" s="11" t="s">
        <v>30</v>
      </c>
      <c r="T55" s="9">
        <v>2017</v>
      </c>
      <c r="U55" s="9">
        <v>6</v>
      </c>
      <c r="V55" s="9">
        <v>0</v>
      </c>
      <c r="W55" s="9">
        <v>6</v>
      </c>
      <c r="X55" s="9">
        <v>31</v>
      </c>
      <c r="Y55" s="9">
        <v>0</v>
      </c>
      <c r="Z55" s="9">
        <v>0</v>
      </c>
    </row>
    <row r="56" spans="1:26" x14ac:dyDescent="0.3">
      <c r="A56" s="11" t="s">
        <v>106</v>
      </c>
      <c r="B56" s="9">
        <v>2037</v>
      </c>
      <c r="C56" s="9">
        <v>0</v>
      </c>
      <c r="D56" s="9">
        <v>0</v>
      </c>
      <c r="E56" s="9">
        <v>0</v>
      </c>
      <c r="F56" s="9">
        <v>23</v>
      </c>
      <c r="G56" s="9">
        <v>0</v>
      </c>
      <c r="H56" s="9">
        <v>0</v>
      </c>
      <c r="J56" s="11" t="s">
        <v>30</v>
      </c>
      <c r="K56" s="9">
        <v>2036</v>
      </c>
      <c r="L56" s="9">
        <v>0</v>
      </c>
      <c r="M56" s="9">
        <v>0</v>
      </c>
      <c r="N56" s="9">
        <v>0</v>
      </c>
      <c r="O56" s="9">
        <v>24</v>
      </c>
      <c r="P56" s="9">
        <v>0</v>
      </c>
      <c r="Q56" s="9">
        <v>0</v>
      </c>
      <c r="R56" s="9">
        <v>24</v>
      </c>
      <c r="S56" s="11" t="s">
        <v>29</v>
      </c>
      <c r="T56" s="9">
        <v>2018</v>
      </c>
      <c r="U56" s="9">
        <v>5</v>
      </c>
      <c r="V56" s="9">
        <v>0</v>
      </c>
      <c r="W56" s="9">
        <v>7</v>
      </c>
      <c r="X56" s="9">
        <v>30</v>
      </c>
      <c r="Y56" s="9">
        <v>0</v>
      </c>
      <c r="Z56" s="9">
        <v>0</v>
      </c>
    </row>
    <row r="57" spans="1:26" x14ac:dyDescent="0.3">
      <c r="A57" s="11" t="s">
        <v>29</v>
      </c>
      <c r="B57" s="9">
        <v>2035</v>
      </c>
      <c r="C57" s="9">
        <v>0</v>
      </c>
      <c r="D57" s="9">
        <v>0</v>
      </c>
      <c r="E57" s="9">
        <v>0</v>
      </c>
      <c r="F57" s="9">
        <v>25</v>
      </c>
      <c r="G57" s="9">
        <v>0</v>
      </c>
      <c r="H57" s="9">
        <v>0</v>
      </c>
      <c r="J57" s="11" t="s">
        <v>29</v>
      </c>
      <c r="K57" s="9">
        <v>2034</v>
      </c>
      <c r="L57" s="9">
        <v>0</v>
      </c>
      <c r="M57" s="9">
        <v>0</v>
      </c>
      <c r="N57" s="9">
        <v>0</v>
      </c>
      <c r="O57" s="9">
        <v>26</v>
      </c>
      <c r="P57" s="9">
        <v>0</v>
      </c>
      <c r="Q57" s="9">
        <v>0</v>
      </c>
      <c r="R57" s="9">
        <v>26</v>
      </c>
      <c r="S57" s="11" t="s">
        <v>28</v>
      </c>
      <c r="T57" s="9">
        <v>2022</v>
      </c>
      <c r="U57" s="9">
        <v>1</v>
      </c>
      <c r="V57" s="9">
        <v>0</v>
      </c>
      <c r="W57" s="9">
        <v>2</v>
      </c>
      <c r="X57" s="9">
        <v>35</v>
      </c>
      <c r="Y57" s="9">
        <v>0</v>
      </c>
      <c r="Z57" s="9">
        <v>0</v>
      </c>
    </row>
    <row r="58" spans="1:26" x14ac:dyDescent="0.3">
      <c r="A58" s="11" t="s">
        <v>28</v>
      </c>
      <c r="B58" s="9">
        <v>2028</v>
      </c>
      <c r="C58" s="9">
        <v>0</v>
      </c>
      <c r="D58" s="9">
        <v>0</v>
      </c>
      <c r="E58" s="9">
        <v>0</v>
      </c>
      <c r="F58" s="9">
        <v>32</v>
      </c>
      <c r="G58" s="9">
        <v>0</v>
      </c>
      <c r="H58" s="9">
        <v>0</v>
      </c>
      <c r="J58" s="11" t="s">
        <v>28</v>
      </c>
      <c r="K58" s="9">
        <v>2028</v>
      </c>
      <c r="L58" s="9">
        <v>0</v>
      </c>
      <c r="M58" s="9">
        <v>0</v>
      </c>
      <c r="N58" s="9">
        <v>0</v>
      </c>
      <c r="O58" s="9">
        <v>32</v>
      </c>
      <c r="P58" s="9">
        <v>0</v>
      </c>
      <c r="Q58" s="9">
        <v>0</v>
      </c>
      <c r="R58" s="9">
        <v>32</v>
      </c>
      <c r="S58" s="11" t="s">
        <v>30</v>
      </c>
      <c r="T58" s="9">
        <v>2019</v>
      </c>
      <c r="U58" s="9">
        <v>2</v>
      </c>
      <c r="V58" s="9">
        <v>0</v>
      </c>
      <c r="W58" s="9">
        <v>0</v>
      </c>
      <c r="X58" s="9">
        <v>39</v>
      </c>
      <c r="Y58" s="9">
        <v>0</v>
      </c>
      <c r="Z58" s="9">
        <v>0</v>
      </c>
    </row>
    <row r="59" spans="1:26" x14ac:dyDescent="0.3">
      <c r="A59" s="11" t="s">
        <v>31</v>
      </c>
      <c r="B59" s="9">
        <v>2038</v>
      </c>
      <c r="C59" s="9">
        <v>0</v>
      </c>
      <c r="D59" s="9">
        <v>0</v>
      </c>
      <c r="E59" s="9">
        <v>0</v>
      </c>
      <c r="F59" s="9">
        <v>22</v>
      </c>
      <c r="G59" s="9">
        <v>0</v>
      </c>
      <c r="H59" s="9">
        <v>0</v>
      </c>
      <c r="J59" s="11" t="s">
        <v>31</v>
      </c>
      <c r="K59" s="9">
        <v>2037</v>
      </c>
      <c r="L59" s="9">
        <v>0</v>
      </c>
      <c r="M59" s="9">
        <v>0</v>
      </c>
      <c r="N59" s="9">
        <v>0</v>
      </c>
      <c r="O59" s="9">
        <v>23</v>
      </c>
      <c r="P59" s="9">
        <v>0</v>
      </c>
      <c r="Q59" s="9">
        <v>0</v>
      </c>
      <c r="R59" s="9">
        <v>23</v>
      </c>
      <c r="S59" s="11" t="s">
        <v>31</v>
      </c>
      <c r="T59" s="9">
        <v>2024</v>
      </c>
      <c r="U59" s="9">
        <v>0</v>
      </c>
      <c r="V59" s="9">
        <v>0</v>
      </c>
      <c r="W59" s="9">
        <v>0</v>
      </c>
      <c r="X59" s="9">
        <v>36</v>
      </c>
      <c r="Y59" s="9">
        <v>0</v>
      </c>
      <c r="Z59" s="9">
        <v>0</v>
      </c>
    </row>
    <row r="60" spans="1:26" x14ac:dyDescent="0.3">
      <c r="A60" s="11" t="s">
        <v>32</v>
      </c>
      <c r="B60" s="9">
        <v>2032</v>
      </c>
      <c r="C60" s="9">
        <v>0</v>
      </c>
      <c r="D60" s="9">
        <v>0</v>
      </c>
      <c r="E60" s="9">
        <v>0</v>
      </c>
      <c r="F60" s="9">
        <v>28</v>
      </c>
      <c r="G60" s="9">
        <v>0</v>
      </c>
      <c r="H60" s="9">
        <v>0</v>
      </c>
      <c r="J60" s="11" t="s">
        <v>32</v>
      </c>
      <c r="K60" s="9">
        <v>2031</v>
      </c>
      <c r="L60" s="9">
        <v>0</v>
      </c>
      <c r="M60" s="9">
        <v>0</v>
      </c>
      <c r="N60" s="9">
        <v>0</v>
      </c>
      <c r="O60" s="9">
        <v>29</v>
      </c>
      <c r="P60" s="9">
        <v>0</v>
      </c>
      <c r="Q60" s="9">
        <v>0</v>
      </c>
      <c r="R60" s="9">
        <v>29</v>
      </c>
      <c r="S60" s="11" t="s">
        <v>32</v>
      </c>
      <c r="T60" s="9">
        <v>2019</v>
      </c>
      <c r="U60" s="9">
        <v>4</v>
      </c>
      <c r="V60" s="9">
        <v>0</v>
      </c>
      <c r="W60" s="9">
        <v>3</v>
      </c>
      <c r="X60" s="9">
        <v>34</v>
      </c>
      <c r="Y60" s="9">
        <v>0</v>
      </c>
      <c r="Z60" s="9">
        <v>0</v>
      </c>
    </row>
    <row r="61" spans="1:26" x14ac:dyDescent="0.3">
      <c r="A61" s="11" t="s">
        <v>33</v>
      </c>
      <c r="B61" s="9">
        <v>2036</v>
      </c>
      <c r="C61" s="9">
        <v>0</v>
      </c>
      <c r="D61" s="9">
        <v>0</v>
      </c>
      <c r="E61" s="9">
        <v>0</v>
      </c>
      <c r="F61" s="9">
        <v>24</v>
      </c>
      <c r="G61" s="9">
        <v>0</v>
      </c>
      <c r="H61" s="9">
        <v>0</v>
      </c>
      <c r="J61" s="11" t="s">
        <v>33</v>
      </c>
      <c r="K61" s="9">
        <v>2034</v>
      </c>
      <c r="L61" s="9">
        <v>0</v>
      </c>
      <c r="M61" s="9">
        <v>0</v>
      </c>
      <c r="N61" s="9">
        <v>0</v>
      </c>
      <c r="O61" s="9">
        <v>26</v>
      </c>
      <c r="P61" s="9">
        <v>0</v>
      </c>
      <c r="Q61" s="9">
        <v>0</v>
      </c>
      <c r="R61" s="9">
        <v>26</v>
      </c>
      <c r="S61" s="11" t="s">
        <v>33</v>
      </c>
      <c r="T61" s="9">
        <v>2024</v>
      </c>
      <c r="U61" s="9">
        <v>0</v>
      </c>
      <c r="V61" s="9">
        <v>1</v>
      </c>
      <c r="W61" s="9">
        <v>0</v>
      </c>
      <c r="X61" s="9">
        <v>35</v>
      </c>
      <c r="Y61" s="9">
        <v>0</v>
      </c>
      <c r="Z61" s="9">
        <v>0</v>
      </c>
    </row>
    <row r="62" spans="1:26" x14ac:dyDescent="0.3">
      <c r="A62" s="11" t="s">
        <v>34</v>
      </c>
      <c r="B62" s="9">
        <v>2043</v>
      </c>
      <c r="C62" s="9">
        <v>0</v>
      </c>
      <c r="D62" s="9">
        <v>0</v>
      </c>
      <c r="E62" s="9">
        <v>0</v>
      </c>
      <c r="F62" s="9">
        <v>17</v>
      </c>
      <c r="G62" s="9">
        <v>0</v>
      </c>
      <c r="H62" s="9">
        <v>0</v>
      </c>
      <c r="J62" s="11" t="s">
        <v>34</v>
      </c>
      <c r="K62" s="9">
        <v>2043</v>
      </c>
      <c r="L62" s="9">
        <v>0</v>
      </c>
      <c r="M62" s="9">
        <v>0</v>
      </c>
      <c r="N62" s="9">
        <v>0</v>
      </c>
      <c r="O62" s="9">
        <v>17</v>
      </c>
      <c r="P62" s="9">
        <v>0</v>
      </c>
      <c r="Q62" s="9">
        <v>0</v>
      </c>
      <c r="R62" s="9">
        <v>17</v>
      </c>
      <c r="S62" s="11" t="s">
        <v>34</v>
      </c>
      <c r="T62" s="9">
        <v>2020</v>
      </c>
      <c r="U62" s="9">
        <v>3</v>
      </c>
      <c r="V62" s="9">
        <v>0</v>
      </c>
      <c r="W62" s="9">
        <v>2</v>
      </c>
      <c r="X62" s="9">
        <v>30</v>
      </c>
      <c r="Y62" s="9">
        <v>0</v>
      </c>
      <c r="Z62" s="9">
        <v>5</v>
      </c>
    </row>
    <row r="63" spans="1:26" x14ac:dyDescent="0.3">
      <c r="A63" s="11" t="s">
        <v>35</v>
      </c>
      <c r="B63" s="9">
        <v>2029</v>
      </c>
      <c r="C63" s="9">
        <v>0</v>
      </c>
      <c r="D63" s="9">
        <v>0</v>
      </c>
      <c r="E63" s="9">
        <v>0</v>
      </c>
      <c r="F63" s="9">
        <v>31</v>
      </c>
      <c r="G63" s="9">
        <v>0</v>
      </c>
      <c r="H63" s="9">
        <v>0</v>
      </c>
      <c r="J63" s="11" t="s">
        <v>35</v>
      </c>
      <c r="K63" s="9">
        <v>2029</v>
      </c>
      <c r="L63" s="9">
        <v>0</v>
      </c>
      <c r="M63" s="9">
        <v>0</v>
      </c>
      <c r="N63" s="9">
        <v>0</v>
      </c>
      <c r="O63" s="9">
        <v>31</v>
      </c>
      <c r="P63" s="9">
        <v>0</v>
      </c>
      <c r="Q63" s="9">
        <v>0</v>
      </c>
      <c r="R63" s="9">
        <v>31</v>
      </c>
      <c r="S63" s="11" t="s">
        <v>35</v>
      </c>
      <c r="T63" s="9">
        <v>2022</v>
      </c>
      <c r="U63" s="9">
        <v>0</v>
      </c>
      <c r="V63" s="9">
        <v>0</v>
      </c>
      <c r="W63" s="9">
        <v>0</v>
      </c>
      <c r="X63" s="9">
        <v>37</v>
      </c>
      <c r="Y63" s="9">
        <v>0</v>
      </c>
      <c r="Z63" s="9">
        <v>1</v>
      </c>
    </row>
    <row r="64" spans="1:26" x14ac:dyDescent="0.3">
      <c r="A64" s="11" t="s">
        <v>36</v>
      </c>
      <c r="B64" s="9">
        <v>2038</v>
      </c>
      <c r="C64" s="9">
        <v>0</v>
      </c>
      <c r="D64" s="9">
        <v>0</v>
      </c>
      <c r="E64" s="9">
        <v>0</v>
      </c>
      <c r="F64" s="9">
        <v>22</v>
      </c>
      <c r="G64" s="9">
        <v>0</v>
      </c>
      <c r="H64" s="9">
        <v>0</v>
      </c>
      <c r="J64" s="11" t="s">
        <v>36</v>
      </c>
      <c r="K64" s="9">
        <v>2037</v>
      </c>
      <c r="L64" s="9">
        <v>0</v>
      </c>
      <c r="M64" s="9">
        <v>0</v>
      </c>
      <c r="N64" s="9">
        <v>0</v>
      </c>
      <c r="O64" s="9">
        <v>23</v>
      </c>
      <c r="P64" s="9">
        <v>0</v>
      </c>
      <c r="Q64" s="9">
        <v>0</v>
      </c>
      <c r="R64" s="9">
        <v>23</v>
      </c>
      <c r="S64" s="11" t="s">
        <v>36</v>
      </c>
      <c r="T64" s="9">
        <v>2023</v>
      </c>
      <c r="U64" s="9">
        <v>0</v>
      </c>
      <c r="V64" s="9">
        <v>0</v>
      </c>
      <c r="W64" s="9">
        <v>0</v>
      </c>
      <c r="X64" s="9">
        <v>31</v>
      </c>
      <c r="Y64" s="9">
        <v>0</v>
      </c>
      <c r="Z64" s="9">
        <v>6</v>
      </c>
    </row>
    <row r="65" spans="1:26" x14ac:dyDescent="0.3">
      <c r="A65" s="11" t="s">
        <v>6</v>
      </c>
      <c r="B65" s="9">
        <v>2036</v>
      </c>
      <c r="C65" s="9">
        <v>0</v>
      </c>
      <c r="D65" s="9">
        <v>0</v>
      </c>
      <c r="E65" s="9">
        <v>0</v>
      </c>
      <c r="F65" s="9">
        <v>24</v>
      </c>
      <c r="G65" s="9">
        <v>0</v>
      </c>
      <c r="H65" s="9">
        <v>0</v>
      </c>
      <c r="J65" s="11" t="s">
        <v>6</v>
      </c>
      <c r="K65" s="9">
        <v>2035</v>
      </c>
      <c r="L65" s="9">
        <v>0</v>
      </c>
      <c r="M65" s="9">
        <v>0</v>
      </c>
      <c r="N65" s="9">
        <v>0</v>
      </c>
      <c r="O65" s="9">
        <v>25</v>
      </c>
      <c r="P65" s="9">
        <v>0</v>
      </c>
      <c r="Q65" s="9">
        <v>0</v>
      </c>
      <c r="R65" s="9">
        <v>25</v>
      </c>
      <c r="S65" s="11" t="s">
        <v>6</v>
      </c>
      <c r="T65" s="9">
        <v>2021</v>
      </c>
      <c r="U65" s="9">
        <v>3</v>
      </c>
      <c r="V65" s="9">
        <v>0</v>
      </c>
      <c r="W65" s="9">
        <v>0</v>
      </c>
      <c r="X65" s="9">
        <v>36</v>
      </c>
      <c r="Y65" s="9">
        <v>0</v>
      </c>
      <c r="Z65" s="9">
        <v>0</v>
      </c>
    </row>
    <row r="67" spans="1:26" x14ac:dyDescent="0.3">
      <c r="B67" s="9">
        <v>2017</v>
      </c>
      <c r="K67" s="9">
        <v>2017</v>
      </c>
      <c r="T67" s="9">
        <v>2017</v>
      </c>
    </row>
  </sheetData>
  <phoneticPr fontId="2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Fig.2a</vt:lpstr>
      <vt:lpstr>Fig.2b</vt:lpstr>
      <vt:lpstr>Fig.2c</vt:lpstr>
      <vt:lpstr>Fig.3ab</vt:lpstr>
      <vt:lpstr>Sheet3</vt:lpstr>
      <vt:lpstr>Fig.3c</vt:lpstr>
      <vt:lpstr>Fig.4a</vt:lpstr>
      <vt:lpstr>Fig.4b</vt:lpstr>
      <vt:lpstr>Fig.4c</vt:lpstr>
      <vt:lpstr>Sheet9</vt:lpstr>
      <vt:lpstr>Fig.4d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summer</dc:creator>
  <cp:lastModifiedBy>sqh</cp:lastModifiedBy>
  <dcterms:created xsi:type="dcterms:W3CDTF">2015-06-05T18:19:34Z</dcterms:created>
  <dcterms:modified xsi:type="dcterms:W3CDTF">2025-01-06T07:01:54Z</dcterms:modified>
</cp:coreProperties>
</file>