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2 Master\2 Paper\2 Ammonia\2 Python\4 code\1 data\input\"/>
    </mc:Choice>
  </mc:AlternateContent>
  <xr:revisionPtr revIDLastSave="0" documentId="13_ncr:1_{2A412407-718B-410E-A641-11788638E0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" i="1" l="1"/>
  <c r="B123" i="1"/>
  <c r="B137" i="1"/>
  <c r="B138" i="1"/>
  <c r="B81" i="1"/>
  <c r="B80" i="1"/>
  <c r="B79" i="1"/>
  <c r="B78" i="1"/>
  <c r="B77" i="1"/>
  <c r="B66" i="1"/>
  <c r="B65" i="1"/>
  <c r="B64" i="1"/>
  <c r="B63" i="1"/>
  <c r="B62" i="1"/>
  <c r="B61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1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sqh</author>
  </authors>
  <commentList>
    <comment ref="B29" authorId="0" shapeId="0" xr:uid="{003CADA9-B49A-4AE3-A49B-265F51591975}">
      <text>
        <r>
          <rPr>
            <b/>
            <sz val="9"/>
            <color indexed="81"/>
            <rFont val="宋体"/>
            <family val="3"/>
            <charset val="134"/>
          </rPr>
          <t>sqh:
乘以0.18878（单位制氨中的制氢投入量）之后的设备物料投入数据</t>
        </r>
      </text>
    </comment>
    <comment ref="B53" authorId="0" shapeId="0" xr:uid="{DB37DB8F-B263-4244-B609-C53A4559A2BA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这是乘以0.18878（单位制氨的氢气投入量）之后的数据</t>
        </r>
      </text>
    </comment>
    <comment ref="B69" authorId="0" shapeId="0" xr:uid="{3C92FE49-1760-4A19-8539-352FC36BAA6C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这是乘以0.87445（单位制氨的氮气投入量）后的数据</t>
        </r>
      </text>
    </comment>
    <comment ref="N139" authorId="0" shapeId="0" xr:uid="{36314A93-CEFD-4772-A9EA-430EE06E8ECA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efficiency 0.77</t>
        </r>
      </text>
    </comment>
  </commentList>
</comments>
</file>

<file path=xl/sharedStrings.xml><?xml version="1.0" encoding="utf-8"?>
<sst xmlns="http://schemas.openxmlformats.org/spreadsheetml/2006/main" count="648" uniqueCount="139">
  <si>
    <t>cutoff</t>
  </si>
  <si>
    <t>Database</t>
  </si>
  <si>
    <t>format</t>
  </si>
  <si>
    <t>Excel spreadsheet</t>
  </si>
  <si>
    <t>Activity</t>
  </si>
  <si>
    <t>location</t>
  </si>
  <si>
    <t>production amount</t>
  </si>
  <si>
    <t>code</t>
    <phoneticPr fontId="1" type="noConversion"/>
  </si>
  <si>
    <t>type</t>
  </si>
  <si>
    <t>process</t>
  </si>
  <si>
    <t>unit</t>
  </si>
  <si>
    <t>Exchanges</t>
  </si>
  <si>
    <t>name</t>
  </si>
  <si>
    <t>amount</t>
  </si>
  <si>
    <t>database</t>
  </si>
  <si>
    <t>technosphere</t>
  </si>
  <si>
    <t>GLO</t>
  </si>
  <si>
    <t>GLO</t>
    <phoneticPr fontId="1" type="noConversion"/>
  </si>
  <si>
    <t>pcs</t>
    <phoneticPr fontId="3" type="noConversion"/>
  </si>
  <si>
    <t>GLO</t>
    <phoneticPr fontId="1" type="noConversion"/>
  </si>
  <si>
    <t>GLO</t>
    <phoneticPr fontId="3" type="noConversion"/>
  </si>
  <si>
    <t>technosphere</t>
    <phoneticPr fontId="3" type="noConversion"/>
  </si>
  <si>
    <t>categories</t>
    <phoneticPr fontId="1" type="noConversion"/>
  </si>
  <si>
    <t>other data</t>
    <phoneticPr fontId="1" type="noConversion"/>
  </si>
  <si>
    <t>comment</t>
    <phoneticPr fontId="1" type="noConversion"/>
  </si>
  <si>
    <t>reference</t>
    <phoneticPr fontId="1" type="noConversion"/>
  </si>
  <si>
    <t>uncertainty</t>
    <phoneticPr fontId="1" type="noConversion"/>
  </si>
  <si>
    <t>kilogram</t>
    <phoneticPr fontId="1" type="noConversion"/>
  </si>
  <si>
    <t>ecoinvent 3.8</t>
    <phoneticPr fontId="1" type="noConversion"/>
  </si>
  <si>
    <t>CN</t>
    <phoneticPr fontId="1" type="noConversion"/>
  </si>
  <si>
    <t>5b4a85bacb3e0342226782fbfcb54f0c</t>
  </si>
  <si>
    <t>market group for electricity, high voltage</t>
    <phoneticPr fontId="1" type="noConversion"/>
  </si>
  <si>
    <t>kilowatt hour</t>
    <phoneticPr fontId="1" type="noConversion"/>
  </si>
  <si>
    <t>6f592c599b70d14247116fdf44a0824a</t>
  </si>
  <si>
    <t>market for nickel, class 1</t>
    <phoneticPr fontId="1" type="noConversion"/>
  </si>
  <si>
    <t>cubic meter</t>
  </si>
  <si>
    <t>ecoinvent 3.8</t>
  </si>
  <si>
    <t>manufacturing_stack</t>
    <phoneticPr fontId="1" type="noConversion"/>
  </si>
  <si>
    <t>manufacturing_nitrogen</t>
    <phoneticPr fontId="1" type="noConversion"/>
  </si>
  <si>
    <t>manufacturing_ammonia</t>
    <phoneticPr fontId="1" type="noConversion"/>
  </si>
  <si>
    <t>pcs</t>
    <phoneticPr fontId="1" type="noConversion"/>
  </si>
  <si>
    <t>GLO</t>
    <phoneticPr fontId="1" type="noConversion"/>
  </si>
  <si>
    <t>manufacturing_BoP</t>
    <phoneticPr fontId="1" type="noConversion"/>
  </si>
  <si>
    <t>extrusion, plastic pipes</t>
  </si>
  <si>
    <t>tube insulation production, elastomere</t>
  </si>
  <si>
    <t>kg</t>
  </si>
  <si>
    <t>ecoinvent 3.8</t>
    <phoneticPr fontId="1" type="noConversion"/>
  </si>
  <si>
    <t>kg</t>
    <phoneticPr fontId="1" type="noConversion"/>
  </si>
  <si>
    <t>0c10dc159b00ad315c9f92b65345e38f</t>
  </si>
  <si>
    <t>market for air compressor, screw-type compressor, 4kW</t>
  </si>
  <si>
    <t>kWh</t>
    <phoneticPr fontId="1" type="noConversion"/>
  </si>
  <si>
    <t>6a7811cf5d456c6d0906edc3c404b586</t>
  </si>
  <si>
    <t>market for cast iron</t>
  </si>
  <si>
    <t>concrete production, 35MPa, ready-mix, with cement limestone 6-10%</t>
  </si>
  <si>
    <t>90ee9e99cafb155360f19f04ca941b3a</t>
  </si>
  <si>
    <t>RoW</t>
  </si>
  <si>
    <t>RoW</t>
    <phoneticPr fontId="1" type="noConversion"/>
  </si>
  <si>
    <t>electronics production, for control units</t>
  </si>
  <si>
    <t>ffaafa61cf19524bbe4b79ac68e2262c</t>
  </si>
  <si>
    <t>market for ethylene glycol</t>
  </si>
  <si>
    <t>0bce10c422b2a2f3e0343f476ea1a22d</t>
  </si>
  <si>
    <t>69bf88f9b85039a63afaef2b6c19b60d</t>
  </si>
  <si>
    <t>8392648c098b86d088a9821ce11ed9dd</t>
  </si>
  <si>
    <t>market for copper cake</t>
  </si>
  <si>
    <t>0aaa62e4b1ea99b161250a927509c23a</t>
  </si>
  <si>
    <t>reinforcing steel production</t>
    <phoneticPr fontId="1" type="noConversion"/>
  </si>
  <si>
    <t>market for sheet rolling, chromium steel</t>
  </si>
  <si>
    <t>493769cb27ee9951bf89b0b32d9cac1d</t>
  </si>
  <si>
    <t>f11896df5a3b93d67d369bf90eb5eed6</t>
  </si>
  <si>
    <t>market for sheet rolling, steel</t>
  </si>
  <si>
    <t>a95f205aea9e1b95a755ba10dcb364de</t>
  </si>
  <si>
    <t>market for welding, arc, steel</t>
  </si>
  <si>
    <t>93c51d3fb792a7eedc42d189389bdedb</t>
  </si>
  <si>
    <t>36f6407c99328e622dd96a9132984b1a</t>
  </si>
  <si>
    <t>zirconium oxide production</t>
  </si>
  <si>
    <t>0fcca734f9926ff5ab1d02b82034caef</t>
  </si>
  <si>
    <t>pump production, 40W</t>
  </si>
  <si>
    <t>market for water, deionised</t>
    <phoneticPr fontId="1" type="noConversion"/>
  </si>
  <si>
    <t>2034a332fc2d0e3622c7df406ab23266</t>
  </si>
  <si>
    <t>0c10dc159b00ad315c9f92b65345e38f</t>
    <phoneticPr fontId="1" type="noConversion"/>
  </si>
  <si>
    <t>e1689a1d91788dd4eb3371cd89806a92</t>
  </si>
  <si>
    <t>m</t>
  </si>
  <si>
    <t>kg</t>
    <phoneticPr fontId="1" type="noConversion"/>
  </si>
  <si>
    <t>market for glass fibre</t>
  </si>
  <si>
    <t>GLO</t>
    <phoneticPr fontId="1" type="noConversion"/>
  </si>
  <si>
    <t>market for aluminium, wrought alloy</t>
    <phoneticPr fontId="1" type="noConversion"/>
  </si>
  <si>
    <t>polypropylene production, granulate</t>
  </si>
  <si>
    <t>e016ed68e911fb24b4034c4235ce74f3</t>
  </si>
  <si>
    <t>market for polysulfone</t>
    <phoneticPr fontId="1" type="noConversion"/>
  </si>
  <si>
    <t>3e445f98bdcefd22f2f5307dae9d1107</t>
  </si>
  <si>
    <t>market for tetrafluoroethylene</t>
  </si>
  <si>
    <t>a7ee663cf8f7ad40334d02e07e3e7ece</t>
  </si>
  <si>
    <t>fc9737c69d9accaa2bb9c6ba947b1818</t>
  </si>
  <si>
    <t>technosphere</t>
    <phoneticPr fontId="1" type="noConversion"/>
  </si>
  <si>
    <t>manufacturing</t>
    <phoneticPr fontId="1" type="noConversion"/>
  </si>
  <si>
    <t>operation</t>
    <phoneticPr fontId="1" type="noConversion"/>
  </si>
  <si>
    <t xml:space="preserve">NH3 synthesis catalyst </t>
  </si>
  <si>
    <t>AEM</t>
    <phoneticPr fontId="1" type="noConversion"/>
  </si>
  <si>
    <t xml:space="preserve">NH3 synthesis catalyst </t>
    <phoneticPr fontId="1" type="noConversion"/>
  </si>
  <si>
    <t>process</t>
    <phoneticPr fontId="1" type="noConversion"/>
  </si>
  <si>
    <t>market for magnetite</t>
    <phoneticPr fontId="1" type="noConversion"/>
  </si>
  <si>
    <t>347435a02cd4c50db9d03d77ec6fc9a1</t>
  </si>
  <si>
    <t>market for lime, packed</t>
    <phoneticPr fontId="1" type="noConversion"/>
  </si>
  <si>
    <t>4635413b43e1117848e018d33ea851c9</t>
  </si>
  <si>
    <t>market for zeolite, powder</t>
    <phoneticPr fontId="1" type="noConversion"/>
  </si>
  <si>
    <t>aca4846a79867225aa13f30122085798</t>
  </si>
  <si>
    <t>Chisalita et.al., 2020, Renewable and Sustainable Energy Reviews</t>
  </si>
  <si>
    <t>Matzen et.al., Journal of Advanced Chemical Engineering</t>
  </si>
  <si>
    <t>Jose et.al., 2022, Science of The Total Environment</t>
  </si>
  <si>
    <t>Chisalita et.al., 2020, Renewable and Sustainable Energy Reviews</t>
    <phoneticPr fontId="1" type="noConversion"/>
  </si>
  <si>
    <t>Niklas Gerloff, 2021, ACS Sustainable Chemistry &amp; Engineering</t>
    <phoneticPr fontId="1" type="noConversion"/>
  </si>
  <si>
    <t>Niklas Gerloff, 2021, ACS Sustainable Chemistry &amp; Engineering</t>
  </si>
  <si>
    <t>Sousa et.al., 2022, Industrial &amp; Engineering Chemistry Research；Niklas Gerloff, 2021, Journal of Energy Storage</t>
  </si>
  <si>
    <t>Lin et.al., 2020, Industrial &amp; Engineering Chemistry Research</t>
  </si>
  <si>
    <t>Sousa et.al., 2022, Industrial &amp; Engineering Chemistry Research</t>
  </si>
  <si>
    <t>Liu et.al., 2020, Green Chemistry</t>
  </si>
  <si>
    <t>Sebastiano Carlo D’Angelo et.al., 2021, ACS Sustainable Chemistry &amp; Engineering</t>
    <phoneticPr fontId="1" type="noConversion"/>
  </si>
  <si>
    <t>Lee et.al., 2022, Green Chemistry</t>
  </si>
  <si>
    <t>AWE</t>
    <phoneticPr fontId="1" type="noConversion"/>
  </si>
  <si>
    <t>kg</t>
    <phoneticPr fontId="1" type="noConversion"/>
  </si>
  <si>
    <t>ecoinvent3.8</t>
    <phoneticPr fontId="1" type="noConversion"/>
  </si>
  <si>
    <t>GLO</t>
    <phoneticPr fontId="1" type="noConversion"/>
  </si>
  <si>
    <t>420ceaafa80eb4b97851a0d0f9178fbe</t>
  </si>
  <si>
    <t>Jose et.al., 2022, Science of The Total Environment</t>
    <phoneticPr fontId="1" type="noConversion"/>
  </si>
  <si>
    <t>ammonia</t>
    <phoneticPr fontId="1" type="noConversion"/>
  </si>
  <si>
    <t>pcs</t>
    <phoneticPr fontId="1" type="noConversion"/>
  </si>
  <si>
    <t>indirect emissions for electricity</t>
    <phoneticPr fontId="1" type="noConversion"/>
  </si>
  <si>
    <t>AWE</t>
    <phoneticPr fontId="1" type="noConversion"/>
  </si>
  <si>
    <t>GLO</t>
    <phoneticPr fontId="1" type="noConversion"/>
  </si>
  <si>
    <t>for hydrogen</t>
    <phoneticPr fontId="1" type="noConversion"/>
  </si>
  <si>
    <t>for nitrogen</t>
    <phoneticPr fontId="1" type="noConversion"/>
  </si>
  <si>
    <t>for ammonia</t>
    <phoneticPr fontId="1" type="noConversion"/>
  </si>
  <si>
    <t>CN-NM</t>
    <phoneticPr fontId="1" type="noConversion"/>
  </si>
  <si>
    <t>AWE Wind</t>
    <phoneticPr fontId="1" type="noConversion"/>
  </si>
  <si>
    <t>other indirect emissions</t>
    <phoneticPr fontId="1" type="noConversion"/>
  </si>
  <si>
    <t>market for electrolyte, KOH, LiOH additive</t>
    <phoneticPr fontId="1" type="noConversion"/>
  </si>
  <si>
    <t>159ec6e028dd8b117be7825963b09a3f</t>
    <phoneticPr fontId="1" type="noConversion"/>
  </si>
  <si>
    <t>electricity production, wind, &gt;3MW turbine, onshore</t>
    <phoneticPr fontId="1" type="noConversion"/>
  </si>
  <si>
    <t>indirect emissions from electricity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</si>
</sst>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8">
    <xf numFmtId="0" fontId="0" fillId="0" borderId="0" xfId="0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left" vertical="center"/>
    </xf>
  </cellXfs>
  <cellStyles count="2">
    <cellStyle name="常规" xfId="0" builtinId="0"/>
    <cellStyle name="常规 2" xfId="1" xr:uid="{A1A81272-90F3-44CC-A490-16760FB1DF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2"/>
  <sheetViews>
    <sheetView tabSelected="1" topLeftCell="E118" workbookViewId="0">
      <selection activeCell="I124" sqref="I124"/>
    </sheetView>
  </sheetViews>
  <sheetFormatPr defaultRowHeight="14" x14ac:dyDescent="0.3"/>
  <cols>
    <col min="1" max="1" width="30.4140625" style="1" customWidth="1"/>
    <col min="2" max="2" width="34.08203125" style="1" customWidth="1"/>
    <col min="3" max="3" width="17.4140625" style="1" customWidth="1"/>
    <col min="4" max="5" width="17" style="1" customWidth="1"/>
    <col min="6" max="6" width="28.6640625" style="1" customWidth="1"/>
    <col min="7" max="7" width="35.9140625" style="1" customWidth="1"/>
    <col min="8" max="8" width="12.1640625" style="1" customWidth="1"/>
    <col min="9" max="10" width="20.1640625" style="1" customWidth="1"/>
    <col min="11" max="12" width="16.25" style="1" customWidth="1"/>
    <col min="13" max="16384" width="8.6640625" style="1"/>
  </cols>
  <sheetData>
    <row r="1" spans="1:15" x14ac:dyDescent="0.3">
      <c r="A1" s="1" t="s">
        <v>0</v>
      </c>
      <c r="B1" s="1">
        <v>10</v>
      </c>
      <c r="C1" s="6"/>
    </row>
    <row r="2" spans="1:15" x14ac:dyDescent="0.3">
      <c r="A2" s="2" t="s">
        <v>1</v>
      </c>
      <c r="B2" s="2" t="s">
        <v>133</v>
      </c>
      <c r="C2" s="6"/>
    </row>
    <row r="3" spans="1:15" x14ac:dyDescent="0.3">
      <c r="A3" s="1" t="s">
        <v>2</v>
      </c>
      <c r="B3" s="1" t="s">
        <v>3</v>
      </c>
      <c r="C3" s="6"/>
    </row>
    <row r="5" spans="1:15" x14ac:dyDescent="0.3">
      <c r="A5" s="2" t="s">
        <v>4</v>
      </c>
      <c r="B5" s="2" t="s">
        <v>124</v>
      </c>
    </row>
    <row r="6" spans="1:15" x14ac:dyDescent="0.3">
      <c r="A6" s="1" t="s">
        <v>5</v>
      </c>
      <c r="B6" s="1" t="s">
        <v>17</v>
      </c>
    </row>
    <row r="7" spans="1:15" x14ac:dyDescent="0.3">
      <c r="A7" s="1" t="s">
        <v>6</v>
      </c>
      <c r="B7" s="1">
        <v>1</v>
      </c>
    </row>
    <row r="8" spans="1:15" x14ac:dyDescent="0.3">
      <c r="A8" s="1" t="s">
        <v>7</v>
      </c>
      <c r="B8" s="2" t="s">
        <v>124</v>
      </c>
    </row>
    <row r="9" spans="1:15" x14ac:dyDescent="0.3">
      <c r="A9" s="1" t="s">
        <v>8</v>
      </c>
      <c r="B9" s="1" t="s">
        <v>9</v>
      </c>
    </row>
    <row r="10" spans="1:15" x14ac:dyDescent="0.3">
      <c r="A10" s="1" t="s">
        <v>10</v>
      </c>
      <c r="B10" s="1" t="s">
        <v>18</v>
      </c>
    </row>
    <row r="11" spans="1:15" x14ac:dyDescent="0.3">
      <c r="A11" s="2" t="s">
        <v>11</v>
      </c>
    </row>
    <row r="12" spans="1:15" x14ac:dyDescent="0.3">
      <c r="A12" s="2" t="s">
        <v>12</v>
      </c>
      <c r="B12" s="2" t="s">
        <v>13</v>
      </c>
      <c r="C12" s="2" t="s">
        <v>10</v>
      </c>
      <c r="D12" s="2" t="s">
        <v>14</v>
      </c>
      <c r="E12" s="2" t="s">
        <v>5</v>
      </c>
      <c r="F12" s="2" t="s">
        <v>22</v>
      </c>
      <c r="G12" s="2" t="s">
        <v>7</v>
      </c>
      <c r="H12" s="2" t="s">
        <v>8</v>
      </c>
      <c r="I12" s="2" t="s">
        <v>25</v>
      </c>
      <c r="J12" s="2" t="s">
        <v>24</v>
      </c>
      <c r="K12" s="2" t="s">
        <v>26</v>
      </c>
      <c r="L12" s="2" t="s">
        <v>23</v>
      </c>
      <c r="M12" s="2" t="s">
        <v>25</v>
      </c>
      <c r="N12" s="2" t="s">
        <v>23</v>
      </c>
      <c r="O12" s="2" t="s">
        <v>25</v>
      </c>
    </row>
    <row r="13" spans="1:15" x14ac:dyDescent="0.3">
      <c r="A13" s="1" t="s">
        <v>94</v>
      </c>
      <c r="B13" s="1">
        <v>1</v>
      </c>
      <c r="C13" s="1" t="s">
        <v>18</v>
      </c>
      <c r="D13" s="1" t="s">
        <v>118</v>
      </c>
      <c r="E13" s="1" t="s">
        <v>16</v>
      </c>
      <c r="G13" s="1" t="s">
        <v>94</v>
      </c>
      <c r="H13" s="1" t="s">
        <v>15</v>
      </c>
    </row>
    <row r="14" spans="1:15" x14ac:dyDescent="0.3">
      <c r="A14" s="1" t="s">
        <v>95</v>
      </c>
      <c r="B14" s="1">
        <v>1</v>
      </c>
      <c r="C14" s="1" t="s">
        <v>18</v>
      </c>
      <c r="D14" s="1" t="s">
        <v>118</v>
      </c>
      <c r="E14" s="1" t="s">
        <v>20</v>
      </c>
      <c r="G14" s="1" t="s">
        <v>95</v>
      </c>
      <c r="H14" s="1" t="s">
        <v>21</v>
      </c>
    </row>
    <row r="16" spans="1:15" x14ac:dyDescent="0.3">
      <c r="A16" s="2" t="s">
        <v>4</v>
      </c>
      <c r="B16" s="1" t="s">
        <v>94</v>
      </c>
    </row>
    <row r="17" spans="1:15" x14ac:dyDescent="0.3">
      <c r="A17" s="1" t="s">
        <v>5</v>
      </c>
      <c r="B17" s="1" t="s">
        <v>19</v>
      </c>
    </row>
    <row r="18" spans="1:15" x14ac:dyDescent="0.3">
      <c r="A18" s="1" t="s">
        <v>6</v>
      </c>
      <c r="B18" s="1">
        <v>1</v>
      </c>
    </row>
    <row r="19" spans="1:15" x14ac:dyDescent="0.3">
      <c r="A19" s="1" t="s">
        <v>7</v>
      </c>
      <c r="B19" s="1" t="s">
        <v>94</v>
      </c>
    </row>
    <row r="20" spans="1:15" x14ac:dyDescent="0.3">
      <c r="A20" s="1" t="s">
        <v>8</v>
      </c>
      <c r="B20" s="1" t="s">
        <v>9</v>
      </c>
    </row>
    <row r="21" spans="1:15" x14ac:dyDescent="0.3">
      <c r="A21" s="1" t="s">
        <v>10</v>
      </c>
      <c r="B21" s="1" t="s">
        <v>18</v>
      </c>
    </row>
    <row r="22" spans="1:15" x14ac:dyDescent="0.3">
      <c r="A22" s="2" t="s">
        <v>11</v>
      </c>
    </row>
    <row r="23" spans="1:15" x14ac:dyDescent="0.3">
      <c r="A23" s="2" t="s">
        <v>12</v>
      </c>
      <c r="B23" s="1" t="s">
        <v>13</v>
      </c>
      <c r="C23" s="2" t="s">
        <v>10</v>
      </c>
      <c r="D23" s="2" t="s">
        <v>14</v>
      </c>
      <c r="E23" s="2" t="s">
        <v>5</v>
      </c>
      <c r="F23" s="2" t="s">
        <v>22</v>
      </c>
      <c r="G23" s="2" t="s">
        <v>7</v>
      </c>
      <c r="H23" s="2" t="s">
        <v>8</v>
      </c>
      <c r="I23" s="2" t="s">
        <v>25</v>
      </c>
      <c r="J23" s="2" t="s">
        <v>24</v>
      </c>
      <c r="K23" s="2" t="s">
        <v>26</v>
      </c>
      <c r="L23" s="2" t="s">
        <v>23</v>
      </c>
      <c r="M23" s="2" t="s">
        <v>25</v>
      </c>
      <c r="N23" s="2" t="s">
        <v>23</v>
      </c>
      <c r="O23" s="2" t="s">
        <v>25</v>
      </c>
    </row>
    <row r="24" spans="1:15" x14ac:dyDescent="0.3">
      <c r="A24" s="1" t="s">
        <v>42</v>
      </c>
      <c r="B24" s="1">
        <v>1</v>
      </c>
      <c r="C24" s="1" t="s">
        <v>40</v>
      </c>
      <c r="D24" s="1" t="s">
        <v>118</v>
      </c>
      <c r="E24" s="1" t="s">
        <v>41</v>
      </c>
      <c r="G24" s="1" t="s">
        <v>42</v>
      </c>
      <c r="H24" s="1" t="s">
        <v>15</v>
      </c>
      <c r="I24" s="1" t="s">
        <v>106</v>
      </c>
      <c r="L24" s="1">
        <v>0.18104000000000001</v>
      </c>
      <c r="M24" s="1" t="s">
        <v>107</v>
      </c>
      <c r="N24" s="1">
        <v>0.186</v>
      </c>
      <c r="O24" s="1" t="s">
        <v>108</v>
      </c>
    </row>
    <row r="25" spans="1:15" x14ac:dyDescent="0.3">
      <c r="A25" s="1" t="s">
        <v>37</v>
      </c>
      <c r="B25" s="1">
        <v>1</v>
      </c>
      <c r="C25" s="1" t="s">
        <v>40</v>
      </c>
      <c r="D25" s="1" t="s">
        <v>118</v>
      </c>
      <c r="E25" s="1" t="s">
        <v>41</v>
      </c>
      <c r="G25" s="1" t="s">
        <v>37</v>
      </c>
      <c r="H25" s="1" t="s">
        <v>15</v>
      </c>
      <c r="I25" s="1" t="s">
        <v>109</v>
      </c>
      <c r="L25" s="1">
        <v>0.18104000000000001</v>
      </c>
      <c r="M25" s="1" t="s">
        <v>107</v>
      </c>
      <c r="N25" s="1">
        <v>0.186</v>
      </c>
      <c r="O25" s="1" t="s">
        <v>108</v>
      </c>
    </row>
    <row r="26" spans="1:15" x14ac:dyDescent="0.3">
      <c r="A26" s="1" t="s">
        <v>38</v>
      </c>
      <c r="B26" s="1">
        <v>1</v>
      </c>
      <c r="C26" s="1" t="s">
        <v>40</v>
      </c>
      <c r="D26" s="1" t="s">
        <v>118</v>
      </c>
      <c r="E26" s="1" t="s">
        <v>41</v>
      </c>
      <c r="G26" s="1" t="s">
        <v>38</v>
      </c>
      <c r="H26" s="1" t="s">
        <v>15</v>
      </c>
      <c r="I26" s="1" t="s">
        <v>106</v>
      </c>
      <c r="L26" s="1">
        <v>0.83918000000000004</v>
      </c>
      <c r="M26" s="1" t="s">
        <v>107</v>
      </c>
    </row>
    <row r="27" spans="1:15" x14ac:dyDescent="0.3">
      <c r="A27" s="1" t="s">
        <v>39</v>
      </c>
      <c r="B27" s="1">
        <v>1</v>
      </c>
      <c r="C27" s="1" t="s">
        <v>40</v>
      </c>
      <c r="D27" s="1" t="s">
        <v>118</v>
      </c>
      <c r="E27" s="1" t="s">
        <v>41</v>
      </c>
      <c r="G27" s="1" t="s">
        <v>39</v>
      </c>
      <c r="H27" s="1" t="s">
        <v>15</v>
      </c>
    </row>
    <row r="29" spans="1:15" x14ac:dyDescent="0.3">
      <c r="A29" s="3" t="s">
        <v>4</v>
      </c>
      <c r="B29" s="5" t="s">
        <v>42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3">
      <c r="A30" s="5" t="s">
        <v>5</v>
      </c>
      <c r="B30" s="5" t="s">
        <v>17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3">
      <c r="A31" s="5" t="s">
        <v>6</v>
      </c>
      <c r="B31" s="5">
        <v>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3">
      <c r="A32" s="5" t="s">
        <v>7</v>
      </c>
      <c r="B32" s="5" t="s">
        <v>42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3">
      <c r="A33" s="5" t="s">
        <v>8</v>
      </c>
      <c r="B33" s="5" t="s">
        <v>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3">
      <c r="A34" s="5" t="s">
        <v>10</v>
      </c>
      <c r="B34" s="5" t="s">
        <v>18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3">
      <c r="A35" s="3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x14ac:dyDescent="0.3">
      <c r="A36" s="3" t="s">
        <v>12</v>
      </c>
      <c r="B36" s="5" t="s">
        <v>13</v>
      </c>
      <c r="C36" s="3" t="s">
        <v>10</v>
      </c>
      <c r="D36" s="3" t="s">
        <v>14</v>
      </c>
      <c r="E36" s="3" t="s">
        <v>5</v>
      </c>
      <c r="F36" s="3" t="s">
        <v>22</v>
      </c>
      <c r="G36" s="3" t="s">
        <v>7</v>
      </c>
      <c r="H36" s="3" t="s">
        <v>8</v>
      </c>
      <c r="I36" s="3" t="s">
        <v>25</v>
      </c>
      <c r="J36" s="3" t="s">
        <v>24</v>
      </c>
      <c r="K36" s="3" t="s">
        <v>26</v>
      </c>
      <c r="L36" s="3" t="s">
        <v>23</v>
      </c>
      <c r="M36" s="3" t="s">
        <v>25</v>
      </c>
      <c r="N36" s="3" t="s">
        <v>23</v>
      </c>
      <c r="O36" s="3" t="s">
        <v>25</v>
      </c>
    </row>
    <row r="37" spans="1:15" x14ac:dyDescent="0.3">
      <c r="A37" s="5" t="s">
        <v>52</v>
      </c>
      <c r="B37" s="5">
        <f>0.000232050882092772*0.18878</f>
        <v>4.3806565521473502E-5</v>
      </c>
      <c r="C37" s="5" t="s">
        <v>45</v>
      </c>
      <c r="D37" s="5" t="s">
        <v>36</v>
      </c>
      <c r="E37" s="5" t="s">
        <v>16</v>
      </c>
      <c r="F37" s="5"/>
      <c r="G37" s="5" t="s">
        <v>51</v>
      </c>
      <c r="H37" s="5" t="s">
        <v>15</v>
      </c>
      <c r="I37" s="5" t="s">
        <v>110</v>
      </c>
      <c r="J37" s="5"/>
      <c r="K37" s="5"/>
      <c r="L37" s="5"/>
      <c r="M37" s="5"/>
      <c r="N37" s="5"/>
      <c r="O37" s="5"/>
    </row>
    <row r="38" spans="1:15" x14ac:dyDescent="0.3">
      <c r="A38" s="4" t="s">
        <v>53</v>
      </c>
      <c r="B38" s="5">
        <f>0.0000024951707751911*0.18878</f>
        <v>4.710383389405759E-7</v>
      </c>
      <c r="C38" s="5" t="s">
        <v>35</v>
      </c>
      <c r="D38" s="5" t="s">
        <v>36</v>
      </c>
      <c r="E38" s="5" t="s">
        <v>55</v>
      </c>
      <c r="F38" s="5"/>
      <c r="G38" s="5" t="s">
        <v>54</v>
      </c>
      <c r="H38" s="5" t="s">
        <v>15</v>
      </c>
      <c r="I38" s="5" t="s">
        <v>110</v>
      </c>
      <c r="J38" s="5"/>
      <c r="K38" s="5"/>
      <c r="L38" s="5"/>
      <c r="M38" s="5"/>
      <c r="N38" s="5"/>
      <c r="O38" s="5"/>
    </row>
    <row r="39" spans="1:15" x14ac:dyDescent="0.3">
      <c r="A39" s="4" t="s">
        <v>57</v>
      </c>
      <c r="B39" s="5">
        <f>0.0000324048152622221*0.18878</f>
        <v>6.1173810252022886E-6</v>
      </c>
      <c r="C39" s="5" t="s">
        <v>45</v>
      </c>
      <c r="D39" s="5" t="s">
        <v>36</v>
      </c>
      <c r="E39" s="5" t="s">
        <v>55</v>
      </c>
      <c r="F39" s="5"/>
      <c r="G39" s="5" t="s">
        <v>58</v>
      </c>
      <c r="H39" s="5" t="s">
        <v>15</v>
      </c>
      <c r="I39" s="5" t="s">
        <v>110</v>
      </c>
      <c r="J39" s="5"/>
      <c r="K39" s="5"/>
      <c r="L39" s="5"/>
      <c r="M39" s="5"/>
      <c r="N39" s="5"/>
      <c r="O39" s="5"/>
    </row>
    <row r="40" spans="1:15" x14ac:dyDescent="0.3">
      <c r="A40" s="4" t="s">
        <v>59</v>
      </c>
      <c r="B40" s="5">
        <f>2.26833706835555E-06*0.18878</f>
        <v>4.2821667176416073E-7</v>
      </c>
      <c r="C40" s="5" t="s">
        <v>45</v>
      </c>
      <c r="D40" s="5" t="s">
        <v>36</v>
      </c>
      <c r="E40" s="5" t="s">
        <v>16</v>
      </c>
      <c r="F40" s="5"/>
      <c r="G40" s="5" t="s">
        <v>60</v>
      </c>
      <c r="H40" s="5" t="s">
        <v>15</v>
      </c>
      <c r="I40" s="5" t="s">
        <v>111</v>
      </c>
      <c r="J40" s="5"/>
      <c r="K40" s="5"/>
      <c r="L40" s="5"/>
      <c r="M40" s="5"/>
      <c r="N40" s="5"/>
      <c r="O40" s="5"/>
    </row>
    <row r="41" spans="1:15" x14ac:dyDescent="0.3">
      <c r="A41" s="4" t="s">
        <v>43</v>
      </c>
      <c r="B41" s="5">
        <f>0.000150552771708284*0.18878</f>
        <v>2.8421352243089854E-5</v>
      </c>
      <c r="C41" s="5" t="s">
        <v>45</v>
      </c>
      <c r="D41" s="5" t="s">
        <v>36</v>
      </c>
      <c r="E41" s="5" t="s">
        <v>55</v>
      </c>
      <c r="F41" s="5"/>
      <c r="G41" s="5" t="s">
        <v>61</v>
      </c>
      <c r="H41" s="5" t="s">
        <v>15</v>
      </c>
      <c r="I41" s="5" t="s">
        <v>111</v>
      </c>
      <c r="J41" s="5"/>
      <c r="K41" s="5"/>
      <c r="L41" s="5"/>
      <c r="M41" s="5"/>
      <c r="N41" s="5"/>
      <c r="O41" s="5"/>
    </row>
    <row r="42" spans="1:15" x14ac:dyDescent="0.3">
      <c r="A42" s="4" t="s">
        <v>83</v>
      </c>
      <c r="B42" s="5">
        <f>0.000150552771708284*0.18878</f>
        <v>2.8421352243089854E-5</v>
      </c>
      <c r="C42" s="5" t="s">
        <v>45</v>
      </c>
      <c r="D42" s="5" t="s">
        <v>36</v>
      </c>
      <c r="E42" s="5" t="s">
        <v>84</v>
      </c>
      <c r="F42" s="5"/>
      <c r="G42" s="5" t="s">
        <v>92</v>
      </c>
      <c r="H42" s="5" t="s">
        <v>15</v>
      </c>
      <c r="I42" s="5" t="s">
        <v>111</v>
      </c>
      <c r="J42" s="5"/>
      <c r="K42" s="5"/>
      <c r="L42" s="5"/>
      <c r="M42" s="5"/>
      <c r="N42" s="5"/>
      <c r="O42" s="5"/>
    </row>
    <row r="43" spans="1:15" x14ac:dyDescent="0.3">
      <c r="A43" s="4" t="s">
        <v>85</v>
      </c>
      <c r="B43" s="5">
        <f>0.0000518477044195554*0.18878</f>
        <v>9.7878096403236682E-6</v>
      </c>
      <c r="C43" s="5" t="s">
        <v>45</v>
      </c>
      <c r="D43" s="5" t="s">
        <v>36</v>
      </c>
      <c r="E43" s="5" t="s">
        <v>17</v>
      </c>
      <c r="F43" s="5"/>
      <c r="G43" s="5" t="s">
        <v>62</v>
      </c>
      <c r="H43" s="5" t="s">
        <v>15</v>
      </c>
      <c r="I43" s="5" t="s">
        <v>111</v>
      </c>
      <c r="J43" s="5"/>
      <c r="K43" s="5"/>
      <c r="L43" s="5"/>
      <c r="M43" s="5"/>
      <c r="N43" s="5"/>
      <c r="O43" s="5"/>
    </row>
    <row r="44" spans="1:15" x14ac:dyDescent="0.3">
      <c r="A44" s="4" t="s">
        <v>63</v>
      </c>
      <c r="B44" s="5">
        <f>0.000199840495722124*0.18878</f>
        <v>3.7725888782422573E-5</v>
      </c>
      <c r="C44" s="5" t="s">
        <v>45</v>
      </c>
      <c r="D44" s="5" t="s">
        <v>36</v>
      </c>
      <c r="E44" s="5" t="s">
        <v>16</v>
      </c>
      <c r="F44" s="5"/>
      <c r="G44" s="5" t="s">
        <v>64</v>
      </c>
      <c r="H44" s="5" t="s">
        <v>15</v>
      </c>
      <c r="I44" s="5" t="s">
        <v>111</v>
      </c>
      <c r="J44" s="5"/>
      <c r="K44" s="5"/>
      <c r="L44" s="5"/>
      <c r="M44" s="5"/>
      <c r="N44" s="5"/>
      <c r="O44" s="5"/>
    </row>
    <row r="45" spans="1:15" x14ac:dyDescent="0.3">
      <c r="A45" s="4" t="s">
        <v>86</v>
      </c>
      <c r="B45" s="5">
        <f>9.72144457866663E-07*0.18878</f>
        <v>1.8352143075606864E-7</v>
      </c>
      <c r="C45" s="5" t="s">
        <v>45</v>
      </c>
      <c r="D45" s="5" t="s">
        <v>28</v>
      </c>
      <c r="E45" s="5" t="s">
        <v>56</v>
      </c>
      <c r="F45" s="5"/>
      <c r="G45" s="5" t="s">
        <v>87</v>
      </c>
      <c r="H45" s="5" t="s">
        <v>15</v>
      </c>
      <c r="I45" s="5" t="s">
        <v>111</v>
      </c>
      <c r="J45" s="5"/>
      <c r="K45" s="5"/>
      <c r="L45" s="5"/>
      <c r="M45" s="5"/>
      <c r="N45" s="5"/>
      <c r="O45" s="5"/>
    </row>
    <row r="46" spans="1:15" x14ac:dyDescent="0.3">
      <c r="A46" s="4" t="s">
        <v>65</v>
      </c>
      <c r="B46" s="5">
        <f>0.00166379283482353*0.18878</f>
        <v>3.14090811357986E-4</v>
      </c>
      <c r="C46" s="5" t="s">
        <v>45</v>
      </c>
      <c r="D46" s="5" t="s">
        <v>36</v>
      </c>
      <c r="E46" s="5" t="s">
        <v>56</v>
      </c>
      <c r="F46" s="5"/>
      <c r="G46" s="5" t="s">
        <v>80</v>
      </c>
      <c r="H46" s="5" t="s">
        <v>15</v>
      </c>
      <c r="I46" s="5" t="s">
        <v>111</v>
      </c>
      <c r="J46" s="5"/>
      <c r="K46" s="5"/>
      <c r="L46" s="5"/>
      <c r="M46" s="5"/>
      <c r="N46" s="5"/>
      <c r="O46" s="5"/>
    </row>
    <row r="47" spans="1:15" x14ac:dyDescent="0.3">
      <c r="A47" s="4" t="s">
        <v>66</v>
      </c>
      <c r="B47" s="5">
        <f>0.00217040971663311*0.18878</f>
        <v>4.0972994630599852E-4</v>
      </c>
      <c r="C47" s="5" t="s">
        <v>45</v>
      </c>
      <c r="D47" s="5" t="s">
        <v>36</v>
      </c>
      <c r="E47" s="5" t="s">
        <v>17</v>
      </c>
      <c r="F47" s="5"/>
      <c r="G47" s="5" t="s">
        <v>67</v>
      </c>
      <c r="H47" s="5" t="s">
        <v>15</v>
      </c>
      <c r="I47" s="5" t="s">
        <v>111</v>
      </c>
      <c r="J47" s="5"/>
      <c r="K47" s="5"/>
      <c r="L47" s="5"/>
      <c r="M47" s="5"/>
      <c r="N47" s="5"/>
      <c r="O47" s="5"/>
    </row>
    <row r="48" spans="1:15" x14ac:dyDescent="0.3">
      <c r="A48" s="4" t="s">
        <v>69</v>
      </c>
      <c r="B48" s="5">
        <f>0.00196878695607157*0.18878</f>
        <v>3.7166760156719103E-4</v>
      </c>
      <c r="C48" s="5" t="s">
        <v>45</v>
      </c>
      <c r="D48" s="5" t="s">
        <v>36</v>
      </c>
      <c r="E48" s="5" t="s">
        <v>16</v>
      </c>
      <c r="F48" s="5"/>
      <c r="G48" s="5" t="s">
        <v>68</v>
      </c>
      <c r="H48" s="5" t="s">
        <v>15</v>
      </c>
      <c r="I48" s="5" t="s">
        <v>111</v>
      </c>
      <c r="J48" s="5"/>
      <c r="K48" s="5"/>
      <c r="L48" s="5"/>
      <c r="M48" s="5"/>
      <c r="N48" s="5"/>
      <c r="O48" s="5"/>
    </row>
    <row r="49" spans="1:15" x14ac:dyDescent="0.3">
      <c r="A49" s="4" t="s">
        <v>44</v>
      </c>
      <c r="B49" s="5">
        <f>0.0000673696109301597*0.18878</f>
        <v>1.2718035151395548E-5</v>
      </c>
      <c r="C49" s="5" t="s">
        <v>45</v>
      </c>
      <c r="D49" s="5" t="s">
        <v>36</v>
      </c>
      <c r="E49" s="5" t="s">
        <v>55</v>
      </c>
      <c r="F49" s="5"/>
      <c r="G49" s="5" t="s">
        <v>70</v>
      </c>
      <c r="H49" s="5" t="s">
        <v>15</v>
      </c>
      <c r="I49" s="5" t="s">
        <v>111</v>
      </c>
      <c r="J49" s="5"/>
      <c r="K49" s="5"/>
      <c r="L49" s="5"/>
      <c r="M49" s="5"/>
      <c r="N49" s="5"/>
      <c r="O49" s="5"/>
    </row>
    <row r="50" spans="1:15" x14ac:dyDescent="0.3">
      <c r="A50" s="4" t="s">
        <v>71</v>
      </c>
      <c r="B50" s="5">
        <f>9.39739642604441E-06*0.18878</f>
        <v>1.7740404973086636E-6</v>
      </c>
      <c r="C50" s="5" t="s">
        <v>81</v>
      </c>
      <c r="D50" s="5" t="s">
        <v>36</v>
      </c>
      <c r="E50" s="5" t="s">
        <v>17</v>
      </c>
      <c r="F50" s="5"/>
      <c r="G50" s="5" t="s">
        <v>72</v>
      </c>
      <c r="H50" s="5" t="s">
        <v>15</v>
      </c>
      <c r="I50" s="5" t="s">
        <v>111</v>
      </c>
      <c r="J50" s="5"/>
      <c r="K50" s="5"/>
      <c r="L50" s="5"/>
      <c r="M50" s="5"/>
      <c r="N50" s="5"/>
      <c r="O50" s="5"/>
    </row>
    <row r="51" spans="1:15" ht="13.5" customHeight="1" x14ac:dyDescent="0.3">
      <c r="A51" s="5" t="s">
        <v>31</v>
      </c>
      <c r="B51" s="5">
        <f>0.00381666911003313*0.18878</f>
        <v>7.2051079459205432E-4</v>
      </c>
      <c r="C51" s="5" t="s">
        <v>32</v>
      </c>
      <c r="D51" s="5" t="s">
        <v>28</v>
      </c>
      <c r="E51" s="5" t="s">
        <v>29</v>
      </c>
      <c r="F51" s="5"/>
      <c r="G51" s="5" t="s">
        <v>30</v>
      </c>
      <c r="H51" s="5" t="s">
        <v>15</v>
      </c>
      <c r="I51" s="5" t="s">
        <v>111</v>
      </c>
      <c r="J51" s="5"/>
      <c r="K51" s="5"/>
      <c r="L51" s="5"/>
      <c r="M51" s="5"/>
      <c r="N51" s="5"/>
      <c r="O51" s="5"/>
    </row>
    <row r="52" spans="1:15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 x14ac:dyDescent="0.3">
      <c r="A53" s="3" t="s">
        <v>4</v>
      </c>
      <c r="B53" s="5" t="s">
        <v>37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x14ac:dyDescent="0.3">
      <c r="A54" s="5" t="s">
        <v>5</v>
      </c>
      <c r="B54" s="5" t="s">
        <v>17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x14ac:dyDescent="0.3">
      <c r="A55" s="5" t="s">
        <v>6</v>
      </c>
      <c r="B55" s="5">
        <v>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x14ac:dyDescent="0.3">
      <c r="A56" s="5" t="s">
        <v>7</v>
      </c>
      <c r="B56" s="5" t="s">
        <v>37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x14ac:dyDescent="0.3">
      <c r="A57" s="5" t="s">
        <v>8</v>
      </c>
      <c r="B57" s="5" t="s">
        <v>9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 x14ac:dyDescent="0.3">
      <c r="A58" s="5" t="s">
        <v>10</v>
      </c>
      <c r="B58" s="5" t="s">
        <v>18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x14ac:dyDescent="0.3">
      <c r="A59" s="3" t="s">
        <v>11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 x14ac:dyDescent="0.3">
      <c r="A60" s="3" t="s">
        <v>12</v>
      </c>
      <c r="B60" s="5" t="s">
        <v>13</v>
      </c>
      <c r="C60" s="3" t="s">
        <v>10</v>
      </c>
      <c r="D60" s="3" t="s">
        <v>14</v>
      </c>
      <c r="E60" s="3" t="s">
        <v>5</v>
      </c>
      <c r="F60" s="3" t="s">
        <v>22</v>
      </c>
      <c r="G60" s="3" t="s">
        <v>7</v>
      </c>
      <c r="H60" s="3" t="s">
        <v>8</v>
      </c>
      <c r="I60" s="3" t="s">
        <v>25</v>
      </c>
      <c r="J60" s="3" t="s">
        <v>24</v>
      </c>
      <c r="K60" s="3" t="s">
        <v>26</v>
      </c>
      <c r="L60" s="3" t="s">
        <v>23</v>
      </c>
      <c r="M60" s="3" t="s">
        <v>25</v>
      </c>
      <c r="N60" s="3" t="s">
        <v>23</v>
      </c>
      <c r="O60" s="3" t="s">
        <v>25</v>
      </c>
    </row>
    <row r="61" spans="1:15" x14ac:dyDescent="0.3">
      <c r="A61" s="5" t="s">
        <v>34</v>
      </c>
      <c r="B61" s="5">
        <f>0.00280453954649954*0.18878</f>
        <v>5.2944097558818321E-4</v>
      </c>
      <c r="C61" s="5" t="s">
        <v>27</v>
      </c>
      <c r="D61" s="5" t="s">
        <v>28</v>
      </c>
      <c r="E61" s="5" t="s">
        <v>17</v>
      </c>
      <c r="F61" s="5"/>
      <c r="G61" s="5" t="s">
        <v>33</v>
      </c>
      <c r="H61" s="5" t="s">
        <v>15</v>
      </c>
      <c r="I61" s="5" t="s">
        <v>111</v>
      </c>
      <c r="J61" s="5"/>
      <c r="K61" s="5"/>
      <c r="L61" s="5"/>
      <c r="M61" s="5"/>
      <c r="N61" s="5"/>
      <c r="O61" s="5"/>
    </row>
    <row r="62" spans="1:15" x14ac:dyDescent="0.3">
      <c r="A62" s="4" t="s">
        <v>88</v>
      </c>
      <c r="B62" s="5">
        <f>0.0000474406495438931*0.18878</f>
        <v>8.9558458208961393E-6</v>
      </c>
      <c r="C62" s="5" t="s">
        <v>82</v>
      </c>
      <c r="D62" s="5" t="s">
        <v>28</v>
      </c>
      <c r="E62" s="5" t="s">
        <v>84</v>
      </c>
      <c r="F62" s="5"/>
      <c r="G62" s="4" t="s">
        <v>89</v>
      </c>
      <c r="H62" s="5" t="s">
        <v>15</v>
      </c>
      <c r="I62" s="5" t="s">
        <v>111</v>
      </c>
      <c r="J62" s="5"/>
      <c r="K62" s="5"/>
      <c r="L62" s="5"/>
      <c r="M62" s="5"/>
      <c r="N62" s="5"/>
      <c r="O62" s="5"/>
    </row>
    <row r="63" spans="1:15" x14ac:dyDescent="0.3">
      <c r="A63" s="4" t="s">
        <v>66</v>
      </c>
      <c r="B63" s="5">
        <f>0.0196318740399425*0.18878</f>
        <v>3.7061051812603456E-3</v>
      </c>
      <c r="C63" s="5" t="s">
        <v>45</v>
      </c>
      <c r="D63" s="5" t="s">
        <v>36</v>
      </c>
      <c r="E63" s="5" t="s">
        <v>16</v>
      </c>
      <c r="F63" s="5"/>
      <c r="G63" s="5" t="s">
        <v>67</v>
      </c>
      <c r="H63" s="5" t="s">
        <v>15</v>
      </c>
      <c r="I63" s="5" t="s">
        <v>111</v>
      </c>
      <c r="J63" s="5"/>
      <c r="K63" s="5"/>
      <c r="L63" s="5"/>
      <c r="M63" s="5"/>
      <c r="N63" s="5"/>
      <c r="O63" s="5"/>
    </row>
    <row r="64" spans="1:15" x14ac:dyDescent="0.3">
      <c r="A64" s="4" t="s">
        <v>90</v>
      </c>
      <c r="B64" s="5">
        <f>0.000140183230824373*0.18878</f>
        <v>2.6463790315025138E-5</v>
      </c>
      <c r="C64" s="5" t="s">
        <v>82</v>
      </c>
      <c r="D64" s="5" t="s">
        <v>28</v>
      </c>
      <c r="E64" s="5" t="s">
        <v>17</v>
      </c>
      <c r="F64" s="5"/>
      <c r="G64" s="4" t="s">
        <v>91</v>
      </c>
      <c r="H64" s="5" t="s">
        <v>15</v>
      </c>
      <c r="I64" s="5" t="s">
        <v>111</v>
      </c>
      <c r="J64" s="5"/>
      <c r="K64" s="5"/>
      <c r="L64" s="5"/>
      <c r="M64" s="5"/>
      <c r="N64" s="5"/>
      <c r="O64" s="5"/>
    </row>
    <row r="65" spans="1:15" x14ac:dyDescent="0.3">
      <c r="A65" s="5" t="s">
        <v>74</v>
      </c>
      <c r="B65" s="5">
        <f>0.0000709665454242664*0.18878</f>
        <v>1.3397064445193011E-5</v>
      </c>
      <c r="C65" s="5" t="s">
        <v>82</v>
      </c>
      <c r="D65" s="5" t="s">
        <v>28</v>
      </c>
      <c r="E65" s="5" t="s">
        <v>56</v>
      </c>
      <c r="F65" s="5"/>
      <c r="G65" s="4" t="s">
        <v>73</v>
      </c>
      <c r="H65" s="5" t="s">
        <v>15</v>
      </c>
      <c r="I65" s="5" t="s">
        <v>111</v>
      </c>
      <c r="J65" s="5"/>
      <c r="K65" s="5"/>
      <c r="L65" s="5"/>
      <c r="M65" s="5"/>
      <c r="N65" s="5"/>
      <c r="O65" s="5"/>
    </row>
    <row r="66" spans="1:15" x14ac:dyDescent="0.3">
      <c r="A66" s="5" t="s">
        <v>31</v>
      </c>
      <c r="B66" s="5">
        <f>0.0183128468771049*0.18878</f>
        <v>3.4570992334598629E-3</v>
      </c>
      <c r="C66" s="5" t="s">
        <v>32</v>
      </c>
      <c r="D66" s="5" t="s">
        <v>28</v>
      </c>
      <c r="E66" s="5" t="s">
        <v>29</v>
      </c>
      <c r="F66" s="5"/>
      <c r="G66" s="5" t="s">
        <v>30</v>
      </c>
      <c r="H66" s="5" t="s">
        <v>15</v>
      </c>
      <c r="I66" s="5" t="s">
        <v>111</v>
      </c>
      <c r="J66" s="5"/>
      <c r="K66" s="5"/>
      <c r="L66" s="5"/>
      <c r="M66" s="5"/>
      <c r="N66" s="5"/>
      <c r="O66" s="5"/>
    </row>
    <row r="68" spans="1:15" ht="13.5" customHeight="1" x14ac:dyDescent="0.3"/>
    <row r="69" spans="1:15" x14ac:dyDescent="0.3">
      <c r="A69" s="2" t="s">
        <v>4</v>
      </c>
      <c r="B69" s="1" t="s">
        <v>38</v>
      </c>
    </row>
    <row r="70" spans="1:15" x14ac:dyDescent="0.3">
      <c r="A70" s="1" t="s">
        <v>5</v>
      </c>
      <c r="B70" s="1" t="s">
        <v>17</v>
      </c>
    </row>
    <row r="71" spans="1:15" x14ac:dyDescent="0.3">
      <c r="A71" s="1" t="s">
        <v>6</v>
      </c>
      <c r="B71" s="1">
        <v>1</v>
      </c>
    </row>
    <row r="72" spans="1:15" x14ac:dyDescent="0.3">
      <c r="A72" s="1" t="s">
        <v>7</v>
      </c>
      <c r="B72" s="1" t="s">
        <v>38</v>
      </c>
    </row>
    <row r="73" spans="1:15" x14ac:dyDescent="0.3">
      <c r="A73" s="1" t="s">
        <v>8</v>
      </c>
      <c r="B73" s="1" t="s">
        <v>9</v>
      </c>
    </row>
    <row r="74" spans="1:15" x14ac:dyDescent="0.3">
      <c r="A74" s="1" t="s">
        <v>10</v>
      </c>
      <c r="B74" s="1" t="s">
        <v>18</v>
      </c>
    </row>
    <row r="75" spans="1:15" x14ac:dyDescent="0.3">
      <c r="A75" s="2" t="s">
        <v>11</v>
      </c>
    </row>
    <row r="76" spans="1:15" x14ac:dyDescent="0.3">
      <c r="A76" s="2" t="s">
        <v>12</v>
      </c>
      <c r="B76" s="1" t="s">
        <v>13</v>
      </c>
      <c r="C76" s="2" t="s">
        <v>10</v>
      </c>
      <c r="D76" s="2" t="s">
        <v>14</v>
      </c>
      <c r="E76" s="2" t="s">
        <v>5</v>
      </c>
      <c r="F76" s="2" t="s">
        <v>22</v>
      </c>
      <c r="G76" s="2" t="s">
        <v>7</v>
      </c>
      <c r="H76" s="2" t="s">
        <v>8</v>
      </c>
      <c r="I76" s="2" t="s">
        <v>25</v>
      </c>
      <c r="J76" s="2" t="s">
        <v>24</v>
      </c>
      <c r="K76" s="2" t="s">
        <v>26</v>
      </c>
      <c r="L76" s="2" t="s">
        <v>23</v>
      </c>
      <c r="M76" s="2" t="s">
        <v>25</v>
      </c>
      <c r="N76" s="2" t="s">
        <v>23</v>
      </c>
      <c r="O76" s="2" t="s">
        <v>25</v>
      </c>
    </row>
    <row r="77" spans="1:15" x14ac:dyDescent="0.3">
      <c r="A77" s="4" t="s">
        <v>49</v>
      </c>
      <c r="B77" s="1">
        <f>4.58333333333333E-07*0.87445</f>
        <v>4.0078958333333303E-7</v>
      </c>
      <c r="C77" s="4" t="s">
        <v>10</v>
      </c>
      <c r="D77" s="1" t="s">
        <v>36</v>
      </c>
      <c r="E77" s="1" t="s">
        <v>41</v>
      </c>
      <c r="G77" s="4" t="s">
        <v>79</v>
      </c>
      <c r="H77" s="1" t="s">
        <v>15</v>
      </c>
      <c r="I77" s="1" t="s">
        <v>112</v>
      </c>
    </row>
    <row r="78" spans="1:15" x14ac:dyDescent="0.3">
      <c r="A78" s="4" t="s">
        <v>66</v>
      </c>
      <c r="B78" s="1">
        <f>2.53802083333333E-07*0.87445</f>
        <v>2.2193723177083302E-7</v>
      </c>
      <c r="C78" s="1" t="s">
        <v>45</v>
      </c>
      <c r="D78" s="1" t="s">
        <v>36</v>
      </c>
      <c r="E78" s="1" t="s">
        <v>41</v>
      </c>
      <c r="G78" s="4" t="s">
        <v>67</v>
      </c>
      <c r="H78" s="1" t="s">
        <v>15</v>
      </c>
      <c r="I78" s="1" t="s">
        <v>112</v>
      </c>
    </row>
    <row r="79" spans="1:15" x14ac:dyDescent="0.3">
      <c r="A79" s="1" t="s">
        <v>31</v>
      </c>
      <c r="B79" s="1">
        <f>0.0000000837546875*0.87445</f>
        <v>7.3239286484375E-8</v>
      </c>
      <c r="C79" s="1" t="s">
        <v>32</v>
      </c>
      <c r="D79" s="1" t="s">
        <v>28</v>
      </c>
      <c r="E79" s="1" t="s">
        <v>29</v>
      </c>
      <c r="G79" s="1" t="s">
        <v>30</v>
      </c>
      <c r="H79" s="1" t="s">
        <v>15</v>
      </c>
      <c r="I79" s="1" t="s">
        <v>112</v>
      </c>
    </row>
    <row r="80" spans="1:15" x14ac:dyDescent="0.3">
      <c r="A80" s="4" t="s">
        <v>66</v>
      </c>
      <c r="B80" s="1">
        <f>1.98229166666667E-08*0.87445</f>
        <v>1.7334149479166693E-8</v>
      </c>
      <c r="C80" s="1" t="s">
        <v>45</v>
      </c>
      <c r="D80" s="1" t="s">
        <v>36</v>
      </c>
      <c r="E80" s="1" t="s">
        <v>41</v>
      </c>
      <c r="G80" s="4" t="s">
        <v>67</v>
      </c>
      <c r="H80" s="1" t="s">
        <v>15</v>
      </c>
      <c r="I80" s="1" t="s">
        <v>112</v>
      </c>
    </row>
    <row r="81" spans="1:15" x14ac:dyDescent="0.3">
      <c r="A81" s="1" t="s">
        <v>31</v>
      </c>
      <c r="B81" s="1">
        <f>6.14510416666667E-09*0.87445</f>
        <v>5.3735863385416695E-9</v>
      </c>
      <c r="C81" s="1" t="s">
        <v>32</v>
      </c>
      <c r="D81" s="1" t="s">
        <v>28</v>
      </c>
      <c r="E81" s="1" t="s">
        <v>29</v>
      </c>
      <c r="G81" s="1" t="s">
        <v>30</v>
      </c>
      <c r="H81" s="1" t="s">
        <v>15</v>
      </c>
      <c r="I81" s="1" t="s">
        <v>112</v>
      </c>
    </row>
    <row r="84" spans="1:15" x14ac:dyDescent="0.3">
      <c r="A84" s="2" t="s">
        <v>4</v>
      </c>
      <c r="B84" s="1" t="s">
        <v>39</v>
      </c>
    </row>
    <row r="85" spans="1:15" x14ac:dyDescent="0.3">
      <c r="A85" s="1" t="s">
        <v>5</v>
      </c>
      <c r="B85" s="1" t="s">
        <v>17</v>
      </c>
    </row>
    <row r="86" spans="1:15" x14ac:dyDescent="0.3">
      <c r="A86" s="1" t="s">
        <v>6</v>
      </c>
      <c r="B86" s="1">
        <v>1</v>
      </c>
    </row>
    <row r="87" spans="1:15" x14ac:dyDescent="0.3">
      <c r="A87" s="1" t="s">
        <v>7</v>
      </c>
      <c r="B87" s="1" t="s">
        <v>39</v>
      </c>
    </row>
    <row r="88" spans="1:15" x14ac:dyDescent="0.3">
      <c r="A88" s="1" t="s">
        <v>8</v>
      </c>
      <c r="B88" s="1" t="s">
        <v>9</v>
      </c>
    </row>
    <row r="89" spans="1:15" x14ac:dyDescent="0.3">
      <c r="A89" s="1" t="s">
        <v>10</v>
      </c>
      <c r="B89" s="1" t="s">
        <v>18</v>
      </c>
    </row>
    <row r="90" spans="1:15" x14ac:dyDescent="0.3">
      <c r="A90" s="2" t="s">
        <v>11</v>
      </c>
    </row>
    <row r="91" spans="1:15" x14ac:dyDescent="0.3">
      <c r="A91" s="2" t="s">
        <v>12</v>
      </c>
      <c r="B91" s="1" t="s">
        <v>13</v>
      </c>
      <c r="C91" s="2" t="s">
        <v>10</v>
      </c>
      <c r="D91" s="2" t="s">
        <v>14</v>
      </c>
      <c r="E91" s="2" t="s">
        <v>5</v>
      </c>
      <c r="F91" s="2" t="s">
        <v>22</v>
      </c>
      <c r="G91" s="2" t="s">
        <v>7</v>
      </c>
      <c r="H91" s="2" t="s">
        <v>8</v>
      </c>
      <c r="I91" s="2" t="s">
        <v>25</v>
      </c>
      <c r="J91" s="2" t="s">
        <v>24</v>
      </c>
      <c r="K91" s="2" t="s">
        <v>26</v>
      </c>
      <c r="L91" s="2" t="s">
        <v>23</v>
      </c>
      <c r="M91" s="2" t="s">
        <v>25</v>
      </c>
      <c r="N91" s="2" t="s">
        <v>23</v>
      </c>
      <c r="O91" s="2" t="s">
        <v>25</v>
      </c>
    </row>
    <row r="92" spans="1:15" x14ac:dyDescent="0.3">
      <c r="A92" s="1" t="s">
        <v>76</v>
      </c>
      <c r="B92" s="1">
        <v>2.4999999999999999E-7</v>
      </c>
      <c r="C92" s="4" t="s">
        <v>10</v>
      </c>
      <c r="D92" s="1" t="s">
        <v>36</v>
      </c>
      <c r="E92" s="1" t="s">
        <v>56</v>
      </c>
      <c r="G92" s="4" t="s">
        <v>75</v>
      </c>
      <c r="H92" s="1" t="s">
        <v>15</v>
      </c>
      <c r="I92" s="1" t="s">
        <v>112</v>
      </c>
    </row>
    <row r="93" spans="1:15" x14ac:dyDescent="0.3">
      <c r="A93" s="1" t="s">
        <v>66</v>
      </c>
      <c r="B93" s="1">
        <v>1.1909142468239563E-6</v>
      </c>
      <c r="C93" s="1" t="s">
        <v>45</v>
      </c>
      <c r="D93" s="1" t="s">
        <v>36</v>
      </c>
      <c r="E93" s="1" t="s">
        <v>41</v>
      </c>
      <c r="G93" s="4" t="s">
        <v>67</v>
      </c>
      <c r="H93" s="1" t="s">
        <v>15</v>
      </c>
      <c r="I93" s="1" t="s">
        <v>112</v>
      </c>
    </row>
    <row r="94" spans="1:15" x14ac:dyDescent="0.3">
      <c r="A94" s="1" t="s">
        <v>31</v>
      </c>
      <c r="B94" s="1">
        <v>3.9300170145190559E-7</v>
      </c>
      <c r="C94" s="1" t="s">
        <v>32</v>
      </c>
      <c r="D94" s="1" t="s">
        <v>28</v>
      </c>
      <c r="E94" s="1" t="s">
        <v>29</v>
      </c>
      <c r="G94" s="1" t="s">
        <v>30</v>
      </c>
      <c r="H94" s="1" t="s">
        <v>15</v>
      </c>
      <c r="I94" s="1" t="s">
        <v>112</v>
      </c>
    </row>
    <row r="95" spans="1:15" x14ac:dyDescent="0.3">
      <c r="A95" s="1" t="s">
        <v>49</v>
      </c>
      <c r="B95" s="1">
        <v>2.1506352087114336E-6</v>
      </c>
      <c r="C95" s="4" t="s">
        <v>10</v>
      </c>
      <c r="D95" s="1" t="s">
        <v>36</v>
      </c>
      <c r="E95" s="1" t="s">
        <v>41</v>
      </c>
      <c r="G95" s="1" t="s">
        <v>48</v>
      </c>
      <c r="H95" s="1" t="s">
        <v>15</v>
      </c>
      <c r="I95" s="1" t="s">
        <v>112</v>
      </c>
    </row>
    <row r="96" spans="1:15" x14ac:dyDescent="0.3">
      <c r="A96" s="1" t="s">
        <v>66</v>
      </c>
      <c r="B96" s="1">
        <v>1.7863713702359345E-7</v>
      </c>
      <c r="C96" s="1" t="s">
        <v>45</v>
      </c>
      <c r="D96" s="1" t="s">
        <v>36</v>
      </c>
      <c r="E96" s="1" t="s">
        <v>41</v>
      </c>
      <c r="G96" s="4" t="s">
        <v>67</v>
      </c>
      <c r="H96" s="1" t="s">
        <v>15</v>
      </c>
      <c r="I96" s="1" t="s">
        <v>112</v>
      </c>
    </row>
    <row r="97" spans="1:15" x14ac:dyDescent="0.3">
      <c r="A97" s="1" t="s">
        <v>31</v>
      </c>
      <c r="B97" s="1">
        <v>5.5377512477313969E-8</v>
      </c>
      <c r="C97" s="1" t="s">
        <v>32</v>
      </c>
      <c r="D97" s="1" t="s">
        <v>28</v>
      </c>
      <c r="E97" s="1" t="s">
        <v>29</v>
      </c>
      <c r="G97" s="1" t="s">
        <v>30</v>
      </c>
      <c r="H97" s="1" t="s">
        <v>15</v>
      </c>
      <c r="I97" s="1" t="s">
        <v>112</v>
      </c>
    </row>
    <row r="98" spans="1:15" x14ac:dyDescent="0.3">
      <c r="A98" s="1" t="s">
        <v>66</v>
      </c>
      <c r="B98" s="1">
        <v>2.3253743194192373E-8</v>
      </c>
      <c r="C98" s="1" t="s">
        <v>45</v>
      </c>
      <c r="D98" s="1" t="s">
        <v>36</v>
      </c>
      <c r="E98" s="1" t="s">
        <v>41</v>
      </c>
      <c r="G98" s="4" t="s">
        <v>67</v>
      </c>
      <c r="H98" s="1" t="s">
        <v>15</v>
      </c>
      <c r="I98" s="1" t="s">
        <v>112</v>
      </c>
    </row>
    <row r="99" spans="1:15" x14ac:dyDescent="0.3">
      <c r="A99" s="1" t="s">
        <v>31</v>
      </c>
      <c r="B99" s="1">
        <v>7.2086603901996364E-9</v>
      </c>
      <c r="C99" s="1" t="s">
        <v>32</v>
      </c>
      <c r="D99" s="1" t="s">
        <v>28</v>
      </c>
      <c r="E99" s="1" t="s">
        <v>29</v>
      </c>
      <c r="G99" s="1" t="s">
        <v>30</v>
      </c>
      <c r="H99" s="1" t="s">
        <v>15</v>
      </c>
      <c r="I99" s="1" t="s">
        <v>112</v>
      </c>
    </row>
    <row r="102" spans="1:15" x14ac:dyDescent="0.3">
      <c r="A102" s="2" t="s">
        <v>4</v>
      </c>
      <c r="B102" s="1" t="s">
        <v>95</v>
      </c>
    </row>
    <row r="103" spans="1:15" x14ac:dyDescent="0.3">
      <c r="A103" s="1" t="s">
        <v>5</v>
      </c>
      <c r="B103" s="1" t="s">
        <v>19</v>
      </c>
    </row>
    <row r="104" spans="1:15" x14ac:dyDescent="0.3">
      <c r="A104" s="1" t="s">
        <v>6</v>
      </c>
      <c r="B104" s="1">
        <v>1</v>
      </c>
    </row>
    <row r="105" spans="1:15" x14ac:dyDescent="0.3">
      <c r="A105" s="1" t="s">
        <v>7</v>
      </c>
      <c r="B105" s="1" t="s">
        <v>95</v>
      </c>
    </row>
    <row r="106" spans="1:15" x14ac:dyDescent="0.3">
      <c r="A106" s="1" t="s">
        <v>8</v>
      </c>
      <c r="B106" s="1" t="s">
        <v>9</v>
      </c>
    </row>
    <row r="107" spans="1:15" x14ac:dyDescent="0.3">
      <c r="A107" s="1" t="s">
        <v>10</v>
      </c>
      <c r="B107" s="1" t="s">
        <v>18</v>
      </c>
    </row>
    <row r="108" spans="1:15" x14ac:dyDescent="0.3">
      <c r="A108" s="2" t="s">
        <v>11</v>
      </c>
    </row>
    <row r="109" spans="1:15" x14ac:dyDescent="0.3">
      <c r="A109" s="2" t="s">
        <v>12</v>
      </c>
      <c r="B109" s="1" t="s">
        <v>13</v>
      </c>
      <c r="C109" s="2" t="s">
        <v>10</v>
      </c>
      <c r="D109" s="2" t="s">
        <v>14</v>
      </c>
      <c r="E109" s="2" t="s">
        <v>5</v>
      </c>
      <c r="F109" s="2" t="s">
        <v>22</v>
      </c>
      <c r="G109" s="2" t="s">
        <v>7</v>
      </c>
      <c r="H109" s="2" t="s">
        <v>8</v>
      </c>
      <c r="I109" s="2" t="s">
        <v>25</v>
      </c>
      <c r="J109" s="2" t="s">
        <v>24</v>
      </c>
      <c r="K109" s="2" t="s">
        <v>26</v>
      </c>
      <c r="L109" s="2" t="s">
        <v>23</v>
      </c>
      <c r="M109" s="2" t="s">
        <v>25</v>
      </c>
      <c r="N109" s="2" t="s">
        <v>23</v>
      </c>
      <c r="O109" s="2" t="s">
        <v>25</v>
      </c>
    </row>
    <row r="110" spans="1:15" x14ac:dyDescent="0.3">
      <c r="A110" s="1" t="s">
        <v>138</v>
      </c>
      <c r="B110" s="1">
        <v>1</v>
      </c>
      <c r="C110" s="1" t="s">
        <v>125</v>
      </c>
      <c r="D110" s="1" t="s">
        <v>127</v>
      </c>
      <c r="E110" s="1" t="s">
        <v>128</v>
      </c>
      <c r="G110" s="1" t="s">
        <v>126</v>
      </c>
      <c r="H110" s="1" t="s">
        <v>15</v>
      </c>
    </row>
    <row r="111" spans="1:15" x14ac:dyDescent="0.3">
      <c r="A111" s="1" t="s">
        <v>134</v>
      </c>
      <c r="B111" s="1">
        <v>1</v>
      </c>
      <c r="C111" s="1" t="s">
        <v>125</v>
      </c>
      <c r="D111" s="1" t="s">
        <v>127</v>
      </c>
      <c r="E111" s="1" t="s">
        <v>128</v>
      </c>
      <c r="G111" s="1" t="s">
        <v>134</v>
      </c>
      <c r="H111" s="1" t="s">
        <v>15</v>
      </c>
    </row>
    <row r="114" spans="1:15" x14ac:dyDescent="0.3">
      <c r="A114" s="2" t="s">
        <v>4</v>
      </c>
      <c r="B114" s="1" t="s">
        <v>138</v>
      </c>
    </row>
    <row r="115" spans="1:15" x14ac:dyDescent="0.3">
      <c r="A115" s="1" t="s">
        <v>5</v>
      </c>
      <c r="B115" s="1" t="s">
        <v>17</v>
      </c>
    </row>
    <row r="116" spans="1:15" x14ac:dyDescent="0.3">
      <c r="A116" s="1" t="s">
        <v>6</v>
      </c>
      <c r="B116" s="1">
        <v>1</v>
      </c>
    </row>
    <row r="117" spans="1:15" x14ac:dyDescent="0.3">
      <c r="A117" s="1" t="s">
        <v>7</v>
      </c>
      <c r="B117" s="1" t="s">
        <v>138</v>
      </c>
    </row>
    <row r="118" spans="1:15" x14ac:dyDescent="0.3">
      <c r="A118" s="1" t="s">
        <v>8</v>
      </c>
      <c r="B118" s="1" t="s">
        <v>9</v>
      </c>
    </row>
    <row r="119" spans="1:15" x14ac:dyDescent="0.3">
      <c r="A119" s="1" t="s">
        <v>10</v>
      </c>
      <c r="B119" s="1" t="s">
        <v>18</v>
      </c>
    </row>
    <row r="120" spans="1:15" x14ac:dyDescent="0.3">
      <c r="A120" s="2" t="s">
        <v>11</v>
      </c>
    </row>
    <row r="121" spans="1:15" x14ac:dyDescent="0.3">
      <c r="A121" s="2" t="s">
        <v>12</v>
      </c>
      <c r="B121" s="1" t="s">
        <v>13</v>
      </c>
      <c r="C121" s="2" t="s">
        <v>10</v>
      </c>
      <c r="D121" s="2" t="s">
        <v>14</v>
      </c>
      <c r="E121" s="2" t="s">
        <v>5</v>
      </c>
      <c r="F121" s="2" t="s">
        <v>22</v>
      </c>
      <c r="G121" s="2" t="s">
        <v>7</v>
      </c>
      <c r="H121" s="2" t="s">
        <v>8</v>
      </c>
      <c r="I121" s="2" t="s">
        <v>25</v>
      </c>
      <c r="J121" s="2" t="s">
        <v>24</v>
      </c>
      <c r="K121" s="2" t="s">
        <v>26</v>
      </c>
      <c r="L121" s="2" t="s">
        <v>23</v>
      </c>
      <c r="M121" s="2" t="s">
        <v>25</v>
      </c>
      <c r="N121" s="2" t="s">
        <v>23</v>
      </c>
      <c r="O121" s="2" t="s">
        <v>25</v>
      </c>
    </row>
    <row r="122" spans="1:15" x14ac:dyDescent="0.3">
      <c r="A122" s="1" t="s">
        <v>137</v>
      </c>
      <c r="B122" s="1">
        <f>51.8*0.18878</f>
        <v>9.7788039999999992</v>
      </c>
      <c r="C122" s="1" t="s">
        <v>50</v>
      </c>
      <c r="D122" s="1" t="s">
        <v>28</v>
      </c>
      <c r="E122" s="4" t="s">
        <v>132</v>
      </c>
      <c r="G122" s="4" t="s">
        <v>136</v>
      </c>
      <c r="H122" s="1" t="s">
        <v>93</v>
      </c>
      <c r="I122" s="5" t="s">
        <v>111</v>
      </c>
      <c r="J122" s="1" t="s">
        <v>129</v>
      </c>
    </row>
    <row r="123" spans="1:15" x14ac:dyDescent="0.3">
      <c r="A123" s="1" t="s">
        <v>137</v>
      </c>
      <c r="B123" s="1">
        <f>0.11*0.87445</f>
        <v>9.6189499999999997E-2</v>
      </c>
      <c r="C123" s="1" t="s">
        <v>50</v>
      </c>
      <c r="D123" s="1" t="s">
        <v>28</v>
      </c>
      <c r="E123" s="4" t="s">
        <v>132</v>
      </c>
      <c r="G123" s="4" t="s">
        <v>136</v>
      </c>
      <c r="H123" s="1" t="s">
        <v>93</v>
      </c>
      <c r="I123" s="1" t="s">
        <v>113</v>
      </c>
      <c r="J123" s="1" t="s">
        <v>130</v>
      </c>
      <c r="L123" s="1">
        <v>0.14000000000000001</v>
      </c>
      <c r="M123" s="1" t="s">
        <v>114</v>
      </c>
      <c r="N123" s="1">
        <v>0.14000000000000001</v>
      </c>
      <c r="O123" s="1" t="s">
        <v>117</v>
      </c>
    </row>
    <row r="124" spans="1:15" x14ac:dyDescent="0.3">
      <c r="A124" s="1" t="s">
        <v>137</v>
      </c>
      <c r="B124" s="1">
        <v>0.47472999999999999</v>
      </c>
      <c r="C124" s="1" t="s">
        <v>50</v>
      </c>
      <c r="D124" s="1" t="s">
        <v>28</v>
      </c>
      <c r="E124" s="4" t="s">
        <v>132</v>
      </c>
      <c r="G124" s="4" t="s">
        <v>136</v>
      </c>
      <c r="H124" s="1" t="s">
        <v>93</v>
      </c>
      <c r="I124" s="1" t="s">
        <v>106</v>
      </c>
      <c r="J124" s="1" t="s">
        <v>131</v>
      </c>
      <c r="L124" s="1">
        <v>0.32400000000000001</v>
      </c>
      <c r="M124" s="1" t="s">
        <v>115</v>
      </c>
      <c r="N124" s="1">
        <v>0.35832999999999998</v>
      </c>
      <c r="O124" s="1" t="s">
        <v>117</v>
      </c>
    </row>
    <row r="129" spans="1:15" x14ac:dyDescent="0.3">
      <c r="A129" s="2" t="s">
        <v>4</v>
      </c>
      <c r="B129" s="1" t="s">
        <v>134</v>
      </c>
    </row>
    <row r="130" spans="1:15" x14ac:dyDescent="0.3">
      <c r="A130" s="1" t="s">
        <v>5</v>
      </c>
      <c r="B130" s="1" t="s">
        <v>17</v>
      </c>
    </row>
    <row r="131" spans="1:15" x14ac:dyDescent="0.3">
      <c r="A131" s="1" t="s">
        <v>6</v>
      </c>
      <c r="B131" s="1">
        <v>1</v>
      </c>
    </row>
    <row r="132" spans="1:15" x14ac:dyDescent="0.3">
      <c r="A132" s="1" t="s">
        <v>7</v>
      </c>
      <c r="B132" s="1" t="s">
        <v>134</v>
      </c>
    </row>
    <row r="133" spans="1:15" x14ac:dyDescent="0.3">
      <c r="A133" s="1" t="s">
        <v>8</v>
      </c>
      <c r="B133" s="1" t="s">
        <v>9</v>
      </c>
    </row>
    <row r="134" spans="1:15" x14ac:dyDescent="0.3">
      <c r="A134" s="1" t="s">
        <v>10</v>
      </c>
      <c r="B134" s="1" t="s">
        <v>18</v>
      </c>
    </row>
    <row r="135" spans="1:15" x14ac:dyDescent="0.3">
      <c r="A135" s="2" t="s">
        <v>11</v>
      </c>
    </row>
    <row r="136" spans="1:15" x14ac:dyDescent="0.3">
      <c r="A136" s="2" t="s">
        <v>12</v>
      </c>
      <c r="B136" s="1" t="s">
        <v>13</v>
      </c>
      <c r="C136" s="2" t="s">
        <v>10</v>
      </c>
      <c r="D136" s="2" t="s">
        <v>14</v>
      </c>
      <c r="E136" s="2" t="s">
        <v>5</v>
      </c>
      <c r="F136" s="2" t="s">
        <v>22</v>
      </c>
      <c r="G136" s="2" t="s">
        <v>7</v>
      </c>
      <c r="H136" s="2" t="s">
        <v>8</v>
      </c>
      <c r="I136" s="2" t="s">
        <v>25</v>
      </c>
      <c r="J136" s="2" t="s">
        <v>24</v>
      </c>
      <c r="K136" s="2" t="s">
        <v>26</v>
      </c>
      <c r="L136" s="2" t="s">
        <v>23</v>
      </c>
      <c r="M136" s="2" t="s">
        <v>25</v>
      </c>
      <c r="N136" s="2" t="s">
        <v>23</v>
      </c>
      <c r="O136" s="2" t="s">
        <v>25</v>
      </c>
    </row>
    <row r="137" spans="1:15" x14ac:dyDescent="0.3">
      <c r="A137" s="1" t="s">
        <v>77</v>
      </c>
      <c r="B137" s="1">
        <f>10*0.18878</f>
        <v>1.8877999999999999</v>
      </c>
      <c r="C137" s="1" t="s">
        <v>47</v>
      </c>
      <c r="D137" s="1" t="s">
        <v>46</v>
      </c>
      <c r="E137" s="4" t="s">
        <v>55</v>
      </c>
      <c r="G137" s="4" t="s">
        <v>78</v>
      </c>
      <c r="H137" s="1" t="s">
        <v>15</v>
      </c>
      <c r="I137" s="7" t="s">
        <v>123</v>
      </c>
      <c r="J137" s="1" t="s">
        <v>129</v>
      </c>
    </row>
    <row r="138" spans="1:15" x14ac:dyDescent="0.3">
      <c r="A138" s="1" t="s">
        <v>135</v>
      </c>
      <c r="B138" s="1">
        <f>0.0037*0.18878</f>
        <v>6.9848600000000001E-4</v>
      </c>
      <c r="C138" s="1" t="s">
        <v>119</v>
      </c>
      <c r="D138" s="1" t="s">
        <v>120</v>
      </c>
      <c r="E138" s="1" t="s">
        <v>121</v>
      </c>
      <c r="G138" s="4" t="s">
        <v>122</v>
      </c>
      <c r="H138" s="1" t="s">
        <v>93</v>
      </c>
      <c r="I138" s="5" t="s">
        <v>111</v>
      </c>
      <c r="J138" s="1" t="s">
        <v>129</v>
      </c>
    </row>
    <row r="139" spans="1:15" x14ac:dyDescent="0.3">
      <c r="A139" s="1" t="s">
        <v>96</v>
      </c>
      <c r="B139" s="1">
        <f>5.51*10^(-5)</f>
        <v>5.5100000000000004E-5</v>
      </c>
      <c r="C139" s="1" t="s">
        <v>27</v>
      </c>
      <c r="D139" s="1" t="s">
        <v>97</v>
      </c>
      <c r="E139" s="1" t="s">
        <v>17</v>
      </c>
      <c r="G139" s="1" t="s">
        <v>96</v>
      </c>
      <c r="H139" s="1" t="s">
        <v>15</v>
      </c>
      <c r="I139" s="1" t="s">
        <v>116</v>
      </c>
    </row>
    <row r="141" spans="1:15" x14ac:dyDescent="0.3">
      <c r="A141" s="2" t="s">
        <v>4</v>
      </c>
      <c r="B141" s="1" t="s">
        <v>98</v>
      </c>
    </row>
    <row r="142" spans="1:15" x14ac:dyDescent="0.3">
      <c r="A142" s="1" t="s">
        <v>5</v>
      </c>
      <c r="B142" s="1" t="s">
        <v>17</v>
      </c>
    </row>
    <row r="143" spans="1:15" x14ac:dyDescent="0.3">
      <c r="A143" s="1" t="s">
        <v>6</v>
      </c>
      <c r="B143" s="1">
        <v>1</v>
      </c>
    </row>
    <row r="144" spans="1:15" x14ac:dyDescent="0.3">
      <c r="A144" s="1" t="s">
        <v>7</v>
      </c>
      <c r="B144" s="1" t="s">
        <v>96</v>
      </c>
    </row>
    <row r="145" spans="1:15" x14ac:dyDescent="0.3">
      <c r="A145" s="1" t="s">
        <v>8</v>
      </c>
      <c r="B145" s="1" t="s">
        <v>99</v>
      </c>
    </row>
    <row r="146" spans="1:15" x14ac:dyDescent="0.3">
      <c r="A146" s="1" t="s">
        <v>10</v>
      </c>
      <c r="B146" s="1" t="s">
        <v>27</v>
      </c>
    </row>
    <row r="147" spans="1:15" x14ac:dyDescent="0.3">
      <c r="A147" s="2" t="s">
        <v>11</v>
      </c>
    </row>
    <row r="148" spans="1:15" ht="15" customHeight="1" x14ac:dyDescent="0.3">
      <c r="A148" s="2" t="s">
        <v>12</v>
      </c>
      <c r="B148" s="1" t="s">
        <v>13</v>
      </c>
      <c r="C148" s="2" t="s">
        <v>10</v>
      </c>
      <c r="D148" s="2" t="s">
        <v>14</v>
      </c>
      <c r="E148" s="2" t="s">
        <v>5</v>
      </c>
      <c r="F148" s="2" t="s">
        <v>22</v>
      </c>
      <c r="G148" s="2" t="s">
        <v>7</v>
      </c>
      <c r="H148" s="2" t="s">
        <v>8</v>
      </c>
      <c r="I148" s="2" t="s">
        <v>25</v>
      </c>
      <c r="J148" s="2" t="s">
        <v>24</v>
      </c>
      <c r="K148" s="2" t="s">
        <v>26</v>
      </c>
      <c r="L148" s="2" t="s">
        <v>23</v>
      </c>
      <c r="M148" s="2" t="s">
        <v>25</v>
      </c>
      <c r="N148" s="2" t="s">
        <v>23</v>
      </c>
      <c r="O148" s="2" t="s">
        <v>25</v>
      </c>
    </row>
    <row r="149" spans="1:15" x14ac:dyDescent="0.3">
      <c r="A149" s="1" t="s">
        <v>100</v>
      </c>
      <c r="B149" s="1">
        <v>0.91700000000000004</v>
      </c>
      <c r="C149" s="1" t="s">
        <v>27</v>
      </c>
      <c r="D149" s="1" t="s">
        <v>28</v>
      </c>
      <c r="E149" s="1" t="s">
        <v>17</v>
      </c>
      <c r="G149" s="1" t="s">
        <v>101</v>
      </c>
      <c r="H149" s="1" t="s">
        <v>15</v>
      </c>
      <c r="I149" s="1" t="s">
        <v>116</v>
      </c>
    </row>
    <row r="150" spans="1:15" x14ac:dyDescent="0.3">
      <c r="A150" s="1" t="s">
        <v>102</v>
      </c>
      <c r="B150" s="1">
        <v>0.03</v>
      </c>
      <c r="C150" s="1" t="s">
        <v>27</v>
      </c>
      <c r="D150" s="1" t="s">
        <v>28</v>
      </c>
      <c r="E150" s="1" t="s">
        <v>56</v>
      </c>
      <c r="G150" s="1" t="s">
        <v>103</v>
      </c>
      <c r="H150" s="1" t="s">
        <v>15</v>
      </c>
      <c r="I150" s="1" t="s">
        <v>116</v>
      </c>
    </row>
    <row r="151" spans="1:15" x14ac:dyDescent="0.3">
      <c r="A151" s="1" t="s">
        <v>104</v>
      </c>
      <c r="B151" s="1">
        <v>5.2500000000000003E-3</v>
      </c>
      <c r="C151" s="1" t="s">
        <v>27</v>
      </c>
      <c r="D151" s="1" t="s">
        <v>28</v>
      </c>
      <c r="E151" s="1" t="s">
        <v>17</v>
      </c>
      <c r="G151" s="1" t="s">
        <v>105</v>
      </c>
      <c r="H151" s="1" t="s">
        <v>15</v>
      </c>
      <c r="I151" s="1" t="s">
        <v>116</v>
      </c>
    </row>
    <row r="152" spans="1:15" x14ac:dyDescent="0.3">
      <c r="A152" s="1" t="s">
        <v>31</v>
      </c>
      <c r="B152" s="1">
        <v>1.78</v>
      </c>
      <c r="C152" s="1" t="s">
        <v>32</v>
      </c>
      <c r="D152" s="1" t="s">
        <v>28</v>
      </c>
      <c r="E152" s="1" t="s">
        <v>29</v>
      </c>
      <c r="G152" s="1" t="s">
        <v>30</v>
      </c>
      <c r="H152" s="1" t="s">
        <v>15</v>
      </c>
      <c r="I152" s="1" t="s">
        <v>116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sqh</cp:lastModifiedBy>
  <dcterms:created xsi:type="dcterms:W3CDTF">2015-06-05T18:19:34Z</dcterms:created>
  <dcterms:modified xsi:type="dcterms:W3CDTF">2024-03-29T14:00:40Z</dcterms:modified>
</cp:coreProperties>
</file>