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20115" windowHeight="7755"/>
  </bookViews>
  <sheets>
    <sheet name="Gemex" sheetId="1" r:id="rId1"/>
  </sheets>
  <definedNames>
    <definedName name="_xlnm._FilterDatabase" localSheetId="0" hidden="1">Gemex!$B$6:$U$49</definedName>
  </definedNames>
  <calcPr calcId="144525"/>
</workbook>
</file>

<file path=xl/calcChain.xml><?xml version="1.0" encoding="utf-8"?>
<calcChain xmlns="http://schemas.openxmlformats.org/spreadsheetml/2006/main">
  <c r="T55" i="1" l="1"/>
  <c r="S55" i="1"/>
  <c r="O55" i="1"/>
  <c r="T49" i="1"/>
  <c r="S49" i="1"/>
  <c r="O49" i="1"/>
  <c r="U49" i="1" l="1"/>
  <c r="O117" i="1"/>
  <c r="O61" i="1" l="1"/>
  <c r="T67" i="1" l="1"/>
  <c r="S67" i="1"/>
  <c r="U67" i="1" s="1"/>
  <c r="O67" i="1"/>
  <c r="S70" i="1"/>
  <c r="S72" i="1" s="1"/>
  <c r="O78" i="1" l="1"/>
  <c r="L27" i="1" l="1"/>
  <c r="L26" i="1"/>
  <c r="L24" i="1"/>
  <c r="L25" i="1"/>
  <c r="L29" i="1" l="1"/>
  <c r="L30" i="1"/>
  <c r="J28" i="1"/>
  <c r="L8" i="1"/>
  <c r="L9" i="1"/>
  <c r="L10" i="1"/>
  <c r="L11" i="1"/>
  <c r="L12" i="1"/>
  <c r="L13" i="1"/>
  <c r="L14" i="1"/>
  <c r="L15" i="1"/>
  <c r="L16" i="1"/>
  <c r="L17" i="1"/>
  <c r="L18" i="1"/>
  <c r="L19" i="1"/>
  <c r="L49" i="1"/>
  <c r="L50" i="1"/>
  <c r="L51" i="1"/>
  <c r="L52" i="1"/>
  <c r="L53" i="1"/>
  <c r="L55" i="1"/>
  <c r="L20" i="1"/>
  <c r="L21" i="1"/>
  <c r="L22" i="1"/>
  <c r="L23" i="1"/>
  <c r="L56" i="1"/>
  <c r="L57" i="1"/>
  <c r="L58" i="1"/>
  <c r="L61" i="1"/>
  <c r="L31" i="1"/>
  <c r="L32" i="1"/>
  <c r="L33" i="1"/>
  <c r="L34" i="1"/>
  <c r="L35" i="1"/>
  <c r="L62" i="1"/>
  <c r="L63" i="1"/>
  <c r="L64" i="1"/>
  <c r="L65" i="1"/>
  <c r="L67" i="1"/>
  <c r="L68" i="1"/>
  <c r="L69" i="1"/>
  <c r="L70" i="1"/>
  <c r="L71" i="1"/>
  <c r="L72" i="1"/>
  <c r="L7" i="1"/>
  <c r="O15" i="1"/>
  <c r="Z73" i="1"/>
  <c r="L28" i="1" l="1"/>
  <c r="L73" i="1" s="1"/>
  <c r="J73" i="1"/>
  <c r="S60" i="1" l="1"/>
  <c r="S59" i="1"/>
  <c r="S61" i="1" s="1"/>
  <c r="O72" i="1" l="1"/>
  <c r="T72" i="1"/>
  <c r="O73" i="1" l="1"/>
  <c r="O118" i="1" s="1"/>
  <c r="U72" i="1"/>
  <c r="T61" i="1"/>
  <c r="U61" i="1" s="1"/>
  <c r="S28" i="1" l="1"/>
  <c r="U55" i="1" l="1"/>
  <c r="U73" i="1" s="1"/>
  <c r="S15" i="1"/>
  <c r="S73" i="1" s="1"/>
  <c r="T15" i="1" l="1"/>
  <c r="T73" i="1" s="1"/>
  <c r="U15" i="1" l="1"/>
</calcChain>
</file>

<file path=xl/comments1.xml><?xml version="1.0" encoding="utf-8"?>
<comments xmlns="http://schemas.openxmlformats.org/spreadsheetml/2006/main">
  <authors>
    <author>R</author>
  </authors>
  <commentList>
    <comment ref="Y9" authorId="0">
      <text>
        <r>
          <rPr>
            <b/>
            <sz val="9"/>
            <color indexed="81"/>
            <rFont val="Tahoma"/>
            <family val="2"/>
          </rPr>
          <t>R:</t>
        </r>
        <r>
          <rPr>
            <sz val="9"/>
            <color indexed="81"/>
            <rFont val="Tahoma"/>
            <family val="2"/>
          </rPr>
          <t xml:space="preserve">
Revised Bill No:156 Date:19.02.21</t>
        </r>
      </text>
    </comment>
  </commentList>
</comments>
</file>

<file path=xl/sharedStrings.xml><?xml version="1.0" encoding="utf-8"?>
<sst xmlns="http://schemas.openxmlformats.org/spreadsheetml/2006/main" count="319" uniqueCount="127">
  <si>
    <t>MAHID KNITTING</t>
  </si>
  <si>
    <t>NAWPARA,MADHABDI,NARSINGDI.</t>
  </si>
  <si>
    <t>Program Details</t>
  </si>
  <si>
    <t>Yarn Received Statement</t>
  </si>
  <si>
    <t>Delivery Statement</t>
  </si>
  <si>
    <t>Buyer</t>
  </si>
  <si>
    <t>Order No</t>
  </si>
  <si>
    <t>Lot No</t>
  </si>
  <si>
    <t>Qty</t>
  </si>
  <si>
    <t>Date</t>
  </si>
  <si>
    <t>Challan No</t>
  </si>
  <si>
    <t>Yarn Qty</t>
  </si>
  <si>
    <t>Delivery Qty</t>
  </si>
  <si>
    <t>Pr.loss</t>
  </si>
  <si>
    <t>Balance</t>
  </si>
  <si>
    <t>Brand</t>
  </si>
  <si>
    <t>Yarn Count</t>
  </si>
  <si>
    <t>Gemex Clothing Ltd.</t>
  </si>
  <si>
    <t>KGS</t>
  </si>
  <si>
    <t>RPO-388</t>
  </si>
  <si>
    <t>Alif</t>
  </si>
  <si>
    <t>18.01.21</t>
  </si>
  <si>
    <t>Dabiruddin</t>
  </si>
  <si>
    <t>21.01.21</t>
  </si>
  <si>
    <t>s/j</t>
  </si>
  <si>
    <t>23.01.21</t>
  </si>
  <si>
    <t>RPO-388 Po-9870</t>
  </si>
  <si>
    <t>RPO-395 Po-9519</t>
  </si>
  <si>
    <t>RPO-395 Po-9541</t>
  </si>
  <si>
    <t>24.01.21</t>
  </si>
  <si>
    <t>Reject</t>
  </si>
  <si>
    <t>PO ALL</t>
  </si>
  <si>
    <t>25.01.21</t>
  </si>
  <si>
    <t>26.01.21</t>
  </si>
  <si>
    <t>27.01.21</t>
  </si>
  <si>
    <t>28.01.21</t>
  </si>
  <si>
    <t>09.02.21</t>
  </si>
  <si>
    <t>rib</t>
  </si>
  <si>
    <t>World Tex</t>
  </si>
  <si>
    <t>RPO-400 PO-9956/57/54</t>
  </si>
  <si>
    <t>10.02.21</t>
  </si>
  <si>
    <t>Euro Brand</t>
  </si>
  <si>
    <t>RPO-401 PO-9979</t>
  </si>
  <si>
    <t>TBC</t>
  </si>
  <si>
    <t>Pro-TBCPO-TBC</t>
  </si>
  <si>
    <t>13.02.21</t>
  </si>
  <si>
    <t>Terry</t>
  </si>
  <si>
    <t>RPO-395/EDEKA</t>
  </si>
  <si>
    <t>18.02.21</t>
  </si>
  <si>
    <t>Bang</t>
  </si>
  <si>
    <t>RPO-403 PO-1007</t>
  </si>
  <si>
    <t>Shirin</t>
  </si>
  <si>
    <t>Carara</t>
  </si>
  <si>
    <t>10/1.</t>
  </si>
  <si>
    <t>30/1GM</t>
  </si>
  <si>
    <t>19.02.21</t>
  </si>
  <si>
    <t>RPO-TBC</t>
  </si>
  <si>
    <t>30/1 Con</t>
  </si>
  <si>
    <t>GN</t>
  </si>
  <si>
    <t>25.02.21</t>
  </si>
  <si>
    <t>24.02.21</t>
  </si>
  <si>
    <t>c.Flee</t>
  </si>
  <si>
    <t>P.Terry</t>
  </si>
  <si>
    <t>Worldtex</t>
  </si>
  <si>
    <t>TBC-RPO-TBC</t>
  </si>
  <si>
    <t>40/1 Cn</t>
  </si>
  <si>
    <t>28.02.21</t>
  </si>
  <si>
    <t>27.02.21</t>
  </si>
  <si>
    <t>04.03.21</t>
  </si>
  <si>
    <t>P.Interlock</t>
  </si>
  <si>
    <t>RPO-401</t>
  </si>
  <si>
    <t>26/1 CVC 60+40</t>
  </si>
  <si>
    <t>Jamuna</t>
  </si>
  <si>
    <t>75/D Polyester</t>
  </si>
  <si>
    <t>AA</t>
  </si>
  <si>
    <t>RPO-395-PO-9519/41</t>
  </si>
  <si>
    <t>40/D</t>
  </si>
  <si>
    <t>05.03.21</t>
  </si>
  <si>
    <t>09.03.21</t>
  </si>
  <si>
    <t>F.Rib</t>
  </si>
  <si>
    <t>13.03.21</t>
  </si>
  <si>
    <t>15.03.21</t>
  </si>
  <si>
    <t>01.04.21</t>
  </si>
  <si>
    <t>Color</t>
  </si>
  <si>
    <t>GSM</t>
  </si>
  <si>
    <t>Dia</t>
  </si>
  <si>
    <t>F.Type</t>
  </si>
  <si>
    <t>Rate</t>
  </si>
  <si>
    <t>Amount</t>
  </si>
  <si>
    <t>Bill Statement</t>
  </si>
  <si>
    <t>Amount Recevied Statement</t>
  </si>
  <si>
    <t>20.01.21</t>
  </si>
  <si>
    <t>128,170&amp;181,182,182</t>
  </si>
  <si>
    <t>146,154&amp;155,163,164</t>
  </si>
  <si>
    <t>340&amp;409</t>
  </si>
  <si>
    <t>467&amp;467,469</t>
  </si>
  <si>
    <t>470&amp;495</t>
  </si>
  <si>
    <t>30/1 Card</t>
  </si>
  <si>
    <t>White+Light</t>
  </si>
  <si>
    <t>40X24</t>
  </si>
  <si>
    <t>S/J</t>
  </si>
  <si>
    <t>Black</t>
  </si>
  <si>
    <t>38X24</t>
  </si>
  <si>
    <t>Red</t>
  </si>
  <si>
    <t>Inter Lock</t>
  </si>
  <si>
    <t>Green+Blue</t>
  </si>
  <si>
    <t>Flat Back Rib</t>
  </si>
  <si>
    <t>C.Fleec</t>
  </si>
  <si>
    <t>Rib Ly</t>
  </si>
  <si>
    <t>Ly Rib</t>
  </si>
  <si>
    <t>Light AVG</t>
  </si>
  <si>
    <t>36X24</t>
  </si>
  <si>
    <t>Any</t>
  </si>
  <si>
    <t>F.Treey</t>
  </si>
  <si>
    <t>32X24</t>
  </si>
  <si>
    <t>C.Flee</t>
  </si>
  <si>
    <t>34X20</t>
  </si>
  <si>
    <t>36X18</t>
  </si>
  <si>
    <t>Grey</t>
  </si>
  <si>
    <t>G.Total</t>
  </si>
  <si>
    <t>Total Due</t>
  </si>
  <si>
    <t>In Hand Fabric</t>
  </si>
  <si>
    <t>Yarn Retrun</t>
  </si>
  <si>
    <t>04.04.21</t>
  </si>
  <si>
    <t>1082x10</t>
  </si>
  <si>
    <t>13.04.21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</si>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</sst>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Fill="1"/>
    <xf numFmtId="0" fontId="3" fillId="0" borderId="1" xfId="0" applyFont="1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2" fillId="0" borderId="1" xfId="0" applyNumberFormat="1" applyFont="1" applyFill="1" applyBorder="1" applyAlignment="1">
      <alignment horizontal="center" vertical="center"/>
    </xf>
    <xf numFmtId="43" fontId="3" fillId="0" borderId="1" xfId="0" applyNumberFormat="1" applyFont="1" applyFill="1" applyBorder="1"/>
    <xf numFmtId="16" fontId="2" fillId="0" borderId="1" xfId="0" quotePrefix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43" fontId="0" fillId="0" borderId="1" xfId="1" applyFont="1" applyFill="1" applyBorder="1" applyAlignment="1"/>
    <xf numFmtId="164" fontId="0" fillId="0" borderId="1" xfId="1" applyNumberFormat="1" applyFont="1" applyFill="1" applyBorder="1" applyAlignment="1"/>
    <xf numFmtId="0" fontId="0" fillId="0" borderId="1" xfId="0" applyFill="1" applyBorder="1"/>
    <xf numFmtId="164" fontId="0" fillId="0" borderId="1" xfId="1" applyNumberFormat="1" applyFont="1" applyFill="1" applyBorder="1"/>
    <xf numFmtId="164" fontId="4" fillId="0" borderId="1" xfId="0" applyNumberFormat="1" applyFont="1" applyFill="1" applyBorder="1"/>
    <xf numFmtId="0" fontId="4" fillId="0" borderId="1" xfId="0" applyFont="1" applyFill="1" applyBorder="1" applyAlignment="1">
      <alignment horizontal="left"/>
    </xf>
    <xf numFmtId="0" fontId="2" fillId="0" borderId="1" xfId="0" quotePrefix="1" applyNumberFormat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right" vertical="center"/>
    </xf>
    <xf numFmtId="164" fontId="3" fillId="0" borderId="1" xfId="0" applyNumberFormat="1" applyFont="1" applyFill="1" applyBorder="1"/>
    <xf numFmtId="165" fontId="3" fillId="0" borderId="1" xfId="1" applyNumberFormat="1" applyFont="1" applyFill="1" applyBorder="1" applyAlignment="1">
      <alignment horizontal="center" vertical="center"/>
    </xf>
    <xf numFmtId="164" fontId="2" fillId="0" borderId="1" xfId="1" applyNumberFormat="1" applyFont="1" applyFill="1" applyBorder="1"/>
    <xf numFmtId="0" fontId="0" fillId="0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18"/>
  <sheetViews>
    <sheetView tabSelected="1" topLeftCell="D46" workbookViewId="0">
      <selection activeCell="D46" sqref="A1:XFD1048576"/>
    </sheetView>
  </sheetViews>
  <sheetFormatPr defaultRowHeight="15" x14ac:dyDescent="0.25"/>
  <cols>
    <col min="1" max="1" width="9.7109375" style="1" customWidth="1"/>
    <col min="2" max="2" width="19.85546875" style="1" customWidth="1"/>
    <col min="3" max="3" width="8.42578125" style="1" customWidth="1"/>
    <col min="4" max="4" width="15.42578125" style="1" customWidth="1"/>
    <col min="5" max="5" width="11.7109375" style="1" customWidth="1"/>
    <col min="6" max="6" width="7.85546875" style="1" customWidth="1"/>
    <col min="7" max="7" width="6.42578125" style="1" customWidth="1"/>
    <col min="8" max="8" width="7.42578125" style="1" customWidth="1"/>
    <col min="9" max="9" width="8.140625" style="1" customWidth="1"/>
    <col min="10" max="10" width="8.42578125" style="1" customWidth="1"/>
    <col min="11" max="11" width="6.7109375" style="1" customWidth="1"/>
    <col min="12" max="12" width="9.28515625" style="1" customWidth="1"/>
    <col min="13" max="13" width="8.28515625" style="1" customWidth="1"/>
    <col min="14" max="14" width="7.7109375" style="1" customWidth="1"/>
    <col min="15" max="15" width="10.5703125" style="1" customWidth="1"/>
    <col min="16" max="16" width="8" style="1" customWidth="1"/>
    <col min="17" max="17" width="7.85546875" style="1" customWidth="1"/>
    <col min="18" max="18" width="11.140625" style="1" customWidth="1"/>
    <col min="19" max="19" width="11.42578125" style="1" customWidth="1"/>
    <col min="20" max="20" width="7.85546875" style="1" customWidth="1"/>
    <col min="21" max="21" width="10.140625" style="1" customWidth="1"/>
    <col min="22" max="22" width="9.140625" style="1"/>
    <col min="23" max="23" width="16.85546875" style="1" customWidth="1"/>
    <col min="24" max="24" width="9.140625" style="1"/>
    <col min="25" max="25" width="7.42578125" style="1" customWidth="1"/>
    <col min="26" max="26" width="11.140625" style="1" customWidth="1"/>
    <col min="27" max="27" width="8" style="1" customWidth="1"/>
    <col min="28" max="28" width="10.7109375" style="1" customWidth="1"/>
    <col min="29" max="29" width="11.140625" style="1" customWidth="1"/>
    <col min="30" max="30" width="8.5703125" style="1" customWidth="1"/>
    <col min="31" max="16384" width="9.140625" style="1"/>
  </cols>
  <sheetData>
    <row r="1" spans="1:30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 spans="1:30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</row>
    <row r="3" spans="1:30" ht="18.75" x14ac:dyDescent="0.3">
      <c r="A3" s="37" t="s">
        <v>17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</row>
    <row r="5" spans="1:30" x14ac:dyDescent="0.25">
      <c r="A5" s="42" t="s">
        <v>2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 t="s">
        <v>3</v>
      </c>
      <c r="N5" s="42"/>
      <c r="O5" s="42"/>
      <c r="P5" s="42" t="s">
        <v>4</v>
      </c>
      <c r="Q5" s="42"/>
      <c r="R5" s="42"/>
      <c r="S5" s="42"/>
      <c r="T5" s="35"/>
      <c r="U5" s="2"/>
      <c r="V5" s="38" t="s">
        <v>89</v>
      </c>
      <c r="W5" s="39"/>
      <c r="X5" s="39"/>
      <c r="Y5" s="39"/>
      <c r="Z5" s="40"/>
      <c r="AA5" s="38" t="s">
        <v>90</v>
      </c>
      <c r="AB5" s="39"/>
      <c r="AC5" s="40"/>
      <c r="AD5" s="34" t="s">
        <v>14</v>
      </c>
    </row>
    <row r="6" spans="1:30" x14ac:dyDescent="0.25">
      <c r="A6" s="3" t="s">
        <v>5</v>
      </c>
      <c r="B6" s="3" t="s">
        <v>6</v>
      </c>
      <c r="C6" s="3" t="s">
        <v>15</v>
      </c>
      <c r="D6" s="3" t="s">
        <v>16</v>
      </c>
      <c r="E6" s="16" t="s">
        <v>83</v>
      </c>
      <c r="F6" s="16" t="s">
        <v>84</v>
      </c>
      <c r="G6" s="16" t="s">
        <v>85</v>
      </c>
      <c r="H6" s="16" t="s">
        <v>86</v>
      </c>
      <c r="I6" s="3" t="s">
        <v>7</v>
      </c>
      <c r="J6" s="3" t="s">
        <v>8</v>
      </c>
      <c r="K6" s="3" t="s">
        <v>87</v>
      </c>
      <c r="L6" s="3" t="s">
        <v>88</v>
      </c>
      <c r="M6" s="3" t="s">
        <v>9</v>
      </c>
      <c r="N6" s="3" t="s">
        <v>10</v>
      </c>
      <c r="O6" s="4" t="s">
        <v>11</v>
      </c>
      <c r="P6" s="3" t="s">
        <v>9</v>
      </c>
      <c r="Q6" s="3" t="s">
        <v>10</v>
      </c>
      <c r="R6" s="16" t="s">
        <v>86</v>
      </c>
      <c r="S6" s="3" t="s">
        <v>12</v>
      </c>
      <c r="T6" s="3" t="s">
        <v>13</v>
      </c>
      <c r="U6" s="3" t="s">
        <v>14</v>
      </c>
      <c r="V6" s="31" t="s">
        <v>91</v>
      </c>
      <c r="W6" s="32" t="s">
        <v>92</v>
      </c>
      <c r="X6" s="33" t="s">
        <v>36</v>
      </c>
      <c r="Y6" s="31">
        <v>119</v>
      </c>
      <c r="Z6" s="27">
        <v>61640</v>
      </c>
      <c r="AA6" s="3"/>
      <c r="AB6" s="3"/>
      <c r="AC6" s="3"/>
      <c r="AD6" s="3"/>
    </row>
    <row r="7" spans="1:30" x14ac:dyDescent="0.25">
      <c r="A7" s="3" t="s">
        <v>18</v>
      </c>
      <c r="B7" s="5" t="s">
        <v>19</v>
      </c>
      <c r="C7" s="6" t="s">
        <v>20</v>
      </c>
      <c r="D7" s="6" t="s">
        <v>97</v>
      </c>
      <c r="E7" s="6" t="s">
        <v>101</v>
      </c>
      <c r="F7" s="6">
        <v>155</v>
      </c>
      <c r="G7" s="6" t="s">
        <v>102</v>
      </c>
      <c r="H7" s="6" t="s">
        <v>100</v>
      </c>
      <c r="I7" s="6">
        <v>30122</v>
      </c>
      <c r="J7" s="6">
        <v>2800</v>
      </c>
      <c r="K7" s="6">
        <v>10</v>
      </c>
      <c r="L7" s="7">
        <f>J7*K7</f>
        <v>28000</v>
      </c>
      <c r="M7" s="3" t="s">
        <v>21</v>
      </c>
      <c r="N7" s="13">
        <v>14312</v>
      </c>
      <c r="O7" s="7">
        <v>2800</v>
      </c>
      <c r="P7" s="6" t="s">
        <v>23</v>
      </c>
      <c r="Q7" s="6">
        <v>128</v>
      </c>
      <c r="R7" s="6" t="s">
        <v>24</v>
      </c>
      <c r="S7" s="7">
        <v>179</v>
      </c>
      <c r="T7" s="7"/>
      <c r="U7" s="3"/>
      <c r="V7" s="31" t="s">
        <v>23</v>
      </c>
      <c r="W7" s="32" t="s">
        <v>93</v>
      </c>
      <c r="X7" s="33" t="s">
        <v>36</v>
      </c>
      <c r="Y7" s="31">
        <v>118</v>
      </c>
      <c r="Z7" s="25">
        <v>40400</v>
      </c>
      <c r="AA7" s="3"/>
      <c r="AB7" s="3"/>
      <c r="AC7" s="3"/>
      <c r="AD7" s="3"/>
    </row>
    <row r="8" spans="1:30" x14ac:dyDescent="0.25">
      <c r="A8" s="3" t="s">
        <v>18</v>
      </c>
      <c r="B8" s="5" t="s">
        <v>19</v>
      </c>
      <c r="C8" s="6" t="s">
        <v>22</v>
      </c>
      <c r="D8" s="6" t="s">
        <v>97</v>
      </c>
      <c r="E8" s="6" t="s">
        <v>101</v>
      </c>
      <c r="F8" s="6">
        <v>155</v>
      </c>
      <c r="G8" s="6" t="s">
        <v>102</v>
      </c>
      <c r="H8" s="6" t="s">
        <v>100</v>
      </c>
      <c r="I8" s="6">
        <v>3058</v>
      </c>
      <c r="J8" s="6">
        <v>311</v>
      </c>
      <c r="K8" s="6">
        <v>10</v>
      </c>
      <c r="L8" s="7">
        <f t="shared" ref="L8:L62" si="0">J8*K8</f>
        <v>3110</v>
      </c>
      <c r="M8" s="3" t="s">
        <v>21</v>
      </c>
      <c r="N8" s="13">
        <v>14312</v>
      </c>
      <c r="O8" s="7">
        <v>311.2</v>
      </c>
      <c r="P8" s="6" t="s">
        <v>23</v>
      </c>
      <c r="Q8" s="6">
        <v>128</v>
      </c>
      <c r="R8" s="6" t="s">
        <v>24</v>
      </c>
      <c r="S8" s="7">
        <v>361</v>
      </c>
      <c r="T8" s="7"/>
      <c r="U8" s="3"/>
      <c r="V8" s="31" t="s">
        <v>36</v>
      </c>
      <c r="W8" s="31">
        <v>304</v>
      </c>
      <c r="X8" s="33" t="s">
        <v>36</v>
      </c>
      <c r="Y8" s="31">
        <v>120</v>
      </c>
      <c r="Z8" s="25">
        <v>40394</v>
      </c>
      <c r="AA8" s="3"/>
      <c r="AB8" s="3"/>
      <c r="AC8" s="3"/>
      <c r="AD8" s="3"/>
    </row>
    <row r="9" spans="1:30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7">
        <f t="shared" si="0"/>
        <v>0</v>
      </c>
      <c r="M9" s="3"/>
      <c r="N9" s="3"/>
      <c r="P9" s="6" t="s">
        <v>23</v>
      </c>
      <c r="Q9" s="6">
        <v>128</v>
      </c>
      <c r="R9" s="6" t="s">
        <v>24</v>
      </c>
      <c r="S9" s="7">
        <v>263</v>
      </c>
      <c r="T9" s="7"/>
      <c r="U9" s="3"/>
      <c r="V9" s="31" t="s">
        <v>55</v>
      </c>
      <c r="W9" s="32" t="s">
        <v>94</v>
      </c>
      <c r="X9" s="33" t="s">
        <v>67</v>
      </c>
      <c r="Y9" s="31">
        <v>188</v>
      </c>
      <c r="Z9" s="25">
        <v>26093</v>
      </c>
      <c r="AA9" s="3"/>
      <c r="AB9" s="3"/>
      <c r="AC9" s="3"/>
      <c r="AD9" s="3"/>
    </row>
    <row r="10" spans="1:30" x14ac:dyDescent="0.25">
      <c r="A10" s="3"/>
      <c r="B10" s="5"/>
      <c r="C10" s="6"/>
      <c r="D10" s="6"/>
      <c r="E10" s="6"/>
      <c r="F10" s="6"/>
      <c r="G10" s="6"/>
      <c r="H10" s="6"/>
      <c r="I10" s="6"/>
      <c r="J10" s="6"/>
      <c r="K10" s="6"/>
      <c r="L10" s="7">
        <f t="shared" si="0"/>
        <v>0</v>
      </c>
      <c r="M10" s="3"/>
      <c r="N10" s="13"/>
      <c r="O10" s="7"/>
      <c r="P10" s="6" t="s">
        <v>23</v>
      </c>
      <c r="Q10" s="6">
        <v>146</v>
      </c>
      <c r="R10" s="6" t="s">
        <v>24</v>
      </c>
      <c r="S10" s="7">
        <v>1445</v>
      </c>
      <c r="T10" s="8"/>
      <c r="U10" s="10"/>
      <c r="V10" s="31" t="s">
        <v>60</v>
      </c>
      <c r="W10" s="32" t="s">
        <v>95</v>
      </c>
      <c r="X10" s="31" t="s">
        <v>60</v>
      </c>
      <c r="Y10" s="31">
        <v>178</v>
      </c>
      <c r="Z10" s="25">
        <v>24130</v>
      </c>
      <c r="AA10" s="3"/>
      <c r="AB10" s="3"/>
      <c r="AC10" s="3"/>
      <c r="AD10" s="3"/>
    </row>
    <row r="11" spans="1:30" x14ac:dyDescent="0.25">
      <c r="A11" s="3"/>
      <c r="B11" s="5"/>
      <c r="C11" s="6"/>
      <c r="D11" s="6"/>
      <c r="E11" s="6"/>
      <c r="F11" s="6"/>
      <c r="G11" s="6"/>
      <c r="H11" s="6"/>
      <c r="I11" s="6"/>
      <c r="J11" s="6"/>
      <c r="K11" s="6"/>
      <c r="L11" s="7">
        <f t="shared" si="0"/>
        <v>0</v>
      </c>
      <c r="M11" s="3"/>
      <c r="N11" s="13"/>
      <c r="O11" s="7"/>
      <c r="P11" s="6" t="s">
        <v>29</v>
      </c>
      <c r="Q11" s="6">
        <v>154</v>
      </c>
      <c r="R11" s="6" t="s">
        <v>24</v>
      </c>
      <c r="S11" s="7">
        <v>808</v>
      </c>
      <c r="T11" s="8"/>
      <c r="U11" s="10"/>
      <c r="V11" s="31" t="s">
        <v>59</v>
      </c>
      <c r="W11" s="31">
        <v>471</v>
      </c>
      <c r="X11" s="31" t="s">
        <v>59</v>
      </c>
      <c r="Y11" s="31">
        <v>179</v>
      </c>
      <c r="Z11" s="25">
        <v>1298</v>
      </c>
      <c r="AA11" s="3"/>
      <c r="AB11" s="3"/>
      <c r="AC11" s="3"/>
      <c r="AD11" s="3"/>
    </row>
    <row r="12" spans="1:30" x14ac:dyDescent="0.25">
      <c r="A12" s="3"/>
      <c r="B12" s="5"/>
      <c r="C12" s="6"/>
      <c r="D12" s="6"/>
      <c r="E12" s="6"/>
      <c r="F12" s="6"/>
      <c r="G12" s="6"/>
      <c r="H12" s="6"/>
      <c r="I12" s="6"/>
      <c r="J12" s="6"/>
      <c r="K12" s="6"/>
      <c r="L12" s="7">
        <f t="shared" si="0"/>
        <v>0</v>
      </c>
      <c r="M12" s="3"/>
      <c r="N12" s="13"/>
      <c r="O12" s="7"/>
      <c r="P12" s="6" t="s">
        <v>29</v>
      </c>
      <c r="Q12" s="6">
        <v>154</v>
      </c>
      <c r="R12" s="6" t="s">
        <v>30</v>
      </c>
      <c r="S12" s="7">
        <v>11</v>
      </c>
      <c r="T12" s="8"/>
      <c r="U12" s="10"/>
      <c r="V12" s="31" t="s">
        <v>67</v>
      </c>
      <c r="W12" s="31">
        <v>494</v>
      </c>
      <c r="X12" s="31" t="s">
        <v>67</v>
      </c>
      <c r="Y12" s="31">
        <v>189</v>
      </c>
      <c r="Z12" s="25">
        <v>3750</v>
      </c>
      <c r="AA12" s="3"/>
      <c r="AB12" s="3"/>
      <c r="AC12" s="3"/>
      <c r="AD12" s="3"/>
    </row>
    <row r="13" spans="1:30" x14ac:dyDescent="0.25">
      <c r="A13" s="3"/>
      <c r="B13" s="5"/>
      <c r="C13" s="6"/>
      <c r="D13" s="6"/>
      <c r="E13" s="6"/>
      <c r="F13" s="6"/>
      <c r="G13" s="6"/>
      <c r="H13" s="6"/>
      <c r="I13" s="6"/>
      <c r="J13" s="6"/>
      <c r="K13" s="6"/>
      <c r="L13" s="7">
        <f t="shared" si="0"/>
        <v>0</v>
      </c>
      <c r="M13" s="3"/>
      <c r="N13" s="13"/>
      <c r="O13" s="7"/>
      <c r="P13" s="6" t="s">
        <v>29</v>
      </c>
      <c r="Q13" s="6">
        <v>154</v>
      </c>
      <c r="R13" s="6" t="s">
        <v>24</v>
      </c>
      <c r="S13" s="7">
        <v>46</v>
      </c>
      <c r="T13" s="8"/>
      <c r="U13" s="10"/>
      <c r="V13" s="31" t="s">
        <v>68</v>
      </c>
      <c r="W13" s="31">
        <v>539</v>
      </c>
      <c r="X13" s="31" t="s">
        <v>68</v>
      </c>
      <c r="Y13" s="31">
        <v>208</v>
      </c>
      <c r="Z13" s="25">
        <v>15166</v>
      </c>
      <c r="AA13" s="3"/>
      <c r="AB13" s="3"/>
      <c r="AC13" s="3"/>
      <c r="AD13" s="3"/>
    </row>
    <row r="14" spans="1:30" x14ac:dyDescent="0.25">
      <c r="A14" s="3"/>
      <c r="B14" s="5"/>
      <c r="C14" s="6"/>
      <c r="D14" s="6"/>
      <c r="E14" s="6"/>
      <c r="F14" s="6"/>
      <c r="G14" s="6"/>
      <c r="H14" s="6"/>
      <c r="I14" s="6"/>
      <c r="J14" s="6"/>
      <c r="K14" s="6"/>
      <c r="L14" s="7">
        <f t="shared" si="0"/>
        <v>0</v>
      </c>
      <c r="M14" s="3"/>
      <c r="N14" s="13"/>
      <c r="O14" s="7"/>
      <c r="P14" s="6"/>
      <c r="Q14" s="6"/>
      <c r="R14" s="6"/>
      <c r="S14" s="7"/>
      <c r="T14" s="7"/>
      <c r="U14" s="3"/>
      <c r="V14" s="31" t="s">
        <v>77</v>
      </c>
      <c r="W14" s="31">
        <v>545</v>
      </c>
      <c r="X14" s="31" t="s">
        <v>77</v>
      </c>
      <c r="Y14" s="31">
        <v>210</v>
      </c>
      <c r="Z14" s="25">
        <v>16754</v>
      </c>
      <c r="AA14" s="3"/>
      <c r="AB14" s="3"/>
      <c r="AC14" s="3"/>
      <c r="AD14" s="3"/>
    </row>
    <row r="15" spans="1:30" x14ac:dyDescent="0.25">
      <c r="A15" s="3"/>
      <c r="B15" s="5"/>
      <c r="C15" s="6"/>
      <c r="D15" s="6"/>
      <c r="E15" s="6"/>
      <c r="F15" s="6"/>
      <c r="G15" s="6"/>
      <c r="H15" s="6"/>
      <c r="I15" s="6"/>
      <c r="J15" s="6"/>
      <c r="K15" s="6"/>
      <c r="L15" s="7">
        <f t="shared" si="0"/>
        <v>0</v>
      </c>
      <c r="M15" s="3"/>
      <c r="N15" s="13"/>
      <c r="O15" s="8">
        <f>SUM(O7:O14)</f>
        <v>3111.2</v>
      </c>
      <c r="P15" s="9"/>
      <c r="Q15" s="9"/>
      <c r="R15" s="9"/>
      <c r="S15" s="8">
        <f>SUM(S7:S14)</f>
        <v>3113</v>
      </c>
      <c r="T15" s="8">
        <f>SUM(T7:T14)</f>
        <v>0</v>
      </c>
      <c r="U15" s="14">
        <f>S15-O15+T15</f>
        <v>1.8000000000001819</v>
      </c>
      <c r="V15" s="31" t="s">
        <v>78</v>
      </c>
      <c r="W15" s="31">
        <v>585</v>
      </c>
      <c r="X15" s="31" t="s">
        <v>78</v>
      </c>
      <c r="Y15" s="31">
        <v>228</v>
      </c>
      <c r="Z15" s="25">
        <v>1750</v>
      </c>
      <c r="AA15" s="3"/>
      <c r="AB15" s="3"/>
      <c r="AC15" s="3"/>
      <c r="AD15" s="3"/>
    </row>
    <row r="16" spans="1:30" x14ac:dyDescent="0.25">
      <c r="A16" s="3" t="s">
        <v>18</v>
      </c>
      <c r="B16" s="5" t="s">
        <v>19</v>
      </c>
      <c r="C16" s="6"/>
      <c r="D16" s="6" t="s">
        <v>97</v>
      </c>
      <c r="E16" s="6" t="s">
        <v>98</v>
      </c>
      <c r="F16" s="6">
        <v>155</v>
      </c>
      <c r="G16" s="6" t="s">
        <v>99</v>
      </c>
      <c r="H16" s="6" t="s">
        <v>100</v>
      </c>
      <c r="I16" s="6">
        <v>260</v>
      </c>
      <c r="J16" s="6">
        <v>1300</v>
      </c>
      <c r="K16" s="6">
        <v>10</v>
      </c>
      <c r="L16" s="7">
        <f t="shared" si="0"/>
        <v>13000</v>
      </c>
      <c r="M16" s="3" t="s">
        <v>25</v>
      </c>
      <c r="N16" s="13">
        <v>14317</v>
      </c>
      <c r="O16" s="7">
        <v>1300</v>
      </c>
      <c r="P16" s="6" t="s">
        <v>29</v>
      </c>
      <c r="Q16" s="6">
        <v>155</v>
      </c>
      <c r="R16" s="6" t="s">
        <v>24</v>
      </c>
      <c r="S16" s="7">
        <v>207</v>
      </c>
      <c r="T16" s="7"/>
      <c r="U16" s="3"/>
      <c r="V16" s="31" t="s">
        <v>60</v>
      </c>
      <c r="W16" s="31" t="s">
        <v>96</v>
      </c>
      <c r="X16" s="31" t="s">
        <v>80</v>
      </c>
      <c r="Y16" s="31">
        <v>244</v>
      </c>
      <c r="Z16" s="25">
        <v>4626</v>
      </c>
      <c r="AA16" s="3"/>
      <c r="AB16" s="3"/>
      <c r="AC16" s="3"/>
      <c r="AD16" s="3"/>
    </row>
    <row r="17" spans="1:30" x14ac:dyDescent="0.25">
      <c r="A17" s="3" t="s">
        <v>18</v>
      </c>
      <c r="B17" s="5" t="s">
        <v>26</v>
      </c>
      <c r="C17" s="6"/>
      <c r="D17" s="6" t="s">
        <v>97</v>
      </c>
      <c r="E17" s="6" t="s">
        <v>103</v>
      </c>
      <c r="F17" s="6">
        <v>155</v>
      </c>
      <c r="G17" s="6" t="s">
        <v>99</v>
      </c>
      <c r="H17" s="6" t="s">
        <v>100</v>
      </c>
      <c r="I17" s="6">
        <v>260</v>
      </c>
      <c r="J17" s="6">
        <v>1150</v>
      </c>
      <c r="K17" s="6">
        <v>10</v>
      </c>
      <c r="L17" s="7">
        <f t="shared" si="0"/>
        <v>11500</v>
      </c>
      <c r="M17" s="3" t="s">
        <v>25</v>
      </c>
      <c r="N17" s="13">
        <v>14317</v>
      </c>
      <c r="O17" s="7">
        <v>1150</v>
      </c>
      <c r="P17" s="6" t="s">
        <v>29</v>
      </c>
      <c r="Q17" s="6">
        <v>164</v>
      </c>
      <c r="R17" s="6" t="s">
        <v>24</v>
      </c>
      <c r="S17" s="7">
        <v>262</v>
      </c>
      <c r="T17" s="7"/>
      <c r="U17" s="3"/>
      <c r="V17" s="17" t="s">
        <v>81</v>
      </c>
      <c r="W17" s="17">
        <v>650</v>
      </c>
      <c r="X17" s="17" t="s">
        <v>81</v>
      </c>
      <c r="Y17" s="17">
        <v>451</v>
      </c>
      <c r="Z17" s="26">
        <v>21494</v>
      </c>
      <c r="AA17" s="3"/>
      <c r="AB17" s="3"/>
      <c r="AC17" s="3"/>
      <c r="AD17" s="3"/>
    </row>
    <row r="18" spans="1:30" x14ac:dyDescent="0.25">
      <c r="A18" s="3" t="s">
        <v>18</v>
      </c>
      <c r="B18" s="5" t="s">
        <v>27</v>
      </c>
      <c r="C18" s="6"/>
      <c r="D18" s="6" t="s">
        <v>97</v>
      </c>
      <c r="E18" s="6" t="s">
        <v>98</v>
      </c>
      <c r="F18" s="6">
        <v>155</v>
      </c>
      <c r="G18" s="6" t="s">
        <v>99</v>
      </c>
      <c r="H18" s="6" t="s">
        <v>100</v>
      </c>
      <c r="I18" s="6">
        <v>260</v>
      </c>
      <c r="J18" s="6">
        <v>3050</v>
      </c>
      <c r="K18" s="6">
        <v>10</v>
      </c>
      <c r="L18" s="7">
        <f t="shared" si="0"/>
        <v>30500</v>
      </c>
      <c r="M18" s="3" t="s">
        <v>25</v>
      </c>
      <c r="N18" s="13">
        <v>14317</v>
      </c>
      <c r="O18" s="7">
        <v>3050</v>
      </c>
      <c r="P18" s="6">
        <v>24.0121</v>
      </c>
      <c r="Q18" s="6">
        <v>163</v>
      </c>
      <c r="R18" s="6" t="s">
        <v>24</v>
      </c>
      <c r="S18" s="7">
        <v>962</v>
      </c>
      <c r="T18" s="7"/>
      <c r="U18" s="3"/>
      <c r="V18" s="3" t="s">
        <v>82</v>
      </c>
      <c r="W18" s="17">
        <v>848</v>
      </c>
      <c r="X18" s="3" t="s">
        <v>82</v>
      </c>
      <c r="Y18" s="3">
        <v>825</v>
      </c>
      <c r="Z18" s="30">
        <v>24930</v>
      </c>
      <c r="AA18" s="3"/>
      <c r="AB18" s="3"/>
      <c r="AC18" s="3"/>
      <c r="AD18" s="3"/>
    </row>
    <row r="19" spans="1:30" x14ac:dyDescent="0.25">
      <c r="A19" s="3" t="s">
        <v>18</v>
      </c>
      <c r="B19" s="5" t="s">
        <v>28</v>
      </c>
      <c r="C19" s="6"/>
      <c r="D19" s="6" t="s">
        <v>97</v>
      </c>
      <c r="E19" s="6" t="s">
        <v>98</v>
      </c>
      <c r="F19" s="6">
        <v>155</v>
      </c>
      <c r="G19" s="6" t="s">
        <v>99</v>
      </c>
      <c r="H19" s="6" t="s">
        <v>100</v>
      </c>
      <c r="I19" s="6">
        <v>260</v>
      </c>
      <c r="J19" s="6">
        <v>500</v>
      </c>
      <c r="K19" s="13">
        <v>10</v>
      </c>
      <c r="L19" s="7">
        <f t="shared" si="0"/>
        <v>5000</v>
      </c>
      <c r="M19" s="3" t="s">
        <v>25</v>
      </c>
      <c r="N19" s="13">
        <v>14317</v>
      </c>
      <c r="O19" s="7">
        <v>500</v>
      </c>
      <c r="P19" s="6" t="s">
        <v>33</v>
      </c>
      <c r="Q19" s="6">
        <v>170</v>
      </c>
      <c r="R19" s="6" t="s">
        <v>24</v>
      </c>
      <c r="S19" s="7">
        <v>933</v>
      </c>
      <c r="T19" s="7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x14ac:dyDescent="0.25">
      <c r="A20" s="3" t="s">
        <v>18</v>
      </c>
      <c r="B20" s="5" t="s">
        <v>47</v>
      </c>
      <c r="C20" s="6"/>
      <c r="D20" s="6" t="s">
        <v>97</v>
      </c>
      <c r="E20" s="6" t="s">
        <v>98</v>
      </c>
      <c r="F20" s="6">
        <v>155</v>
      </c>
      <c r="G20" s="6" t="s">
        <v>99</v>
      </c>
      <c r="H20" s="6" t="s">
        <v>100</v>
      </c>
      <c r="I20" s="6">
        <v>260</v>
      </c>
      <c r="J20" s="6">
        <v>2200</v>
      </c>
      <c r="K20" s="6">
        <v>10</v>
      </c>
      <c r="L20" s="7">
        <f t="shared" ref="L20:L35" si="1">J20*K20</f>
        <v>22000</v>
      </c>
      <c r="M20" s="3" t="s">
        <v>35</v>
      </c>
      <c r="N20" s="13">
        <v>14325</v>
      </c>
      <c r="O20" s="7">
        <v>3100</v>
      </c>
      <c r="P20" s="6" t="s">
        <v>29</v>
      </c>
      <c r="Q20" s="6">
        <v>163</v>
      </c>
      <c r="R20" s="6" t="s">
        <v>24</v>
      </c>
      <c r="S20" s="7">
        <v>310</v>
      </c>
      <c r="T20" s="7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x14ac:dyDescent="0.25">
      <c r="A21" s="3"/>
      <c r="B21" s="6"/>
      <c r="C21" s="6"/>
      <c r="D21" s="6"/>
      <c r="E21" s="6" t="s">
        <v>98</v>
      </c>
      <c r="F21" s="6">
        <v>250</v>
      </c>
      <c r="G21" s="6" t="s">
        <v>117</v>
      </c>
      <c r="H21" s="6" t="s">
        <v>109</v>
      </c>
      <c r="I21" s="6">
        <v>260</v>
      </c>
      <c r="J21" s="6">
        <v>300</v>
      </c>
      <c r="K21" s="6">
        <v>22</v>
      </c>
      <c r="L21" s="7">
        <f t="shared" si="1"/>
        <v>6600</v>
      </c>
      <c r="M21" s="3"/>
      <c r="N21" s="13"/>
      <c r="O21" s="8"/>
      <c r="P21" s="6" t="s">
        <v>34</v>
      </c>
      <c r="Q21" s="6">
        <v>181</v>
      </c>
      <c r="R21" s="6" t="s">
        <v>24</v>
      </c>
      <c r="S21" s="7">
        <v>707</v>
      </c>
      <c r="T21" s="7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x14ac:dyDescent="0.25">
      <c r="A22" s="3"/>
      <c r="B22" s="6"/>
      <c r="C22" s="6"/>
      <c r="D22" s="6" t="s">
        <v>97</v>
      </c>
      <c r="E22" s="6"/>
      <c r="F22" s="6"/>
      <c r="G22" s="6"/>
      <c r="H22" s="6"/>
      <c r="I22" s="6"/>
      <c r="J22" s="6">
        <v>600</v>
      </c>
      <c r="K22" s="6"/>
      <c r="L22" s="7">
        <f t="shared" si="1"/>
        <v>0</v>
      </c>
      <c r="M22" s="3"/>
      <c r="N22" s="13"/>
      <c r="O22" s="8"/>
      <c r="P22" s="6" t="s">
        <v>34</v>
      </c>
      <c r="Q22" s="6">
        <v>182</v>
      </c>
      <c r="R22" s="6" t="s">
        <v>24</v>
      </c>
      <c r="S22" s="7">
        <v>1193</v>
      </c>
      <c r="T22" s="7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x14ac:dyDescent="0.25">
      <c r="A23" s="3" t="s">
        <v>38</v>
      </c>
      <c r="B23" s="5" t="s">
        <v>39</v>
      </c>
      <c r="C23" s="6"/>
      <c r="D23" s="6" t="s">
        <v>97</v>
      </c>
      <c r="E23" s="6" t="s">
        <v>98</v>
      </c>
      <c r="F23" s="6">
        <v>180</v>
      </c>
      <c r="G23" s="6" t="s">
        <v>114</v>
      </c>
      <c r="H23" s="6" t="s">
        <v>113</v>
      </c>
      <c r="I23" s="6">
        <v>260</v>
      </c>
      <c r="J23" s="7">
        <v>296</v>
      </c>
      <c r="K23" s="6">
        <v>16</v>
      </c>
      <c r="L23" s="7">
        <f t="shared" si="1"/>
        <v>4736</v>
      </c>
      <c r="M23" s="3" t="s">
        <v>40</v>
      </c>
      <c r="N23" s="13">
        <v>14348</v>
      </c>
      <c r="O23" s="7">
        <v>1200</v>
      </c>
      <c r="P23" s="6" t="s">
        <v>34</v>
      </c>
      <c r="Q23" s="6">
        <v>182</v>
      </c>
      <c r="R23" s="6" t="s">
        <v>24</v>
      </c>
      <c r="S23" s="7">
        <v>746</v>
      </c>
      <c r="T23" s="7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x14ac:dyDescent="0.25">
      <c r="A24" s="3"/>
      <c r="B24" s="5" t="s">
        <v>39</v>
      </c>
      <c r="C24" s="6"/>
      <c r="D24" s="6"/>
      <c r="E24" s="6" t="s">
        <v>98</v>
      </c>
      <c r="F24" s="6">
        <v>260</v>
      </c>
      <c r="G24" s="6" t="s">
        <v>116</v>
      </c>
      <c r="H24" s="6" t="s">
        <v>115</v>
      </c>
      <c r="I24" s="6">
        <v>260</v>
      </c>
      <c r="J24" s="7">
        <v>100</v>
      </c>
      <c r="K24" s="6">
        <v>17</v>
      </c>
      <c r="L24" s="7">
        <f t="shared" si="1"/>
        <v>1700</v>
      </c>
      <c r="M24" s="3"/>
      <c r="N24" s="13"/>
      <c r="O24" s="7"/>
      <c r="P24" s="6" t="s">
        <v>34</v>
      </c>
      <c r="Q24" s="6">
        <v>182</v>
      </c>
      <c r="R24" s="6" t="s">
        <v>24</v>
      </c>
      <c r="S24" s="7">
        <v>617</v>
      </c>
      <c r="T24" s="7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x14ac:dyDescent="0.25">
      <c r="A25" s="3"/>
      <c r="B25" s="5" t="s">
        <v>39</v>
      </c>
      <c r="C25" s="6"/>
      <c r="D25" s="6"/>
      <c r="E25" s="6" t="s">
        <v>98</v>
      </c>
      <c r="F25" s="6">
        <v>320</v>
      </c>
      <c r="G25" s="6"/>
      <c r="I25" s="6">
        <v>260</v>
      </c>
      <c r="J25" s="7">
        <v>49</v>
      </c>
      <c r="K25" s="6">
        <v>22</v>
      </c>
      <c r="L25" s="7">
        <f t="shared" si="1"/>
        <v>1078</v>
      </c>
      <c r="M25" s="3"/>
      <c r="N25" s="13"/>
      <c r="O25" s="7"/>
      <c r="P25" s="6" t="s">
        <v>60</v>
      </c>
      <c r="Q25" s="6">
        <v>468</v>
      </c>
      <c r="R25" s="6" t="s">
        <v>24</v>
      </c>
      <c r="S25" s="7">
        <v>987</v>
      </c>
      <c r="T25" s="7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25">
      <c r="A26" s="3"/>
      <c r="B26" s="6"/>
      <c r="C26" s="6"/>
      <c r="D26" s="6"/>
      <c r="E26" s="6" t="s">
        <v>98</v>
      </c>
      <c r="F26" s="6">
        <v>200</v>
      </c>
      <c r="G26" s="6" t="s">
        <v>114</v>
      </c>
      <c r="H26" s="6" t="s">
        <v>113</v>
      </c>
      <c r="I26" s="6">
        <v>260</v>
      </c>
      <c r="J26" s="7">
        <v>472</v>
      </c>
      <c r="K26" s="6">
        <v>16</v>
      </c>
      <c r="L26" s="7">
        <f t="shared" si="1"/>
        <v>7552</v>
      </c>
      <c r="M26" s="3"/>
      <c r="N26" s="13"/>
      <c r="O26" s="7"/>
      <c r="P26" s="6" t="s">
        <v>60</v>
      </c>
      <c r="Q26" s="6">
        <v>469</v>
      </c>
      <c r="R26" s="6" t="s">
        <v>24</v>
      </c>
      <c r="S26" s="7">
        <v>202</v>
      </c>
      <c r="T26" s="7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25">
      <c r="A27" s="3"/>
      <c r="B27" s="6"/>
      <c r="C27" s="6"/>
      <c r="D27" s="6"/>
      <c r="E27" s="6" t="s">
        <v>98</v>
      </c>
      <c r="F27" s="6">
        <v>260</v>
      </c>
      <c r="G27" s="6"/>
      <c r="H27" s="6" t="s">
        <v>109</v>
      </c>
      <c r="I27" s="6">
        <v>260</v>
      </c>
      <c r="J27" s="7">
        <v>280</v>
      </c>
      <c r="K27" s="6">
        <v>22</v>
      </c>
      <c r="L27" s="7">
        <f t="shared" si="1"/>
        <v>6160</v>
      </c>
      <c r="M27" s="3"/>
      <c r="N27" s="13"/>
      <c r="O27" s="7"/>
      <c r="P27" s="6" t="s">
        <v>68</v>
      </c>
      <c r="Q27" s="6">
        <v>539</v>
      </c>
      <c r="R27" s="6" t="s">
        <v>24</v>
      </c>
      <c r="S27" s="7">
        <v>258</v>
      </c>
      <c r="T27" s="7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x14ac:dyDescent="0.25">
      <c r="A28" s="3" t="s">
        <v>41</v>
      </c>
      <c r="B28" s="5" t="s">
        <v>42</v>
      </c>
      <c r="C28" s="6"/>
      <c r="D28" s="6" t="s">
        <v>97</v>
      </c>
      <c r="E28" s="6" t="s">
        <v>110</v>
      </c>
      <c r="F28" s="6">
        <v>180</v>
      </c>
      <c r="G28" s="6" t="s">
        <v>111</v>
      </c>
      <c r="H28" s="6" t="s">
        <v>100</v>
      </c>
      <c r="I28" s="6">
        <v>260</v>
      </c>
      <c r="J28" s="7">
        <f>1050-53</f>
        <v>997</v>
      </c>
      <c r="K28" s="6">
        <v>10</v>
      </c>
      <c r="L28" s="7">
        <f t="shared" si="1"/>
        <v>9970</v>
      </c>
      <c r="M28" s="3" t="s">
        <v>40</v>
      </c>
      <c r="N28" s="13">
        <v>14348</v>
      </c>
      <c r="O28" s="7">
        <v>1050</v>
      </c>
      <c r="P28" s="6" t="s">
        <v>45</v>
      </c>
      <c r="Q28" s="6">
        <v>340</v>
      </c>
      <c r="R28" s="6" t="s">
        <v>46</v>
      </c>
      <c r="S28" s="7">
        <f>480+299</f>
        <v>779</v>
      </c>
      <c r="T28" s="7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x14ac:dyDescent="0.25">
      <c r="A29" s="3"/>
      <c r="B29" s="5"/>
      <c r="C29" s="6"/>
      <c r="D29" s="6"/>
      <c r="E29" s="6" t="s">
        <v>98</v>
      </c>
      <c r="F29" s="6">
        <v>180</v>
      </c>
      <c r="G29" s="6" t="s">
        <v>112</v>
      </c>
      <c r="H29" s="6" t="s">
        <v>109</v>
      </c>
      <c r="I29" s="6">
        <v>260</v>
      </c>
      <c r="J29" s="7">
        <v>53</v>
      </c>
      <c r="K29" s="6">
        <v>22</v>
      </c>
      <c r="L29" s="7">
        <f t="shared" si="1"/>
        <v>1166</v>
      </c>
      <c r="M29" s="3"/>
      <c r="N29" s="13"/>
      <c r="O29" s="7"/>
      <c r="P29" s="6"/>
      <c r="Q29" s="6"/>
      <c r="R29" s="6"/>
      <c r="S29" s="7"/>
      <c r="T29" s="7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x14ac:dyDescent="0.25">
      <c r="A30" s="3" t="s">
        <v>43</v>
      </c>
      <c r="B30" s="5" t="s">
        <v>44</v>
      </c>
      <c r="C30" s="6"/>
      <c r="D30" s="6" t="s">
        <v>97</v>
      </c>
      <c r="E30" s="6"/>
      <c r="F30" s="6"/>
      <c r="G30" s="6"/>
      <c r="H30" s="6"/>
      <c r="I30" s="6">
        <v>260</v>
      </c>
      <c r="J30" s="7">
        <v>750</v>
      </c>
      <c r="K30" s="6"/>
      <c r="L30" s="7">
        <f t="shared" si="1"/>
        <v>0</v>
      </c>
      <c r="M30" s="3" t="s">
        <v>40</v>
      </c>
      <c r="N30" s="13">
        <v>14348</v>
      </c>
      <c r="O30" s="7">
        <v>750</v>
      </c>
      <c r="P30" s="6" t="s">
        <v>60</v>
      </c>
      <c r="Q30" s="6">
        <v>471</v>
      </c>
      <c r="R30" s="6" t="s">
        <v>37</v>
      </c>
      <c r="S30" s="7">
        <v>59</v>
      </c>
      <c r="T30" s="7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x14ac:dyDescent="0.25">
      <c r="A31" s="3" t="s">
        <v>43</v>
      </c>
      <c r="B31" s="5" t="s">
        <v>56</v>
      </c>
      <c r="C31" s="6" t="s">
        <v>58</v>
      </c>
      <c r="D31" s="6" t="s">
        <v>57</v>
      </c>
      <c r="E31" s="6" t="s">
        <v>98</v>
      </c>
      <c r="F31" s="6">
        <v>155</v>
      </c>
      <c r="G31" s="6" t="s">
        <v>99</v>
      </c>
      <c r="H31" s="6" t="s">
        <v>100</v>
      </c>
      <c r="I31" s="6">
        <v>260</v>
      </c>
      <c r="J31" s="7">
        <v>2200</v>
      </c>
      <c r="K31" s="6">
        <v>10</v>
      </c>
      <c r="L31" s="7">
        <f t="shared" si="1"/>
        <v>22000</v>
      </c>
      <c r="M31" s="3" t="s">
        <v>59</v>
      </c>
      <c r="N31" s="13">
        <v>14424</v>
      </c>
      <c r="O31" s="7">
        <v>2500</v>
      </c>
      <c r="P31" s="6" t="s">
        <v>67</v>
      </c>
      <c r="Q31" s="6">
        <v>494</v>
      </c>
      <c r="R31" s="6" t="s">
        <v>24</v>
      </c>
      <c r="S31" s="7">
        <v>375</v>
      </c>
      <c r="T31" s="7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x14ac:dyDescent="0.25">
      <c r="A32" s="3"/>
      <c r="B32" s="6"/>
      <c r="C32" s="6"/>
      <c r="D32" s="6"/>
      <c r="E32" s="6" t="s">
        <v>98</v>
      </c>
      <c r="F32" s="6">
        <v>155</v>
      </c>
      <c r="G32" s="6" t="s">
        <v>99</v>
      </c>
      <c r="H32" s="6" t="s">
        <v>108</v>
      </c>
      <c r="I32" s="6">
        <v>260</v>
      </c>
      <c r="J32" s="7">
        <v>300</v>
      </c>
      <c r="K32" s="6">
        <v>22</v>
      </c>
      <c r="L32" s="7">
        <f t="shared" si="1"/>
        <v>6600</v>
      </c>
      <c r="M32" s="3"/>
      <c r="N32" s="13"/>
      <c r="O32" s="7"/>
      <c r="P32" s="6" t="s">
        <v>66</v>
      </c>
      <c r="Q32" s="6">
        <v>495</v>
      </c>
      <c r="R32" s="6" t="s">
        <v>61</v>
      </c>
      <c r="S32" s="7">
        <v>102</v>
      </c>
      <c r="T32" s="7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x14ac:dyDescent="0.25">
      <c r="A33" s="3"/>
      <c r="B33" s="6"/>
      <c r="C33" s="6"/>
      <c r="D33" s="6"/>
      <c r="E33" s="6"/>
      <c r="F33" s="6"/>
      <c r="G33" s="6"/>
      <c r="H33" s="6"/>
      <c r="I33" s="6"/>
      <c r="J33" s="6"/>
      <c r="K33" s="6"/>
      <c r="L33" s="7">
        <f t="shared" si="1"/>
        <v>0</v>
      </c>
      <c r="M33" s="3"/>
      <c r="N33" s="13"/>
      <c r="O33" s="7"/>
      <c r="P33" s="6" t="s">
        <v>66</v>
      </c>
      <c r="Q33" s="6">
        <v>495</v>
      </c>
      <c r="R33" s="6" t="s">
        <v>61</v>
      </c>
      <c r="S33" s="7">
        <v>11</v>
      </c>
      <c r="T33" s="7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x14ac:dyDescent="0.25">
      <c r="A34" s="3"/>
      <c r="B34" s="6"/>
      <c r="C34" s="6"/>
      <c r="D34" s="6"/>
      <c r="E34" s="6"/>
      <c r="F34" s="6"/>
      <c r="G34" s="6"/>
      <c r="H34" s="6"/>
      <c r="I34" s="6"/>
      <c r="J34" s="6"/>
      <c r="K34" s="6"/>
      <c r="L34" s="7">
        <f t="shared" si="1"/>
        <v>0</v>
      </c>
      <c r="M34" s="3"/>
      <c r="N34" s="13"/>
      <c r="O34" s="7"/>
      <c r="P34" s="6" t="s">
        <v>66</v>
      </c>
      <c r="Q34" s="6">
        <v>495</v>
      </c>
      <c r="R34" s="6" t="s">
        <v>24</v>
      </c>
      <c r="S34" s="7">
        <v>213</v>
      </c>
      <c r="T34" s="7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25">
      <c r="A35" s="3"/>
      <c r="B35" s="6"/>
      <c r="C35" s="6"/>
      <c r="D35" s="6"/>
      <c r="E35" s="6"/>
      <c r="F35" s="6"/>
      <c r="G35" s="6"/>
      <c r="H35" s="6"/>
      <c r="I35" s="6"/>
      <c r="J35" s="6"/>
      <c r="K35" s="6"/>
      <c r="L35" s="7">
        <f t="shared" si="1"/>
        <v>0</v>
      </c>
      <c r="M35" s="3"/>
      <c r="N35" s="13"/>
      <c r="O35" s="7"/>
      <c r="P35" s="6" t="s">
        <v>68</v>
      </c>
      <c r="Q35" s="6">
        <v>539</v>
      </c>
      <c r="R35" s="6" t="s">
        <v>24</v>
      </c>
      <c r="S35" s="7">
        <v>598</v>
      </c>
      <c r="T35" s="7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25">
      <c r="A36" s="3"/>
      <c r="B36" s="5"/>
      <c r="C36" s="6"/>
      <c r="D36" s="6"/>
      <c r="E36" s="6"/>
      <c r="F36" s="6"/>
      <c r="G36" s="6"/>
      <c r="H36" s="6"/>
      <c r="I36" s="6"/>
      <c r="J36" s="6"/>
      <c r="K36" s="6"/>
      <c r="L36" s="7"/>
      <c r="M36" s="3"/>
      <c r="N36" s="13"/>
      <c r="O36" s="7"/>
      <c r="P36" s="6" t="s">
        <v>77</v>
      </c>
      <c r="Q36" s="6">
        <v>545</v>
      </c>
      <c r="R36" s="6" t="s">
        <v>24</v>
      </c>
      <c r="S36" s="7">
        <v>1029</v>
      </c>
      <c r="T36" s="7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x14ac:dyDescent="0.25">
      <c r="A37" s="3"/>
      <c r="B37" s="5"/>
      <c r="C37" s="6"/>
      <c r="D37" s="6"/>
      <c r="E37" s="6"/>
      <c r="F37" s="6"/>
      <c r="G37" s="6"/>
      <c r="H37" s="6"/>
      <c r="I37" s="6"/>
      <c r="J37" s="6"/>
      <c r="K37" s="6"/>
      <c r="L37" s="7"/>
      <c r="M37" s="3"/>
      <c r="N37" s="13"/>
      <c r="O37" s="7"/>
      <c r="P37" s="6" t="s">
        <v>77</v>
      </c>
      <c r="Q37" s="6">
        <v>545</v>
      </c>
      <c r="R37" s="6" t="s">
        <v>37</v>
      </c>
      <c r="S37" s="7">
        <v>176</v>
      </c>
      <c r="T37" s="7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x14ac:dyDescent="0.25">
      <c r="A38" s="3"/>
      <c r="B38" s="5"/>
      <c r="C38" s="6"/>
      <c r="D38" s="6"/>
      <c r="E38" s="6"/>
      <c r="F38" s="6"/>
      <c r="G38" s="6"/>
      <c r="H38" s="6"/>
      <c r="I38" s="6"/>
      <c r="J38" s="6"/>
      <c r="K38" s="6"/>
      <c r="L38" s="7"/>
      <c r="M38" s="3"/>
      <c r="N38" s="13"/>
      <c r="O38" s="7"/>
      <c r="P38" s="6" t="s">
        <v>81</v>
      </c>
      <c r="Q38" s="6">
        <v>650</v>
      </c>
      <c r="R38" s="6" t="s">
        <v>24</v>
      </c>
      <c r="S38" s="7">
        <v>583</v>
      </c>
      <c r="T38" s="7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x14ac:dyDescent="0.25">
      <c r="A39" s="3"/>
      <c r="B39" s="5"/>
      <c r="C39" s="6"/>
      <c r="D39" s="6"/>
      <c r="E39" s="6"/>
      <c r="F39" s="6"/>
      <c r="G39" s="6"/>
      <c r="H39" s="6"/>
      <c r="I39" s="6"/>
      <c r="J39" s="6"/>
      <c r="K39" s="6"/>
      <c r="L39" s="7"/>
      <c r="M39" s="3"/>
      <c r="N39" s="13"/>
      <c r="O39" s="7"/>
      <c r="P39" s="6" t="s">
        <v>81</v>
      </c>
      <c r="Q39" s="6">
        <v>650</v>
      </c>
      <c r="R39" s="6" t="s">
        <v>37</v>
      </c>
      <c r="S39" s="7">
        <v>118</v>
      </c>
      <c r="T39" s="7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x14ac:dyDescent="0.25">
      <c r="A40" s="3"/>
      <c r="B40" s="5"/>
      <c r="C40" s="6"/>
      <c r="D40" s="6"/>
      <c r="E40" s="6"/>
      <c r="F40" s="6"/>
      <c r="G40" s="6"/>
      <c r="H40" s="6"/>
      <c r="I40" s="6"/>
      <c r="J40" s="6"/>
      <c r="K40" s="6"/>
      <c r="L40" s="7"/>
      <c r="M40" s="3"/>
      <c r="N40" s="13"/>
      <c r="O40" s="7"/>
      <c r="P40" s="6" t="s">
        <v>36</v>
      </c>
      <c r="Q40" s="6">
        <v>304</v>
      </c>
      <c r="R40" s="6" t="s">
        <v>37</v>
      </c>
      <c r="S40" s="7">
        <v>188</v>
      </c>
      <c r="T40" s="7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x14ac:dyDescent="0.25">
      <c r="A41" s="3"/>
      <c r="B41" s="5"/>
      <c r="C41" s="6"/>
      <c r="D41" s="6"/>
      <c r="E41" s="6"/>
      <c r="F41" s="6"/>
      <c r="G41" s="6"/>
      <c r="H41" s="6"/>
      <c r="I41" s="6"/>
      <c r="J41" s="6"/>
      <c r="K41" s="6"/>
      <c r="L41" s="7"/>
      <c r="M41" s="3"/>
      <c r="N41" s="13"/>
      <c r="O41" s="7"/>
      <c r="P41" s="6" t="s">
        <v>55</v>
      </c>
      <c r="Q41" s="6">
        <v>409</v>
      </c>
      <c r="R41" s="6" t="s">
        <v>24</v>
      </c>
      <c r="S41" s="7">
        <v>441</v>
      </c>
      <c r="T41" s="7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x14ac:dyDescent="0.25">
      <c r="A42" s="3"/>
      <c r="B42" s="5"/>
      <c r="C42" s="6"/>
      <c r="D42" s="6"/>
      <c r="E42" s="6"/>
      <c r="F42" s="6"/>
      <c r="G42" s="6"/>
      <c r="H42" s="6"/>
      <c r="I42" s="6"/>
      <c r="J42" s="6"/>
      <c r="K42" s="6"/>
      <c r="L42" s="7"/>
      <c r="M42" s="3"/>
      <c r="N42" s="13"/>
      <c r="O42" s="7"/>
      <c r="P42" s="6" t="s">
        <v>55</v>
      </c>
      <c r="Q42" s="6">
        <v>409</v>
      </c>
      <c r="R42" s="6" t="s">
        <v>24</v>
      </c>
      <c r="S42" s="7">
        <v>424</v>
      </c>
      <c r="T42" s="7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x14ac:dyDescent="0.25">
      <c r="A43" s="3"/>
      <c r="B43" s="5"/>
      <c r="C43" s="6"/>
      <c r="D43" s="6"/>
      <c r="E43" s="6"/>
      <c r="F43" s="6"/>
      <c r="G43" s="6"/>
      <c r="H43" s="6"/>
      <c r="I43" s="6"/>
      <c r="J43" s="6"/>
      <c r="K43" s="6"/>
      <c r="L43" s="7"/>
      <c r="M43" s="3"/>
      <c r="N43" s="13"/>
      <c r="O43" s="7"/>
      <c r="P43" s="6" t="s">
        <v>60</v>
      </c>
      <c r="Q43" s="6">
        <v>467</v>
      </c>
      <c r="R43" s="6" t="s">
        <v>24</v>
      </c>
      <c r="S43" s="7">
        <v>1224</v>
      </c>
      <c r="T43" s="7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x14ac:dyDescent="0.25">
      <c r="A44" s="3"/>
      <c r="B44" s="5"/>
      <c r="C44" s="6"/>
      <c r="D44" s="6"/>
      <c r="E44" s="6"/>
      <c r="F44" s="6"/>
      <c r="G44" s="6"/>
      <c r="H44" s="6"/>
      <c r="I44" s="6"/>
      <c r="J44" s="6"/>
      <c r="K44" s="6"/>
      <c r="L44" s="7"/>
      <c r="M44" s="3"/>
      <c r="N44" s="13"/>
      <c r="O44" s="7"/>
      <c r="P44" s="6" t="s">
        <v>125</v>
      </c>
      <c r="Q44" s="6">
        <v>1043</v>
      </c>
      <c r="R44" s="6" t="s">
        <v>24</v>
      </c>
      <c r="S44" s="7">
        <v>399</v>
      </c>
      <c r="T44" s="7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x14ac:dyDescent="0.25">
      <c r="A45" s="3"/>
      <c r="B45" s="5"/>
      <c r="C45" s="6"/>
      <c r="D45" s="6"/>
      <c r="E45" s="6"/>
      <c r="F45" s="6"/>
      <c r="G45" s="6"/>
      <c r="H45" s="6"/>
      <c r="I45" s="6"/>
      <c r="J45" s="6"/>
      <c r="K45" s="6"/>
      <c r="L45" s="7"/>
      <c r="M45" s="3"/>
      <c r="N45" s="13"/>
      <c r="O45" s="7"/>
      <c r="P45" s="6" t="s">
        <v>125</v>
      </c>
      <c r="Q45" s="6">
        <v>1043</v>
      </c>
      <c r="R45" s="6" t="s">
        <v>122</v>
      </c>
      <c r="S45" s="7">
        <v>150</v>
      </c>
      <c r="T45" s="7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x14ac:dyDescent="0.25">
      <c r="A46" s="3"/>
      <c r="B46" s="5"/>
      <c r="C46" s="6"/>
      <c r="D46" s="6"/>
      <c r="E46" s="6"/>
      <c r="F46" s="6"/>
      <c r="G46" s="6"/>
      <c r="H46" s="6"/>
      <c r="I46" s="6"/>
      <c r="J46" s="6"/>
      <c r="K46" s="6"/>
      <c r="L46" s="7"/>
      <c r="M46" s="3"/>
      <c r="N46" s="13"/>
      <c r="O46" s="7"/>
      <c r="P46" s="6" t="s">
        <v>125</v>
      </c>
      <c r="Q46" s="6">
        <v>1043</v>
      </c>
      <c r="R46" s="6" t="s">
        <v>126</v>
      </c>
      <c r="S46" s="7"/>
      <c r="T46" s="7">
        <v>480</v>
      </c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x14ac:dyDescent="0.25">
      <c r="A47" s="3"/>
      <c r="B47" s="5"/>
      <c r="C47" s="6"/>
      <c r="D47" s="6"/>
      <c r="E47" s="6"/>
      <c r="F47" s="6"/>
      <c r="G47" s="6"/>
      <c r="H47" s="6"/>
      <c r="I47" s="6"/>
      <c r="J47" s="6"/>
      <c r="K47" s="6"/>
      <c r="L47" s="7"/>
      <c r="M47" s="3"/>
      <c r="N47" s="13"/>
      <c r="O47" s="7"/>
      <c r="P47" s="6"/>
      <c r="Q47" s="6"/>
      <c r="R47" s="6"/>
      <c r="S47" s="7"/>
      <c r="T47" s="7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x14ac:dyDescent="0.25">
      <c r="A48" s="3"/>
      <c r="B48" s="5"/>
      <c r="C48" s="6"/>
      <c r="D48" s="6"/>
      <c r="E48" s="6"/>
      <c r="F48" s="6"/>
      <c r="G48" s="6"/>
      <c r="H48" s="6"/>
      <c r="I48" s="6"/>
      <c r="J48" s="6"/>
      <c r="K48" s="6"/>
      <c r="L48" s="7"/>
      <c r="M48" s="3"/>
      <c r="N48" s="13"/>
      <c r="O48" s="7"/>
      <c r="P48" s="6"/>
      <c r="Q48" s="6"/>
      <c r="R48" s="6"/>
      <c r="S48" s="7"/>
      <c r="T48" s="7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x14ac:dyDescent="0.25">
      <c r="A49" s="3"/>
      <c r="B49" s="5"/>
      <c r="C49" s="6"/>
      <c r="D49" s="6"/>
      <c r="E49" s="6"/>
      <c r="F49" s="6"/>
      <c r="G49" s="6"/>
      <c r="H49" s="6"/>
      <c r="I49" s="6"/>
      <c r="J49" s="6"/>
      <c r="K49" s="6"/>
      <c r="L49" s="7">
        <f t="shared" si="0"/>
        <v>0</v>
      </c>
      <c r="M49" s="3"/>
      <c r="N49" s="13"/>
      <c r="O49" s="8">
        <f>SUM(O16:O48)</f>
        <v>14600</v>
      </c>
      <c r="P49" s="9"/>
      <c r="Q49" s="9"/>
      <c r="R49" s="9"/>
      <c r="S49" s="8">
        <f>SUM(S16:S48)</f>
        <v>14253</v>
      </c>
      <c r="T49" s="8">
        <f>SUM(T16:T48)</f>
        <v>480</v>
      </c>
      <c r="U49" s="14">
        <f>S49-O49+T49</f>
        <v>133</v>
      </c>
      <c r="V49" s="3"/>
      <c r="W49" s="3"/>
      <c r="X49" s="3"/>
      <c r="Y49" s="3"/>
      <c r="Z49" s="3"/>
      <c r="AA49" s="3"/>
      <c r="AB49" s="3"/>
      <c r="AC49" s="3"/>
      <c r="AD49" s="3"/>
    </row>
    <row r="50" spans="1:30" x14ac:dyDescent="0.25">
      <c r="A50" s="3" t="s">
        <v>18</v>
      </c>
      <c r="B50" s="5" t="s">
        <v>31</v>
      </c>
      <c r="C50" s="6" t="s">
        <v>22</v>
      </c>
      <c r="D50" s="6" t="s">
        <v>97</v>
      </c>
      <c r="E50" s="6" t="s">
        <v>98</v>
      </c>
      <c r="F50" s="6">
        <v>155</v>
      </c>
      <c r="G50" s="6" t="s">
        <v>99</v>
      </c>
      <c r="H50" s="6" t="s">
        <v>100</v>
      </c>
      <c r="I50" s="13">
        <v>3045</v>
      </c>
      <c r="J50" s="13">
        <v>5000</v>
      </c>
      <c r="K50" s="13">
        <v>10</v>
      </c>
      <c r="L50" s="7">
        <f t="shared" si="0"/>
        <v>50000</v>
      </c>
      <c r="M50" s="3" t="s">
        <v>32</v>
      </c>
      <c r="N50" s="13">
        <v>14318</v>
      </c>
      <c r="O50" s="7">
        <v>5000</v>
      </c>
      <c r="P50" s="6" t="s">
        <v>34</v>
      </c>
      <c r="Q50" s="6">
        <v>182</v>
      </c>
      <c r="R50" s="6" t="s">
        <v>24</v>
      </c>
      <c r="S50" s="7">
        <v>1165</v>
      </c>
      <c r="T50" s="7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x14ac:dyDescent="0.25">
      <c r="A51" s="3"/>
      <c r="B51" s="5"/>
      <c r="C51" s="6"/>
      <c r="D51" s="6"/>
      <c r="E51" s="6"/>
      <c r="F51" s="6"/>
      <c r="G51" s="6"/>
      <c r="H51" s="6"/>
      <c r="I51" s="13"/>
      <c r="J51" s="13"/>
      <c r="K51" s="13"/>
      <c r="L51" s="7">
        <f t="shared" si="0"/>
        <v>0</v>
      </c>
      <c r="M51" s="3"/>
      <c r="N51" s="13"/>
      <c r="O51" s="7"/>
      <c r="P51" s="6" t="s">
        <v>36</v>
      </c>
      <c r="Q51" s="6">
        <v>304</v>
      </c>
      <c r="R51" s="6" t="s">
        <v>24</v>
      </c>
      <c r="S51" s="7">
        <v>2418</v>
      </c>
      <c r="T51" s="7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x14ac:dyDescent="0.25">
      <c r="A52" s="3"/>
      <c r="B52" s="6"/>
      <c r="C52" s="6"/>
      <c r="D52" s="6"/>
      <c r="E52" s="6"/>
      <c r="F52" s="6"/>
      <c r="G52" s="6"/>
      <c r="H52" s="6"/>
      <c r="I52" s="6"/>
      <c r="J52" s="6"/>
      <c r="K52" s="6"/>
      <c r="L52" s="7">
        <f t="shared" si="0"/>
        <v>0</v>
      </c>
      <c r="M52" s="3"/>
      <c r="N52" s="13"/>
      <c r="O52" s="8"/>
      <c r="P52" s="6" t="s">
        <v>36</v>
      </c>
      <c r="Q52" s="6">
        <v>304</v>
      </c>
      <c r="R52" s="6" t="s">
        <v>24</v>
      </c>
      <c r="S52" s="7">
        <v>907</v>
      </c>
      <c r="T52" s="8"/>
      <c r="U52" s="14"/>
      <c r="V52" s="3"/>
      <c r="W52" s="3"/>
      <c r="X52" s="3"/>
      <c r="Y52" s="3"/>
      <c r="Z52" s="3"/>
      <c r="AA52" s="3"/>
      <c r="AB52" s="3"/>
      <c r="AC52" s="3"/>
      <c r="AD52" s="3"/>
    </row>
    <row r="53" spans="1:30" x14ac:dyDescent="0.25">
      <c r="A53" s="3"/>
      <c r="B53" s="6"/>
      <c r="C53" s="6"/>
      <c r="D53" s="6"/>
      <c r="E53" s="6"/>
      <c r="F53" s="6"/>
      <c r="G53" s="6"/>
      <c r="H53" s="6"/>
      <c r="I53" s="6"/>
      <c r="J53" s="6"/>
      <c r="K53" s="6"/>
      <c r="L53" s="7">
        <f t="shared" si="0"/>
        <v>0</v>
      </c>
      <c r="M53" s="3"/>
      <c r="N53" s="13"/>
      <c r="O53" s="8"/>
      <c r="P53" s="6" t="s">
        <v>55</v>
      </c>
      <c r="Q53" s="6">
        <v>409</v>
      </c>
      <c r="R53" s="6" t="s">
        <v>24</v>
      </c>
      <c r="S53" s="7">
        <v>420</v>
      </c>
      <c r="T53" s="8"/>
      <c r="U53" s="11"/>
      <c r="V53" s="3"/>
      <c r="W53" s="3"/>
      <c r="X53" s="3"/>
      <c r="Y53" s="3"/>
      <c r="Z53" s="3"/>
      <c r="AA53" s="3"/>
      <c r="AB53" s="3"/>
      <c r="AC53" s="3"/>
      <c r="AD53" s="3"/>
    </row>
    <row r="54" spans="1:30" x14ac:dyDescent="0.25">
      <c r="A54" s="3"/>
      <c r="B54" s="6"/>
      <c r="C54" s="6"/>
      <c r="D54" s="6"/>
      <c r="E54" s="6"/>
      <c r="F54" s="6"/>
      <c r="G54" s="6"/>
      <c r="H54" s="6"/>
      <c r="I54" s="6"/>
      <c r="J54" s="6"/>
      <c r="K54" s="6"/>
      <c r="L54" s="7"/>
      <c r="M54" s="3"/>
      <c r="N54" s="13"/>
      <c r="O54" s="8"/>
      <c r="P54" s="6" t="s">
        <v>125</v>
      </c>
      <c r="Q54" s="6">
        <v>1043</v>
      </c>
      <c r="R54" s="6" t="s">
        <v>126</v>
      </c>
      <c r="S54" s="7"/>
      <c r="T54" s="8">
        <v>54</v>
      </c>
      <c r="U54" s="11"/>
      <c r="V54" s="3"/>
      <c r="W54" s="3"/>
      <c r="X54" s="3"/>
      <c r="Y54" s="3"/>
      <c r="Z54" s="3"/>
      <c r="AA54" s="3"/>
      <c r="AB54" s="3"/>
      <c r="AC54" s="3"/>
      <c r="AD54" s="3"/>
    </row>
    <row r="55" spans="1:30" x14ac:dyDescent="0.25">
      <c r="A55" s="3"/>
      <c r="B55" s="6"/>
      <c r="C55" s="6"/>
      <c r="D55" s="6"/>
      <c r="E55" s="6"/>
      <c r="F55" s="6"/>
      <c r="G55" s="6"/>
      <c r="H55" s="6"/>
      <c r="I55" s="6"/>
      <c r="J55" s="6"/>
      <c r="K55" s="6"/>
      <c r="L55" s="7">
        <f t="shared" si="0"/>
        <v>0</v>
      </c>
      <c r="M55" s="3"/>
      <c r="N55" s="13"/>
      <c r="O55" s="8">
        <f>SUM(O50:O54)</f>
        <v>5000</v>
      </c>
      <c r="P55" s="9"/>
      <c r="Q55" s="9"/>
      <c r="R55" s="9"/>
      <c r="S55" s="8">
        <f>SUM(S50:S54)</f>
        <v>4910</v>
      </c>
      <c r="T55" s="8">
        <f>SUM(T50:T54)</f>
        <v>54</v>
      </c>
      <c r="U55" s="14">
        <f>S55-O55+T55</f>
        <v>-36</v>
      </c>
      <c r="V55" s="3"/>
      <c r="W55" s="3"/>
      <c r="X55" s="3"/>
      <c r="Y55" s="3"/>
      <c r="Z55" s="3"/>
      <c r="AA55" s="3"/>
      <c r="AB55" s="3"/>
      <c r="AC55" s="3"/>
      <c r="AD55" s="3"/>
    </row>
    <row r="56" spans="1:30" x14ac:dyDescent="0.25">
      <c r="A56" s="3" t="s">
        <v>49</v>
      </c>
      <c r="B56" s="6" t="s">
        <v>50</v>
      </c>
      <c r="C56" s="6" t="s">
        <v>51</v>
      </c>
      <c r="D56" s="15" t="s">
        <v>53</v>
      </c>
      <c r="E56" s="15" t="s">
        <v>118</v>
      </c>
      <c r="F56" s="24">
        <v>350</v>
      </c>
      <c r="G56" s="15" t="s">
        <v>117</v>
      </c>
      <c r="H56" s="15" t="s">
        <v>107</v>
      </c>
      <c r="I56" s="6">
        <v>1062</v>
      </c>
      <c r="J56" s="7">
        <v>329</v>
      </c>
      <c r="K56" s="6">
        <v>18</v>
      </c>
      <c r="L56" s="7">
        <f t="shared" si="0"/>
        <v>5922</v>
      </c>
      <c r="M56" s="3" t="s">
        <v>48</v>
      </c>
      <c r="N56" s="13">
        <v>14418</v>
      </c>
      <c r="O56" s="7">
        <v>154</v>
      </c>
      <c r="T56" s="8"/>
      <c r="U56" s="14"/>
      <c r="V56" s="3"/>
      <c r="W56" s="3"/>
      <c r="X56" s="3"/>
      <c r="Y56" s="3"/>
      <c r="Z56" s="3"/>
      <c r="AA56" s="3"/>
      <c r="AB56" s="3"/>
      <c r="AC56" s="3"/>
      <c r="AD56" s="3"/>
    </row>
    <row r="57" spans="1:30" x14ac:dyDescent="0.25">
      <c r="A57" s="3" t="s">
        <v>49</v>
      </c>
      <c r="B57" s="6" t="s">
        <v>50</v>
      </c>
      <c r="C57" s="6" t="s">
        <v>52</v>
      </c>
      <c r="D57" s="13" t="s">
        <v>54</v>
      </c>
      <c r="E57" s="13"/>
      <c r="F57" s="13"/>
      <c r="G57" s="13"/>
      <c r="H57" s="13"/>
      <c r="I57" s="6">
        <v>3665</v>
      </c>
      <c r="J57" s="6"/>
      <c r="K57" s="6"/>
      <c r="L57" s="7">
        <f t="shared" si="0"/>
        <v>0</v>
      </c>
      <c r="M57" s="3" t="s">
        <v>48</v>
      </c>
      <c r="N57" s="13">
        <v>14418</v>
      </c>
      <c r="O57" s="7">
        <v>175</v>
      </c>
      <c r="P57" s="6" t="s">
        <v>60</v>
      </c>
      <c r="Q57" s="6">
        <v>470</v>
      </c>
      <c r="R57" s="15" t="s">
        <v>107</v>
      </c>
      <c r="S57" s="7">
        <v>14</v>
      </c>
      <c r="T57" s="8"/>
      <c r="U57" s="14"/>
      <c r="V57" s="3"/>
      <c r="W57" s="3"/>
      <c r="X57" s="3"/>
      <c r="Y57" s="3"/>
      <c r="Z57" s="3"/>
      <c r="AA57" s="3"/>
      <c r="AB57" s="3"/>
      <c r="AC57" s="3"/>
      <c r="AD57" s="3"/>
    </row>
    <row r="58" spans="1:30" x14ac:dyDescent="0.25">
      <c r="A58" s="3"/>
      <c r="B58" s="6"/>
      <c r="C58" s="6"/>
      <c r="D58" s="6"/>
      <c r="E58" s="6"/>
      <c r="F58" s="6"/>
      <c r="G58" s="6"/>
      <c r="H58" s="6"/>
      <c r="I58" s="6"/>
      <c r="J58" s="6"/>
      <c r="K58" s="6"/>
      <c r="L58" s="7">
        <f t="shared" si="0"/>
        <v>0</v>
      </c>
      <c r="M58" s="3"/>
      <c r="N58" s="13"/>
      <c r="O58" s="8"/>
      <c r="P58" s="6" t="s">
        <v>60</v>
      </c>
      <c r="Q58" s="6">
        <v>470</v>
      </c>
      <c r="R58" s="6" t="s">
        <v>62</v>
      </c>
      <c r="S58" s="7">
        <v>7</v>
      </c>
      <c r="T58" s="8"/>
      <c r="U58" s="14"/>
      <c r="V58" s="3"/>
      <c r="W58" s="3"/>
      <c r="X58" s="3"/>
      <c r="Y58" s="3"/>
      <c r="Z58" s="3"/>
      <c r="AA58" s="3"/>
      <c r="AB58" s="3"/>
      <c r="AC58" s="3"/>
      <c r="AD58" s="3"/>
    </row>
    <row r="59" spans="1:30" x14ac:dyDescent="0.25">
      <c r="A59" s="3"/>
      <c r="B59" s="6"/>
      <c r="C59" s="6"/>
      <c r="D59" s="6"/>
      <c r="E59" s="6"/>
      <c r="F59" s="6"/>
      <c r="G59" s="6"/>
      <c r="H59" s="6"/>
      <c r="I59" s="6"/>
      <c r="J59" s="6"/>
      <c r="K59" s="6"/>
      <c r="L59" s="7"/>
      <c r="M59" s="3"/>
      <c r="N59" s="13"/>
      <c r="O59" s="8"/>
      <c r="P59" s="6" t="s">
        <v>80</v>
      </c>
      <c r="Q59" s="6">
        <v>623</v>
      </c>
      <c r="R59" s="6" t="s">
        <v>122</v>
      </c>
      <c r="S59" s="7">
        <f>150+25</f>
        <v>175</v>
      </c>
      <c r="T59" s="8"/>
      <c r="U59" s="14"/>
      <c r="V59" s="3"/>
      <c r="W59" s="3"/>
      <c r="X59" s="3"/>
      <c r="Y59" s="3"/>
      <c r="Z59" s="3"/>
      <c r="AA59" s="3"/>
      <c r="AB59" s="3"/>
      <c r="AC59" s="3"/>
      <c r="AD59" s="3"/>
    </row>
    <row r="60" spans="1:30" x14ac:dyDescent="0.25">
      <c r="A60" s="3"/>
      <c r="B60" s="6"/>
      <c r="C60" s="6"/>
      <c r="D60" s="6"/>
      <c r="E60" s="6"/>
      <c r="F60" s="6"/>
      <c r="G60" s="6"/>
      <c r="H60" s="6"/>
      <c r="I60" s="6"/>
      <c r="J60" s="6"/>
      <c r="K60" s="6"/>
      <c r="L60" s="7"/>
      <c r="M60" s="3"/>
      <c r="N60" s="13"/>
      <c r="O60" s="8"/>
      <c r="P60" s="6" t="s">
        <v>80</v>
      </c>
      <c r="Q60" s="6">
        <v>623</v>
      </c>
      <c r="R60" s="6" t="s">
        <v>122</v>
      </c>
      <c r="S60" s="7">
        <f>50+70</f>
        <v>120</v>
      </c>
      <c r="T60" s="8"/>
      <c r="U60" s="14"/>
      <c r="V60" s="3"/>
      <c r="W60" s="3"/>
      <c r="X60" s="3"/>
      <c r="Y60" s="3"/>
      <c r="Z60" s="3"/>
      <c r="AA60" s="3"/>
      <c r="AB60" s="3"/>
      <c r="AC60" s="3"/>
      <c r="AD60" s="3"/>
    </row>
    <row r="61" spans="1:30" x14ac:dyDescent="0.25">
      <c r="A61" s="3"/>
      <c r="B61" s="6"/>
      <c r="C61" s="6"/>
      <c r="D61" s="6"/>
      <c r="E61" s="6"/>
      <c r="F61" s="6"/>
      <c r="G61" s="6"/>
      <c r="H61" s="6"/>
      <c r="I61" s="6"/>
      <c r="J61" s="6"/>
      <c r="K61" s="6"/>
      <c r="L61" s="7">
        <f t="shared" si="0"/>
        <v>0</v>
      </c>
      <c r="M61" s="3"/>
      <c r="N61" s="13"/>
      <c r="O61" s="8">
        <f>SUM(O56:O60)</f>
        <v>329</v>
      </c>
      <c r="P61" s="9"/>
      <c r="Q61" s="9"/>
      <c r="R61" s="9"/>
      <c r="S61" s="8">
        <f>SUM(S56:S60)</f>
        <v>316</v>
      </c>
      <c r="T61" s="8">
        <f>SUM(T56:T60)</f>
        <v>0</v>
      </c>
      <c r="U61" s="14">
        <f>S61-O61+T61</f>
        <v>-13</v>
      </c>
      <c r="V61" s="3"/>
      <c r="W61" s="3"/>
      <c r="X61" s="3"/>
      <c r="Y61" s="3"/>
      <c r="Z61" s="3"/>
      <c r="AA61" s="3"/>
      <c r="AB61" s="3"/>
      <c r="AC61" s="3"/>
      <c r="AD61" s="3"/>
    </row>
    <row r="62" spans="1:30" x14ac:dyDescent="0.25">
      <c r="A62" s="3" t="s">
        <v>63</v>
      </c>
      <c r="B62" s="6" t="s">
        <v>64</v>
      </c>
      <c r="C62" s="6" t="s">
        <v>58</v>
      </c>
      <c r="D62" s="6" t="s">
        <v>65</v>
      </c>
      <c r="E62" s="6" t="s">
        <v>98</v>
      </c>
      <c r="F62" s="6">
        <v>200</v>
      </c>
      <c r="G62" s="6" t="s">
        <v>102</v>
      </c>
      <c r="H62" s="6" t="s">
        <v>104</v>
      </c>
      <c r="I62" s="6">
        <v>38</v>
      </c>
      <c r="J62" s="7">
        <v>3000</v>
      </c>
      <c r="K62" s="6">
        <v>18</v>
      </c>
      <c r="L62" s="7">
        <f t="shared" si="0"/>
        <v>54000</v>
      </c>
      <c r="M62" s="3" t="s">
        <v>66</v>
      </c>
      <c r="N62" s="13">
        <v>14428</v>
      </c>
      <c r="O62" s="7">
        <v>3000</v>
      </c>
      <c r="P62" s="6" t="s">
        <v>68</v>
      </c>
      <c r="Q62" s="6">
        <v>539</v>
      </c>
      <c r="R62" s="6" t="s">
        <v>69</v>
      </c>
      <c r="S62" s="7">
        <v>367</v>
      </c>
      <c r="T62" s="8"/>
      <c r="U62" s="14"/>
      <c r="V62" s="3"/>
      <c r="W62" s="3"/>
      <c r="X62" s="3"/>
      <c r="Y62" s="3"/>
      <c r="Z62" s="3"/>
      <c r="AA62" s="3"/>
      <c r="AB62" s="3"/>
      <c r="AC62" s="3"/>
      <c r="AD62" s="3"/>
    </row>
    <row r="63" spans="1:30" x14ac:dyDescent="0.25">
      <c r="A63" s="3"/>
      <c r="B63" s="6"/>
      <c r="C63" s="6"/>
      <c r="D63" s="6"/>
      <c r="E63" s="6"/>
      <c r="F63" s="6"/>
      <c r="G63" s="6"/>
      <c r="H63" s="6"/>
      <c r="I63" s="6"/>
      <c r="J63" s="6"/>
      <c r="K63" s="6"/>
      <c r="L63" s="7">
        <f t="shared" ref="L63:L72" si="2">J63*K63</f>
        <v>0</v>
      </c>
      <c r="M63" s="3"/>
      <c r="N63" s="13"/>
      <c r="O63" s="8"/>
      <c r="P63" s="6" t="s">
        <v>77</v>
      </c>
      <c r="Q63" s="6">
        <v>545</v>
      </c>
      <c r="R63" s="6" t="s">
        <v>69</v>
      </c>
      <c r="S63" s="7">
        <v>144</v>
      </c>
      <c r="T63" s="8"/>
      <c r="U63" s="14"/>
      <c r="V63" s="3"/>
      <c r="W63" s="3"/>
      <c r="X63" s="3"/>
      <c r="Y63" s="3"/>
      <c r="Z63" s="3"/>
      <c r="AA63" s="3"/>
      <c r="AB63" s="3"/>
      <c r="AC63" s="3"/>
      <c r="AD63" s="3"/>
    </row>
    <row r="64" spans="1:30" x14ac:dyDescent="0.25">
      <c r="A64" s="3"/>
      <c r="B64" s="6"/>
      <c r="C64" s="6"/>
      <c r="D64" s="6"/>
      <c r="E64" s="6"/>
      <c r="F64" s="6"/>
      <c r="G64" s="6"/>
      <c r="H64" s="6"/>
      <c r="I64" s="6"/>
      <c r="J64" s="6"/>
      <c r="K64" s="6"/>
      <c r="L64" s="7">
        <f t="shared" si="2"/>
        <v>0</v>
      </c>
      <c r="M64" s="3"/>
      <c r="N64" s="13"/>
      <c r="O64" s="8"/>
      <c r="P64" s="6" t="s">
        <v>81</v>
      </c>
      <c r="Q64" s="6">
        <v>650</v>
      </c>
      <c r="R64" s="6" t="s">
        <v>69</v>
      </c>
      <c r="S64" s="7">
        <v>631</v>
      </c>
      <c r="T64" s="8"/>
      <c r="U64" s="14"/>
      <c r="V64" s="3"/>
      <c r="W64" s="3"/>
      <c r="X64" s="3"/>
      <c r="Y64" s="3"/>
      <c r="Z64" s="3"/>
      <c r="AA64" s="3"/>
      <c r="AB64" s="3"/>
      <c r="AC64" s="3"/>
      <c r="AD64" s="3"/>
    </row>
    <row r="65" spans="1:30" x14ac:dyDescent="0.25">
      <c r="A65" s="3"/>
      <c r="B65" s="6"/>
      <c r="C65" s="6"/>
      <c r="D65" s="6"/>
      <c r="E65" s="6"/>
      <c r="F65" s="6"/>
      <c r="G65" s="6"/>
      <c r="H65" s="6"/>
      <c r="I65" s="6"/>
      <c r="J65" s="6"/>
      <c r="K65" s="6"/>
      <c r="L65" s="7">
        <f t="shared" si="2"/>
        <v>0</v>
      </c>
      <c r="M65" s="3"/>
      <c r="N65" s="13"/>
      <c r="O65" s="8"/>
      <c r="P65" s="6" t="s">
        <v>82</v>
      </c>
      <c r="Q65" s="6">
        <v>848</v>
      </c>
      <c r="R65" s="6" t="s">
        <v>69</v>
      </c>
      <c r="S65" s="7">
        <v>1385</v>
      </c>
      <c r="T65" s="8"/>
      <c r="U65" s="14"/>
      <c r="V65" s="3"/>
      <c r="W65" s="3"/>
      <c r="X65" s="3"/>
      <c r="Y65" s="3"/>
      <c r="Z65" s="3"/>
      <c r="AA65" s="3"/>
      <c r="AB65" s="3"/>
      <c r="AC65" s="3"/>
      <c r="AD65" s="3"/>
    </row>
    <row r="66" spans="1:30" x14ac:dyDescent="0.25">
      <c r="A66" s="3"/>
      <c r="B66" s="6"/>
      <c r="C66" s="6"/>
      <c r="D66" s="6"/>
      <c r="E66" s="6"/>
      <c r="F66" s="6"/>
      <c r="G66" s="6"/>
      <c r="H66" s="6"/>
      <c r="I66" s="6"/>
      <c r="J66" s="6"/>
      <c r="K66" s="6"/>
      <c r="L66" s="7"/>
      <c r="M66" s="3"/>
      <c r="N66" s="13"/>
      <c r="O66" s="8"/>
      <c r="P66" s="6" t="s">
        <v>123</v>
      </c>
      <c r="Q66" s="6">
        <v>860</v>
      </c>
      <c r="R66" s="6" t="s">
        <v>69</v>
      </c>
      <c r="S66" s="7">
        <v>439</v>
      </c>
      <c r="T66" s="8"/>
      <c r="U66" s="14"/>
      <c r="V66" s="3"/>
      <c r="W66" s="3"/>
      <c r="X66" s="3"/>
      <c r="Y66" s="3"/>
      <c r="Z66" s="3"/>
      <c r="AA66" s="3"/>
      <c r="AB66" s="3"/>
      <c r="AC66" s="3"/>
      <c r="AD66" s="3"/>
    </row>
    <row r="67" spans="1:30" x14ac:dyDescent="0.25">
      <c r="A67" s="3"/>
      <c r="B67" s="6"/>
      <c r="C67" s="6"/>
      <c r="D67" s="6"/>
      <c r="E67" s="6"/>
      <c r="F67" s="6"/>
      <c r="G67" s="6"/>
      <c r="H67" s="6"/>
      <c r="I67" s="6"/>
      <c r="J67" s="6"/>
      <c r="K67" s="6"/>
      <c r="L67" s="7">
        <f t="shared" si="2"/>
        <v>0</v>
      </c>
      <c r="M67" s="3"/>
      <c r="N67" s="13"/>
      <c r="O67" s="8">
        <f>SUM(O62:O66)</f>
        <v>3000</v>
      </c>
      <c r="P67" s="9"/>
      <c r="Q67" s="9"/>
      <c r="R67" s="9"/>
      <c r="S67" s="8">
        <f>SUM(S62:S66)</f>
        <v>2966</v>
      </c>
      <c r="T67" s="8">
        <f>SUM(T62:T66)</f>
        <v>0</v>
      </c>
      <c r="U67" s="14">
        <f>S67-O67+T67</f>
        <v>-34</v>
      </c>
      <c r="V67" s="3"/>
      <c r="W67" s="3"/>
      <c r="X67" s="3"/>
      <c r="Y67" s="3"/>
      <c r="Z67" s="3"/>
      <c r="AA67" s="3"/>
      <c r="AB67" s="3"/>
      <c r="AC67" s="3"/>
      <c r="AD67" s="3"/>
    </row>
    <row r="68" spans="1:30" x14ac:dyDescent="0.25">
      <c r="A68" s="3" t="s">
        <v>41</v>
      </c>
      <c r="B68" s="6" t="s">
        <v>70</v>
      </c>
      <c r="C68" s="6" t="s">
        <v>72</v>
      </c>
      <c r="D68" s="6" t="s">
        <v>71</v>
      </c>
      <c r="E68" s="6" t="s">
        <v>105</v>
      </c>
      <c r="F68" s="6">
        <v>250</v>
      </c>
      <c r="G68" s="6"/>
      <c r="H68" s="6" t="s">
        <v>106</v>
      </c>
      <c r="I68" s="6">
        <v>1141</v>
      </c>
      <c r="J68" s="6">
        <v>343.9</v>
      </c>
      <c r="K68" s="6">
        <v>35</v>
      </c>
      <c r="L68" s="7">
        <f t="shared" si="2"/>
        <v>12036.5</v>
      </c>
      <c r="M68" s="3" t="s">
        <v>68</v>
      </c>
      <c r="N68" s="13">
        <v>14437</v>
      </c>
      <c r="O68" s="7">
        <v>280</v>
      </c>
      <c r="P68" s="6" t="s">
        <v>78</v>
      </c>
      <c r="Q68" s="6">
        <v>585</v>
      </c>
      <c r="R68" s="6" t="s">
        <v>79</v>
      </c>
      <c r="S68" s="7">
        <v>50</v>
      </c>
      <c r="T68" s="8"/>
      <c r="U68" s="14"/>
      <c r="V68" s="3"/>
      <c r="W68" s="3"/>
      <c r="X68" s="3"/>
      <c r="Y68" s="3"/>
      <c r="Z68" s="3"/>
      <c r="AA68" s="3"/>
      <c r="AB68" s="3"/>
      <c r="AC68" s="3"/>
      <c r="AD68" s="3"/>
    </row>
    <row r="69" spans="1:30" x14ac:dyDescent="0.25">
      <c r="A69" s="3" t="s">
        <v>41</v>
      </c>
      <c r="B69" s="6" t="s">
        <v>70</v>
      </c>
      <c r="C69" s="6" t="s">
        <v>74</v>
      </c>
      <c r="D69" s="6" t="s">
        <v>73</v>
      </c>
      <c r="E69" s="6" t="s">
        <v>105</v>
      </c>
      <c r="F69" s="6">
        <v>250</v>
      </c>
      <c r="G69" s="6"/>
      <c r="H69" s="6" t="s">
        <v>106</v>
      </c>
      <c r="I69" s="6">
        <v>42</v>
      </c>
      <c r="J69" s="6"/>
      <c r="K69" s="6"/>
      <c r="L69" s="7">
        <f t="shared" si="2"/>
        <v>0</v>
      </c>
      <c r="M69" s="3" t="s">
        <v>68</v>
      </c>
      <c r="N69" s="13">
        <v>14437</v>
      </c>
      <c r="O69" s="7">
        <v>30</v>
      </c>
      <c r="P69" s="6" t="s">
        <v>81</v>
      </c>
      <c r="Q69" s="6">
        <v>650</v>
      </c>
      <c r="R69" s="6" t="s">
        <v>79</v>
      </c>
      <c r="S69" s="7">
        <v>57</v>
      </c>
      <c r="T69" s="8"/>
      <c r="U69" s="14"/>
      <c r="V69" s="3"/>
      <c r="W69" s="3"/>
      <c r="X69" s="3"/>
      <c r="Y69" s="3"/>
      <c r="Z69" s="3"/>
      <c r="AA69" s="3"/>
      <c r="AB69" s="3"/>
      <c r="AC69" s="3"/>
      <c r="AD69" s="3"/>
    </row>
    <row r="70" spans="1:30" x14ac:dyDescent="0.25">
      <c r="A70" s="3" t="s">
        <v>18</v>
      </c>
      <c r="B70" s="6" t="s">
        <v>75</v>
      </c>
      <c r="C70" s="6"/>
      <c r="D70" s="6" t="s">
        <v>76</v>
      </c>
      <c r="E70" s="6" t="s">
        <v>105</v>
      </c>
      <c r="F70" s="6">
        <v>250</v>
      </c>
      <c r="G70" s="6"/>
      <c r="H70" s="6" t="s">
        <v>106</v>
      </c>
      <c r="I70" s="6">
        <v>4290</v>
      </c>
      <c r="J70" s="6"/>
      <c r="K70" s="6"/>
      <c r="L70" s="7">
        <f t="shared" si="2"/>
        <v>0</v>
      </c>
      <c r="M70" s="3" t="s">
        <v>68</v>
      </c>
      <c r="N70" s="13">
        <v>14437</v>
      </c>
      <c r="O70" s="7">
        <v>33.9</v>
      </c>
      <c r="P70" s="6" t="s">
        <v>80</v>
      </c>
      <c r="Q70" s="6">
        <v>623</v>
      </c>
      <c r="R70" s="6" t="s">
        <v>122</v>
      </c>
      <c r="S70" s="7">
        <f>100+63+5+18</f>
        <v>186</v>
      </c>
      <c r="T70" s="8"/>
      <c r="U70" s="14"/>
      <c r="V70" s="3"/>
      <c r="W70" s="3"/>
      <c r="X70" s="3"/>
      <c r="Y70" s="3"/>
      <c r="Z70" s="3"/>
      <c r="AA70" s="3"/>
      <c r="AB70" s="3"/>
      <c r="AC70" s="3"/>
      <c r="AD70" s="3"/>
    </row>
    <row r="71" spans="1:30" x14ac:dyDescent="0.25">
      <c r="A71" s="3"/>
      <c r="B71" s="6"/>
      <c r="C71" s="6"/>
      <c r="D71" s="6"/>
      <c r="E71" s="6"/>
      <c r="F71" s="6"/>
      <c r="G71" s="6"/>
      <c r="H71" s="6"/>
      <c r="I71" s="6"/>
      <c r="J71" s="6"/>
      <c r="K71" s="6"/>
      <c r="L71" s="7">
        <f t="shared" si="2"/>
        <v>0</v>
      </c>
      <c r="M71" s="3"/>
      <c r="N71" s="13"/>
      <c r="O71" s="7"/>
      <c r="P71" s="6"/>
      <c r="Q71" s="6"/>
      <c r="R71" s="6"/>
      <c r="S71" s="7"/>
      <c r="T71" s="8"/>
      <c r="U71" s="14"/>
      <c r="V71" s="3"/>
      <c r="W71" s="3"/>
      <c r="X71" s="3"/>
      <c r="Y71" s="3"/>
      <c r="Z71" s="3"/>
      <c r="AA71" s="3"/>
      <c r="AB71" s="3"/>
      <c r="AC71" s="3"/>
      <c r="AD71" s="3"/>
    </row>
    <row r="72" spans="1:30" x14ac:dyDescent="0.25">
      <c r="A72" s="3"/>
      <c r="B72" s="6"/>
      <c r="C72" s="6"/>
      <c r="D72" s="6"/>
      <c r="E72" s="6"/>
      <c r="F72" s="6"/>
      <c r="G72" s="6"/>
      <c r="H72" s="6"/>
      <c r="I72" s="6"/>
      <c r="J72" s="6"/>
      <c r="K72" s="6"/>
      <c r="L72" s="7">
        <f t="shared" si="2"/>
        <v>0</v>
      </c>
      <c r="M72" s="3"/>
      <c r="N72" s="13"/>
      <c r="O72" s="8">
        <f>SUM(O68:O71)</f>
        <v>343.9</v>
      </c>
      <c r="P72" s="9"/>
      <c r="Q72" s="9"/>
      <c r="R72" s="9"/>
      <c r="S72" s="8">
        <f>SUM(S68:S71)</f>
        <v>293</v>
      </c>
      <c r="T72" s="8">
        <f>SUM(T68:T71)</f>
        <v>0</v>
      </c>
      <c r="U72" s="14">
        <f>S72-O72+T72</f>
        <v>-50.899999999999977</v>
      </c>
      <c r="V72" s="3"/>
      <c r="W72" s="3"/>
      <c r="X72" s="3"/>
      <c r="Y72" s="3"/>
      <c r="Z72" s="3"/>
      <c r="AA72" s="3"/>
      <c r="AB72" s="3"/>
      <c r="AC72" s="3"/>
      <c r="AD72" s="3"/>
    </row>
    <row r="73" spans="1:30" x14ac:dyDescent="0.25">
      <c r="A73" s="3"/>
      <c r="B73" s="6"/>
      <c r="C73" s="6"/>
      <c r="D73" s="6"/>
      <c r="E73" s="6"/>
      <c r="F73" s="6"/>
      <c r="G73" s="6"/>
      <c r="H73" s="6"/>
      <c r="I73" s="6"/>
      <c r="J73" s="29">
        <f>SUM(J7:J72)</f>
        <v>26380.9</v>
      </c>
      <c r="K73" s="6"/>
      <c r="L73" s="29">
        <f>SUM(L7:L72)</f>
        <v>302630.5</v>
      </c>
      <c r="M73" s="3"/>
      <c r="N73" s="13"/>
      <c r="O73" s="8">
        <f>+O72+O67+O61+O55+O49+O15</f>
        <v>26384.100000000002</v>
      </c>
      <c r="P73" s="9"/>
      <c r="Q73" s="9"/>
      <c r="R73" s="9"/>
      <c r="S73" s="8">
        <f>+S72+S67+S61+S55+S49+S15</f>
        <v>25851</v>
      </c>
      <c r="T73" s="8">
        <f>+T72+T67+T61+T55+T49+T15</f>
        <v>534</v>
      </c>
      <c r="U73" s="29">
        <f>SUM(U7:U72)</f>
        <v>0.90000000000020464</v>
      </c>
      <c r="V73" s="3"/>
      <c r="W73" s="3"/>
      <c r="X73" s="3"/>
      <c r="Y73" s="3"/>
      <c r="Z73" s="28">
        <f>SUM(Z6:Z72)</f>
        <v>282425</v>
      </c>
      <c r="AA73" s="3"/>
      <c r="AB73" s="3"/>
      <c r="AC73" s="3"/>
      <c r="AD73" s="3"/>
    </row>
    <row r="74" spans="1:30" x14ac:dyDescent="0.25">
      <c r="S74" s="12"/>
      <c r="T74" s="12"/>
    </row>
    <row r="76" spans="1:30" x14ac:dyDescent="0.25">
      <c r="M76" s="23" t="s">
        <v>120</v>
      </c>
      <c r="N76" s="18"/>
      <c r="O76" s="19">
        <v>282425</v>
      </c>
      <c r="U76" s="12"/>
    </row>
    <row r="77" spans="1:30" x14ac:dyDescent="0.25">
      <c r="M77" s="23" t="s">
        <v>121</v>
      </c>
      <c r="N77" s="20" t="s">
        <v>124</v>
      </c>
      <c r="O77" s="21">
        <v>10820</v>
      </c>
    </row>
    <row r="78" spans="1:30" x14ac:dyDescent="0.25">
      <c r="M78" s="41" t="s">
        <v>119</v>
      </c>
      <c r="N78" s="41"/>
      <c r="O78" s="22">
        <f>SUM(O76:O77)</f>
        <v>293245</v>
      </c>
    </row>
    <row r="85" spans="15:15" x14ac:dyDescent="0.25">
      <c r="O85" s="1">
        <v>250</v>
      </c>
    </row>
    <row r="86" spans="15:15" x14ac:dyDescent="0.25">
      <c r="O86" s="1">
        <v>500</v>
      </c>
    </row>
    <row r="87" spans="15:15" x14ac:dyDescent="0.25">
      <c r="O87" s="1">
        <v>250</v>
      </c>
    </row>
    <row r="88" spans="15:15" x14ac:dyDescent="0.25">
      <c r="O88" s="1">
        <v>500</v>
      </c>
    </row>
    <row r="89" spans="15:15" x14ac:dyDescent="0.25">
      <c r="O89" s="1">
        <v>280</v>
      </c>
    </row>
    <row r="90" spans="15:15" x14ac:dyDescent="0.25">
      <c r="O90" s="1">
        <v>30</v>
      </c>
    </row>
    <row r="91" spans="15:15" x14ac:dyDescent="0.25">
      <c r="O91" s="1">
        <v>500</v>
      </c>
    </row>
    <row r="92" spans="15:15" x14ac:dyDescent="0.25">
      <c r="O92" s="1">
        <v>1500</v>
      </c>
    </row>
    <row r="93" spans="15:15" x14ac:dyDescent="0.25">
      <c r="O93" s="1">
        <v>33.9</v>
      </c>
    </row>
    <row r="94" spans="15:15" x14ac:dyDescent="0.25">
      <c r="O94" s="1">
        <v>500</v>
      </c>
    </row>
    <row r="95" spans="15:15" x14ac:dyDescent="0.25">
      <c r="O95" s="1">
        <v>500</v>
      </c>
    </row>
    <row r="96" spans="15:15" x14ac:dyDescent="0.25">
      <c r="O96" s="1">
        <v>500</v>
      </c>
    </row>
    <row r="97" spans="15:15" x14ac:dyDescent="0.25">
      <c r="O97" s="1">
        <v>500</v>
      </c>
    </row>
    <row r="98" spans="15:15" x14ac:dyDescent="0.25">
      <c r="O98" s="1">
        <v>500</v>
      </c>
    </row>
    <row r="99" spans="15:15" x14ac:dyDescent="0.25">
      <c r="O99" s="1">
        <v>250</v>
      </c>
    </row>
    <row r="100" spans="15:15" x14ac:dyDescent="0.25">
      <c r="O100" s="1">
        <v>250</v>
      </c>
    </row>
    <row r="101" spans="15:15" x14ac:dyDescent="0.25">
      <c r="O101" s="1">
        <v>154</v>
      </c>
    </row>
    <row r="102" spans="15:15" x14ac:dyDescent="0.25">
      <c r="O102" s="1">
        <v>500</v>
      </c>
    </row>
    <row r="103" spans="15:15" x14ac:dyDescent="0.25">
      <c r="O103" s="1">
        <v>500</v>
      </c>
    </row>
    <row r="104" spans="15:15" x14ac:dyDescent="0.25">
      <c r="O104" s="1">
        <v>500</v>
      </c>
    </row>
    <row r="105" spans="15:15" x14ac:dyDescent="0.25">
      <c r="O105" s="1">
        <v>250</v>
      </c>
    </row>
    <row r="106" spans="15:15" x14ac:dyDescent="0.25">
      <c r="O106" s="1">
        <v>350</v>
      </c>
    </row>
    <row r="107" spans="15:15" x14ac:dyDescent="0.25">
      <c r="O107" s="1">
        <v>250</v>
      </c>
    </row>
    <row r="108" spans="15:15" x14ac:dyDescent="0.25">
      <c r="O108" s="1">
        <v>750</v>
      </c>
    </row>
    <row r="109" spans="15:15" x14ac:dyDescent="0.25">
      <c r="O109" s="1">
        <v>1500</v>
      </c>
    </row>
    <row r="110" spans="15:15" x14ac:dyDescent="0.25">
      <c r="O110" s="1">
        <v>1500</v>
      </c>
    </row>
    <row r="111" spans="15:15" x14ac:dyDescent="0.25">
      <c r="O111" s="1">
        <v>2500</v>
      </c>
    </row>
    <row r="112" spans="15:15" x14ac:dyDescent="0.25">
      <c r="O112" s="1">
        <v>3000</v>
      </c>
    </row>
    <row r="113" spans="15:15" x14ac:dyDescent="0.25">
      <c r="O113" s="1">
        <v>3000</v>
      </c>
    </row>
    <row r="114" spans="15:15" x14ac:dyDescent="0.25">
      <c r="O114" s="1">
        <v>1300</v>
      </c>
    </row>
    <row r="115" spans="15:15" x14ac:dyDescent="0.25">
      <c r="O115" s="1">
        <v>311</v>
      </c>
    </row>
    <row r="116" spans="15:15" x14ac:dyDescent="0.25">
      <c r="O116" s="1">
        <v>1500</v>
      </c>
    </row>
    <row r="117" spans="15:15" x14ac:dyDescent="0.25">
      <c r="O117" s="1">
        <f>SUM(O85:O116)</f>
        <v>24708.9</v>
      </c>
    </row>
    <row r="118" spans="15:15" x14ac:dyDescent="0.25">
      <c r="O118" s="12">
        <f>O73-O117</f>
        <v>1675.2000000000007</v>
      </c>
    </row>
  </sheetData>
  <mergeCells count="9">
    <mergeCell ref="A1:AD1"/>
    <mergeCell ref="A2:AD2"/>
    <mergeCell ref="A3:AD3"/>
    <mergeCell ref="AA5:AC5"/>
    <mergeCell ref="M78:N78"/>
    <mergeCell ref="A5:L5"/>
    <mergeCell ref="M5:O5"/>
    <mergeCell ref="P5:S5"/>
    <mergeCell ref="V5:Z5"/>
  </mergeCells>
  <pageMargins left="0.2" right="0.2" top="0.5" bottom="0.5" header="0.3" footer="0.3"/>
  <pageSetup scale="45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cp:lastPrinted>2021-04-04T05:28:40Z</cp:lastPrinted>
  <dcterms:created xsi:type="dcterms:W3CDTF">2021-01-03T10:08:33Z</dcterms:created>
  <dcterms:modified xsi:type="dcterms:W3CDTF">2021-04-26T05:10:51Z</dcterms:modified>
</cp:coreProperties>
</file>