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Parity" sheetId="1" r:id="rId1"/>
  </sheets>
  <definedNames>
    <definedName name="_xlnm._FilterDatabase" localSheetId="0" hidden="1">Parity!$B$6:$O$31</definedName>
  </definedNames>
  <calcPr calcId="144525"/>
</workbook>
</file>

<file path=xl/calcChain.xml><?xml version="1.0" encoding="utf-8"?>
<calcChain xmlns="http://schemas.openxmlformats.org/spreadsheetml/2006/main">
  <c r="N31" i="1" l="1"/>
  <c r="M31" i="1"/>
  <c r="I31" i="1"/>
  <c r="M28" i="1"/>
  <c r="N44" i="1" l="1"/>
  <c r="M44" i="1"/>
  <c r="O44" i="1" s="1"/>
  <c r="I44" i="1"/>
  <c r="M38" i="1" l="1"/>
  <c r="I38" i="1" l="1"/>
  <c r="F38" i="1"/>
  <c r="N37" i="1" l="1"/>
  <c r="M37" i="1"/>
  <c r="I37" i="1"/>
  <c r="O37" i="1" l="1"/>
  <c r="N19" i="1"/>
  <c r="M17" i="1"/>
  <c r="M16" i="1"/>
  <c r="N51" i="1" l="1"/>
  <c r="M19" i="1" l="1"/>
  <c r="M10" i="1" l="1"/>
  <c r="M33" i="1" l="1"/>
  <c r="I32" i="1"/>
  <c r="I33" i="1" s="1"/>
  <c r="F32" i="1"/>
  <c r="F22" i="1"/>
  <c r="O33" i="1" l="1"/>
  <c r="M13" i="1"/>
  <c r="M51" i="1" s="1"/>
  <c r="I19" i="1"/>
  <c r="O19" i="1" s="1"/>
  <c r="O31" i="1" l="1"/>
  <c r="I9" i="1"/>
  <c r="F9" i="1"/>
  <c r="I7" i="1"/>
  <c r="F7" i="1"/>
  <c r="F51" i="1" l="1"/>
  <c r="I13" i="1"/>
  <c r="I51" i="1" l="1"/>
  <c r="M52" i="1" s="1"/>
  <c r="O13" i="1"/>
  <c r="O51" i="1" s="1"/>
</calcChain>
</file>

<file path=xl/sharedStrings.xml><?xml version="1.0" encoding="utf-8"?>
<sst xmlns="http://schemas.openxmlformats.org/spreadsheetml/2006/main" count="115" uniqueCount="60">
  <si>
    <t>MAHID KNITTING</t>
  </si>
  <si>
    <t>NAWPARA,MADHABDI,NARSINGDI.</t>
  </si>
  <si>
    <t>Program Details</t>
  </si>
  <si>
    <t>Yarn Received Statement</t>
  </si>
  <si>
    <t>Delivery Statement</t>
  </si>
  <si>
    <t>Remarks</t>
  </si>
  <si>
    <t>Buyer</t>
  </si>
  <si>
    <t>Order No</t>
  </si>
  <si>
    <t>Lot No</t>
  </si>
  <si>
    <t>Qty</t>
  </si>
  <si>
    <t>Date</t>
  </si>
  <si>
    <t>Challan No</t>
  </si>
  <si>
    <t>Yarn Qty</t>
  </si>
  <si>
    <t>Matarials</t>
  </si>
  <si>
    <t>Delivery Qty</t>
  </si>
  <si>
    <t>Pr.loss</t>
  </si>
  <si>
    <t>Balance</t>
  </si>
  <si>
    <t>Brand</t>
  </si>
  <si>
    <t>Yarn Count</t>
  </si>
  <si>
    <t>Parity Fashion Ltd.</t>
  </si>
  <si>
    <t>26/1</t>
  </si>
  <si>
    <t>RK-272</t>
  </si>
  <si>
    <t>10.01.21</t>
  </si>
  <si>
    <t>LPP</t>
  </si>
  <si>
    <t>26/1 Slub Org</t>
  </si>
  <si>
    <t>Makson</t>
  </si>
  <si>
    <t>12.01.21</t>
  </si>
  <si>
    <t>S/J Slub</t>
  </si>
  <si>
    <t>30/1</t>
  </si>
  <si>
    <t>Dabiruddin</t>
  </si>
  <si>
    <t>17.01.21</t>
  </si>
  <si>
    <t>9103-C</t>
  </si>
  <si>
    <t>20.01.21</t>
  </si>
  <si>
    <t>68619-954645</t>
  </si>
  <si>
    <t>28/1</t>
  </si>
  <si>
    <t>21.01.21</t>
  </si>
  <si>
    <t>s/j slub</t>
  </si>
  <si>
    <t>reject</t>
  </si>
  <si>
    <t>s/j</t>
  </si>
  <si>
    <t>0729B</t>
  </si>
  <si>
    <t>729B</t>
  </si>
  <si>
    <t>25.01.21</t>
  </si>
  <si>
    <t>S/j Slub</t>
  </si>
  <si>
    <t>9098C</t>
  </si>
  <si>
    <t>30.01.21</t>
  </si>
  <si>
    <t xml:space="preserve">s/j </t>
  </si>
  <si>
    <t>Loss</t>
  </si>
  <si>
    <t>OK</t>
  </si>
  <si>
    <t>16.02.21</t>
  </si>
  <si>
    <t>LPP-44</t>
  </si>
  <si>
    <t>1899F</t>
  </si>
  <si>
    <t>Aim Global</t>
  </si>
  <si>
    <t>07.03.21</t>
  </si>
  <si>
    <t>10.03.21</t>
  </si>
  <si>
    <t>20/1</t>
  </si>
  <si>
    <t>25.03.21</t>
  </si>
  <si>
    <t>Fleece</t>
  </si>
  <si>
    <t>22.05.21</t>
  </si>
  <si>
    <t>29.05.21</t>
  </si>
  <si>
    <t>Yarn Retrun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</si>
</sst>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* #,##0.0_);_(* \(#,##0.0\);_(* &quot;-&quot;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Fill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2" fillId="0" borderId="1" xfId="0" applyFont="1" applyFill="1" applyBorder="1"/>
    <xf numFmtId="1" fontId="2" fillId="0" borderId="1" xfId="0" applyNumberFormat="1" applyFont="1" applyFill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5" fontId="2" fillId="0" borderId="1" xfId="0" applyNumberFormat="1" applyFont="1" applyFill="1" applyBorder="1"/>
    <xf numFmtId="1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/>
    <xf numFmtId="43" fontId="2" fillId="0" borderId="0" xfId="0" applyNumberFormat="1" applyFont="1" applyFill="1"/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/>
    </xf>
    <xf numFmtId="166" fontId="2" fillId="0" borderId="1" xfId="0" applyNumberFormat="1" applyFont="1" applyFill="1" applyBorder="1"/>
    <xf numFmtId="166" fontId="5" fillId="0" borderId="1" xfId="0" applyNumberFormat="1" applyFont="1" applyFill="1" applyBorder="1"/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>
      <selection activeCell="M30" sqref="M30"/>
    </sheetView>
  </sheetViews>
  <sheetFormatPr defaultRowHeight="15" x14ac:dyDescent="0.25"/>
  <cols>
    <col min="1" max="1" width="7.5703125" style="1" customWidth="1"/>
    <col min="2" max="2" width="13.5703125" style="1" customWidth="1"/>
    <col min="3" max="3" width="16" style="1" customWidth="1"/>
    <col min="4" max="4" width="10.5703125" style="1" customWidth="1"/>
    <col min="5" max="5" width="9.7109375" style="1" customWidth="1"/>
    <col min="6" max="6" width="10.28515625" style="1" customWidth="1"/>
    <col min="7" max="7" width="9.5703125" style="1" customWidth="1"/>
    <col min="8" max="8" width="10.28515625" style="1" customWidth="1"/>
    <col min="9" max="9" width="10.5703125" style="1" customWidth="1"/>
    <col min="10" max="10" width="9.140625" style="1"/>
    <col min="11" max="11" width="11" style="1" customWidth="1"/>
    <col min="12" max="12" width="11.7109375" style="1" customWidth="1"/>
    <col min="13" max="13" width="15.85546875" style="1" customWidth="1"/>
    <col min="14" max="14" width="9.7109375" style="1" customWidth="1"/>
    <col min="15" max="15" width="13.85546875" style="1" customWidth="1"/>
    <col min="16" max="16384" width="9.140625" style="1"/>
  </cols>
  <sheetData>
    <row r="1" spans="1:16" ht="18.75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23.25" x14ac:dyDescent="0.35">
      <c r="A3" s="19" t="s">
        <v>19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5" spans="1:16" x14ac:dyDescent="0.25">
      <c r="A5" s="20" t="s">
        <v>2</v>
      </c>
      <c r="B5" s="20"/>
      <c r="C5" s="20"/>
      <c r="D5" s="20"/>
      <c r="E5" s="20"/>
      <c r="F5" s="20"/>
      <c r="G5" s="20" t="s">
        <v>3</v>
      </c>
      <c r="H5" s="20"/>
      <c r="I5" s="20"/>
      <c r="J5" s="20" t="s">
        <v>4</v>
      </c>
      <c r="K5" s="20"/>
      <c r="L5" s="20"/>
      <c r="M5" s="20"/>
      <c r="N5" s="2"/>
      <c r="O5" s="3"/>
      <c r="P5" s="3" t="s">
        <v>5</v>
      </c>
    </row>
    <row r="6" spans="1:16" x14ac:dyDescent="0.25">
      <c r="A6" s="4" t="s">
        <v>6</v>
      </c>
      <c r="B6" s="4" t="s">
        <v>7</v>
      </c>
      <c r="C6" s="4" t="s">
        <v>18</v>
      </c>
      <c r="D6" s="4" t="s">
        <v>17</v>
      </c>
      <c r="E6" s="4" t="s">
        <v>8</v>
      </c>
      <c r="F6" s="4" t="s">
        <v>9</v>
      </c>
      <c r="G6" s="4" t="s">
        <v>10</v>
      </c>
      <c r="H6" s="4" t="s">
        <v>11</v>
      </c>
      <c r="I6" s="5" t="s">
        <v>12</v>
      </c>
      <c r="J6" s="4" t="s">
        <v>10</v>
      </c>
      <c r="K6" s="4" t="s">
        <v>11</v>
      </c>
      <c r="L6" s="5" t="s">
        <v>13</v>
      </c>
      <c r="M6" s="4" t="s">
        <v>14</v>
      </c>
      <c r="N6" s="4" t="s">
        <v>15</v>
      </c>
      <c r="O6" s="4" t="s">
        <v>16</v>
      </c>
      <c r="P6" s="4"/>
    </row>
    <row r="7" spans="1:16" x14ac:dyDescent="0.25">
      <c r="A7" s="4" t="s">
        <v>23</v>
      </c>
      <c r="B7" s="16" t="s">
        <v>39</v>
      </c>
      <c r="C7" s="7" t="s">
        <v>20</v>
      </c>
      <c r="D7" s="7"/>
      <c r="E7" s="7" t="s">
        <v>21</v>
      </c>
      <c r="F7" s="8">
        <f>2300+14.5</f>
        <v>2314.5</v>
      </c>
      <c r="G7" s="4" t="s">
        <v>22</v>
      </c>
      <c r="H7" s="15">
        <v>13549</v>
      </c>
      <c r="I7" s="8">
        <f>2300+14.5</f>
        <v>2314.5</v>
      </c>
      <c r="J7" s="7"/>
      <c r="K7" s="7"/>
      <c r="L7" s="7"/>
      <c r="M7" s="8"/>
      <c r="N7" s="8"/>
      <c r="O7" s="4"/>
      <c r="P7" s="4"/>
    </row>
    <row r="8" spans="1:16" x14ac:dyDescent="0.25">
      <c r="A8" s="4"/>
      <c r="B8" s="6"/>
      <c r="C8" s="7"/>
      <c r="D8" s="7"/>
      <c r="E8" s="7"/>
      <c r="F8" s="8"/>
      <c r="G8" s="4"/>
      <c r="H8" s="15"/>
      <c r="I8" s="8"/>
      <c r="J8" s="7"/>
      <c r="K8" s="7"/>
      <c r="L8" s="7"/>
      <c r="M8" s="8"/>
      <c r="N8" s="8"/>
      <c r="O8" s="4"/>
      <c r="P8" s="4"/>
    </row>
    <row r="9" spans="1:16" x14ac:dyDescent="0.25">
      <c r="A9" s="4" t="s">
        <v>23</v>
      </c>
      <c r="B9" s="16" t="s">
        <v>39</v>
      </c>
      <c r="C9" s="7" t="s">
        <v>24</v>
      </c>
      <c r="D9" s="7" t="s">
        <v>25</v>
      </c>
      <c r="E9" s="7">
        <v>425</v>
      </c>
      <c r="F9" s="8">
        <f>2300+14</f>
        <v>2314</v>
      </c>
      <c r="G9" s="4" t="s">
        <v>22</v>
      </c>
      <c r="H9" s="15">
        <v>13549</v>
      </c>
      <c r="I9" s="8">
        <f>2300+14</f>
        <v>2314</v>
      </c>
      <c r="J9" s="7" t="s">
        <v>26</v>
      </c>
      <c r="K9" s="7">
        <v>57</v>
      </c>
      <c r="L9" s="7" t="s">
        <v>27</v>
      </c>
      <c r="M9" s="8">
        <v>1283</v>
      </c>
      <c r="N9" s="8"/>
      <c r="O9" s="4"/>
      <c r="P9" s="4"/>
    </row>
    <row r="10" spans="1:16" x14ac:dyDescent="0.25">
      <c r="A10" s="4"/>
      <c r="B10" s="6"/>
      <c r="C10" s="7"/>
      <c r="D10" s="7"/>
      <c r="E10" s="7"/>
      <c r="F10" s="8"/>
      <c r="G10" s="4"/>
      <c r="H10" s="15"/>
      <c r="I10" s="8"/>
      <c r="J10" s="7" t="s">
        <v>35</v>
      </c>
      <c r="K10" s="7">
        <v>139</v>
      </c>
      <c r="L10" s="7" t="s">
        <v>36</v>
      </c>
      <c r="M10" s="8">
        <f>1321+571+397</f>
        <v>2289</v>
      </c>
      <c r="N10" s="9"/>
      <c r="O10" s="11"/>
      <c r="P10" s="4"/>
    </row>
    <row r="11" spans="1:16" x14ac:dyDescent="0.25">
      <c r="A11" s="4"/>
      <c r="B11" s="6"/>
      <c r="C11" s="7"/>
      <c r="D11" s="7"/>
      <c r="E11" s="7"/>
      <c r="F11" s="8"/>
      <c r="G11" s="4"/>
      <c r="H11" s="15"/>
      <c r="I11" s="8"/>
      <c r="J11" s="7" t="s">
        <v>35</v>
      </c>
      <c r="K11" s="7">
        <v>139</v>
      </c>
      <c r="L11" s="7" t="s">
        <v>37</v>
      </c>
      <c r="M11" s="8">
        <v>23</v>
      </c>
      <c r="N11" s="8"/>
      <c r="O11" s="4"/>
      <c r="P11" s="4"/>
    </row>
    <row r="12" spans="1:16" x14ac:dyDescent="0.25">
      <c r="A12" s="4"/>
      <c r="B12" s="6"/>
      <c r="C12" s="7"/>
      <c r="D12" s="7"/>
      <c r="E12" s="7"/>
      <c r="F12" s="8"/>
      <c r="G12" s="4"/>
      <c r="H12" s="15"/>
      <c r="I12" s="8"/>
      <c r="J12" s="7" t="s">
        <v>41</v>
      </c>
      <c r="K12" s="7">
        <v>167</v>
      </c>
      <c r="L12" s="7" t="s">
        <v>36</v>
      </c>
      <c r="M12" s="8">
        <v>1051</v>
      </c>
      <c r="N12" s="8"/>
      <c r="O12" s="4"/>
      <c r="P12" s="4"/>
    </row>
    <row r="13" spans="1:16" x14ac:dyDescent="0.25">
      <c r="A13" s="4"/>
      <c r="B13" s="6"/>
      <c r="C13" s="7"/>
      <c r="D13" s="7"/>
      <c r="E13" s="7"/>
      <c r="F13" s="8"/>
      <c r="G13" s="4"/>
      <c r="H13" s="15"/>
      <c r="I13" s="9">
        <f>SUM(I7:I12)</f>
        <v>4628.5</v>
      </c>
      <c r="J13" s="10"/>
      <c r="K13" s="10"/>
      <c r="L13" s="10"/>
      <c r="M13" s="9">
        <f>SUM(M7:M12)</f>
        <v>4646</v>
      </c>
      <c r="N13" s="8"/>
      <c r="O13" s="17">
        <f>M13-I13+N13</f>
        <v>17.5</v>
      </c>
      <c r="P13" s="4"/>
    </row>
    <row r="14" spans="1:16" x14ac:dyDescent="0.25">
      <c r="A14" s="4" t="s">
        <v>23</v>
      </c>
      <c r="B14" s="6" t="s">
        <v>43</v>
      </c>
      <c r="C14" s="7" t="s">
        <v>28</v>
      </c>
      <c r="D14" s="7" t="s">
        <v>29</v>
      </c>
      <c r="E14" s="7">
        <v>3058</v>
      </c>
      <c r="F14" s="8">
        <v>3175</v>
      </c>
      <c r="G14" s="4" t="s">
        <v>30</v>
      </c>
      <c r="H14" s="15">
        <v>13937</v>
      </c>
      <c r="I14" s="8">
        <v>3175</v>
      </c>
      <c r="J14" s="7" t="s">
        <v>35</v>
      </c>
      <c r="K14" s="7">
        <v>140</v>
      </c>
      <c r="L14" s="7" t="s">
        <v>38</v>
      </c>
      <c r="M14" s="8">
        <v>789</v>
      </c>
      <c r="N14" s="8"/>
      <c r="O14" s="4"/>
      <c r="P14" s="4"/>
    </row>
    <row r="15" spans="1:16" x14ac:dyDescent="0.25">
      <c r="A15" s="4"/>
      <c r="B15" s="6"/>
      <c r="C15" s="7"/>
      <c r="D15" s="7"/>
      <c r="E15" s="7"/>
      <c r="F15" s="8"/>
      <c r="G15" s="4"/>
      <c r="H15" s="15"/>
      <c r="I15" s="8"/>
      <c r="J15" s="7" t="s">
        <v>41</v>
      </c>
      <c r="K15" s="7">
        <v>166</v>
      </c>
      <c r="L15" s="7" t="s">
        <v>38</v>
      </c>
      <c r="M15" s="8">
        <v>368</v>
      </c>
      <c r="N15" s="8"/>
      <c r="O15" s="4"/>
      <c r="P15" s="4"/>
    </row>
    <row r="16" spans="1:16" x14ac:dyDescent="0.25">
      <c r="A16" s="4"/>
      <c r="B16" s="6"/>
      <c r="C16" s="7"/>
      <c r="D16" s="7"/>
      <c r="E16" s="7"/>
      <c r="F16" s="8"/>
      <c r="G16" s="4"/>
      <c r="H16" s="15"/>
      <c r="I16" s="8"/>
      <c r="J16" s="7" t="s">
        <v>44</v>
      </c>
      <c r="K16" s="7">
        <v>197</v>
      </c>
      <c r="L16" s="7" t="s">
        <v>38</v>
      </c>
      <c r="M16" s="8">
        <f>436+32</f>
        <v>468</v>
      </c>
      <c r="N16" s="8"/>
      <c r="O16" s="4"/>
      <c r="P16" s="4"/>
    </row>
    <row r="17" spans="1:16" x14ac:dyDescent="0.25">
      <c r="A17" s="4"/>
      <c r="B17" s="6"/>
      <c r="C17" s="7"/>
      <c r="D17" s="7"/>
      <c r="E17" s="7"/>
      <c r="F17" s="8"/>
      <c r="G17" s="4"/>
      <c r="H17" s="15"/>
      <c r="I17" s="8"/>
      <c r="J17" s="7" t="s">
        <v>44</v>
      </c>
      <c r="K17" s="7">
        <v>197</v>
      </c>
      <c r="L17" s="7" t="s">
        <v>38</v>
      </c>
      <c r="M17" s="8">
        <f>1515+22</f>
        <v>1537</v>
      </c>
      <c r="N17" s="8"/>
      <c r="O17" s="4"/>
      <c r="P17" s="4"/>
    </row>
    <row r="18" spans="1:16" x14ac:dyDescent="0.25">
      <c r="A18" s="4"/>
      <c r="B18" s="6"/>
      <c r="C18" s="7"/>
      <c r="D18" s="7"/>
      <c r="E18" s="7"/>
      <c r="F18" s="8"/>
      <c r="G18" s="4"/>
      <c r="H18" s="15"/>
      <c r="I18" s="8"/>
      <c r="J18" s="7" t="s">
        <v>44</v>
      </c>
      <c r="K18" s="7">
        <v>200</v>
      </c>
      <c r="L18" s="7" t="s">
        <v>46</v>
      </c>
      <c r="M18" s="8"/>
      <c r="N18" s="8">
        <v>13</v>
      </c>
      <c r="O18" s="4"/>
      <c r="P18" s="4"/>
    </row>
    <row r="19" spans="1:16" x14ac:dyDescent="0.25">
      <c r="A19" s="4"/>
      <c r="B19" s="6"/>
      <c r="C19" s="7"/>
      <c r="D19" s="7"/>
      <c r="E19" s="7"/>
      <c r="F19" s="8"/>
      <c r="G19" s="4"/>
      <c r="H19" s="15"/>
      <c r="I19" s="9">
        <f>SUM(I14:I18)</f>
        <v>3175</v>
      </c>
      <c r="J19" s="10"/>
      <c r="K19" s="10"/>
      <c r="L19" s="10"/>
      <c r="M19" s="9">
        <f>SUM(M14:M18)</f>
        <v>3162</v>
      </c>
      <c r="N19" s="9">
        <f>SUM(N14:N18)</f>
        <v>13</v>
      </c>
      <c r="O19" s="18">
        <f>M19-I19+N19</f>
        <v>0</v>
      </c>
      <c r="P19" s="4" t="s">
        <v>47</v>
      </c>
    </row>
    <row r="20" spans="1:16" x14ac:dyDescent="0.25">
      <c r="A20" s="4" t="s">
        <v>23</v>
      </c>
      <c r="B20" s="6" t="s">
        <v>40</v>
      </c>
      <c r="C20" s="7" t="s">
        <v>20</v>
      </c>
      <c r="D20" s="7" t="s">
        <v>25</v>
      </c>
      <c r="E20" s="7">
        <v>425</v>
      </c>
      <c r="F20" s="8">
        <v>2123</v>
      </c>
      <c r="G20" s="4" t="s">
        <v>30</v>
      </c>
      <c r="H20" s="15">
        <v>13938</v>
      </c>
      <c r="I20" s="8">
        <v>2123</v>
      </c>
      <c r="J20" s="7" t="s">
        <v>41</v>
      </c>
      <c r="K20" s="7">
        <v>165</v>
      </c>
      <c r="L20" s="7" t="s">
        <v>42</v>
      </c>
      <c r="M20" s="8">
        <v>1741</v>
      </c>
      <c r="N20" s="8"/>
      <c r="O20" s="4"/>
      <c r="P20" s="4"/>
    </row>
    <row r="21" spans="1:16" x14ac:dyDescent="0.25">
      <c r="A21" s="4" t="s">
        <v>23</v>
      </c>
      <c r="B21" s="6" t="s">
        <v>31</v>
      </c>
      <c r="C21" s="7" t="s">
        <v>28</v>
      </c>
      <c r="D21" s="7"/>
      <c r="E21" s="15">
        <v>113</v>
      </c>
      <c r="F21" s="8">
        <v>650</v>
      </c>
      <c r="G21" s="4" t="s">
        <v>32</v>
      </c>
      <c r="H21" s="15">
        <v>2</v>
      </c>
      <c r="I21" s="8">
        <v>650</v>
      </c>
      <c r="J21" s="7" t="s">
        <v>44</v>
      </c>
      <c r="K21" s="7">
        <v>198</v>
      </c>
      <c r="L21" s="7" t="s">
        <v>45</v>
      </c>
      <c r="M21" s="8">
        <v>573</v>
      </c>
      <c r="N21" s="8"/>
      <c r="O21" s="4"/>
      <c r="P21" s="4"/>
    </row>
    <row r="22" spans="1:16" x14ac:dyDescent="0.25">
      <c r="A22" s="4" t="s">
        <v>23</v>
      </c>
      <c r="B22" s="6" t="s">
        <v>33</v>
      </c>
      <c r="C22" s="7" t="s">
        <v>28</v>
      </c>
      <c r="D22" s="7"/>
      <c r="E22" s="15">
        <v>113</v>
      </c>
      <c r="F22" s="8">
        <f>1700+37.5</f>
        <v>1737.5</v>
      </c>
      <c r="G22" s="4" t="s">
        <v>32</v>
      </c>
      <c r="H22" s="15">
        <v>2</v>
      </c>
      <c r="I22" s="8">
        <v>1737.5</v>
      </c>
      <c r="J22" s="7" t="s">
        <v>44</v>
      </c>
      <c r="K22" s="7">
        <v>198</v>
      </c>
      <c r="L22" s="7" t="s">
        <v>45</v>
      </c>
      <c r="M22" s="8">
        <v>647</v>
      </c>
      <c r="N22" s="9"/>
      <c r="O22" s="11"/>
      <c r="P22" s="4"/>
    </row>
    <row r="23" spans="1:16" x14ac:dyDescent="0.25">
      <c r="A23" s="4"/>
      <c r="B23" s="6"/>
      <c r="C23" s="7"/>
      <c r="D23" s="7"/>
      <c r="E23" s="15"/>
      <c r="F23" s="8"/>
      <c r="G23" s="4"/>
      <c r="H23" s="15"/>
      <c r="I23" s="8"/>
      <c r="J23" s="7" t="s">
        <v>44</v>
      </c>
      <c r="K23" s="7">
        <v>198</v>
      </c>
      <c r="L23" s="7" t="s">
        <v>45</v>
      </c>
      <c r="M23" s="8">
        <v>416</v>
      </c>
      <c r="N23" s="9"/>
      <c r="O23" s="11"/>
      <c r="P23" s="4"/>
    </row>
    <row r="24" spans="1:16" x14ac:dyDescent="0.25">
      <c r="A24" s="4"/>
      <c r="B24" s="6"/>
      <c r="C24" s="7"/>
      <c r="D24" s="7"/>
      <c r="E24" s="15"/>
      <c r="F24" s="8"/>
      <c r="G24" s="4"/>
      <c r="H24" s="15"/>
      <c r="I24" s="8"/>
      <c r="J24" s="7" t="s">
        <v>44</v>
      </c>
      <c r="K24" s="7">
        <v>198</v>
      </c>
      <c r="L24" s="7" t="s">
        <v>45</v>
      </c>
      <c r="M24" s="8">
        <v>6</v>
      </c>
      <c r="N24" s="9"/>
      <c r="O24" s="11"/>
      <c r="P24" s="4"/>
    </row>
    <row r="25" spans="1:16" x14ac:dyDescent="0.25">
      <c r="A25" s="4"/>
      <c r="B25" s="6"/>
      <c r="C25" s="7"/>
      <c r="D25" s="7"/>
      <c r="E25" s="15"/>
      <c r="F25" s="8"/>
      <c r="G25" s="4"/>
      <c r="H25" s="15"/>
      <c r="I25" s="8"/>
      <c r="J25" s="7" t="s">
        <v>44</v>
      </c>
      <c r="K25" s="7">
        <v>198</v>
      </c>
      <c r="L25" s="7" t="s">
        <v>45</v>
      </c>
      <c r="M25" s="8">
        <v>401</v>
      </c>
      <c r="N25" s="9"/>
      <c r="O25" s="11"/>
      <c r="P25" s="4"/>
    </row>
    <row r="26" spans="1:16" x14ac:dyDescent="0.25">
      <c r="A26" s="4"/>
      <c r="B26" s="6"/>
      <c r="C26" s="7"/>
      <c r="D26" s="7"/>
      <c r="E26" s="15"/>
      <c r="F26" s="8"/>
      <c r="G26" s="4"/>
      <c r="H26" s="15"/>
      <c r="I26" s="8"/>
      <c r="J26" s="7" t="s">
        <v>44</v>
      </c>
      <c r="K26" s="7">
        <v>199</v>
      </c>
      <c r="L26" s="7" t="s">
        <v>42</v>
      </c>
      <c r="M26" s="8">
        <v>235</v>
      </c>
      <c r="N26" s="9"/>
      <c r="O26" s="11"/>
      <c r="P26" s="4"/>
    </row>
    <row r="27" spans="1:16" x14ac:dyDescent="0.25">
      <c r="A27" s="4"/>
      <c r="B27" s="6"/>
      <c r="C27" s="7"/>
      <c r="D27" s="7"/>
      <c r="E27" s="15"/>
      <c r="F27" s="8"/>
      <c r="G27" s="4"/>
      <c r="H27" s="15"/>
      <c r="I27" s="8"/>
      <c r="J27" s="7" t="s">
        <v>48</v>
      </c>
      <c r="K27" s="7">
        <v>372</v>
      </c>
      <c r="L27" s="7" t="s">
        <v>38</v>
      </c>
      <c r="M27" s="8">
        <v>343</v>
      </c>
      <c r="N27" s="9"/>
      <c r="O27" s="11"/>
      <c r="P27" s="4"/>
    </row>
    <row r="28" spans="1:16" x14ac:dyDescent="0.25">
      <c r="A28" s="4"/>
      <c r="B28" s="6"/>
      <c r="C28" s="7"/>
      <c r="D28" s="7"/>
      <c r="E28" s="15"/>
      <c r="F28" s="8"/>
      <c r="G28" s="4"/>
      <c r="H28" s="15"/>
      <c r="I28" s="8"/>
      <c r="J28" s="7" t="s">
        <v>58</v>
      </c>
      <c r="K28" s="7">
        <v>1280</v>
      </c>
      <c r="L28" s="7" t="s">
        <v>59</v>
      </c>
      <c r="M28" s="8">
        <f>39+28</f>
        <v>67</v>
      </c>
      <c r="N28" s="9"/>
      <c r="O28" s="11"/>
      <c r="P28" s="4"/>
    </row>
    <row r="29" spans="1:16" x14ac:dyDescent="0.25">
      <c r="A29" s="4"/>
      <c r="B29" s="6"/>
      <c r="C29" s="7"/>
      <c r="D29" s="7"/>
      <c r="E29" s="15"/>
      <c r="F29" s="8"/>
      <c r="G29" s="4"/>
      <c r="H29" s="15"/>
      <c r="I29" s="8"/>
      <c r="J29" s="7" t="s">
        <v>58</v>
      </c>
      <c r="K29" s="7">
        <v>1280</v>
      </c>
      <c r="L29" s="7" t="s">
        <v>59</v>
      </c>
      <c r="M29" s="8">
        <v>110.7</v>
      </c>
      <c r="N29" s="9"/>
      <c r="O29" s="11"/>
      <c r="P29" s="4"/>
    </row>
    <row r="30" spans="1:16" x14ac:dyDescent="0.25">
      <c r="A30" s="4"/>
      <c r="B30" s="6"/>
      <c r="C30" s="7"/>
      <c r="D30" s="7"/>
      <c r="E30" s="15"/>
      <c r="F30" s="8"/>
      <c r="G30" s="4"/>
      <c r="H30" s="15"/>
      <c r="I30" s="8"/>
      <c r="J30" s="7"/>
      <c r="K30" s="7"/>
      <c r="L30" s="7"/>
      <c r="M30" s="8"/>
      <c r="N30" s="9"/>
      <c r="O30" s="11"/>
      <c r="P30" s="4"/>
    </row>
    <row r="31" spans="1:16" x14ac:dyDescent="0.25">
      <c r="A31" s="4"/>
      <c r="B31" s="6"/>
      <c r="C31" s="7"/>
      <c r="D31" s="7"/>
      <c r="E31" s="12"/>
      <c r="F31" s="8"/>
      <c r="G31" s="4"/>
      <c r="H31" s="15"/>
      <c r="I31" s="9">
        <f>SUM(I20:I30)</f>
        <v>4510.5</v>
      </c>
      <c r="J31" s="7"/>
      <c r="K31" s="7"/>
      <c r="L31" s="7"/>
      <c r="M31" s="9">
        <f>SUM(M20:M30)</f>
        <v>4539.7</v>
      </c>
      <c r="N31" s="9">
        <f>SUM(N20:N30)</f>
        <v>0</v>
      </c>
      <c r="O31" s="17">
        <f>M31-I31+N31</f>
        <v>29.199999999999818</v>
      </c>
      <c r="P31" s="4"/>
    </row>
    <row r="32" spans="1:16" x14ac:dyDescent="0.25">
      <c r="A32" s="4" t="s">
        <v>23</v>
      </c>
      <c r="B32" s="6" t="s">
        <v>31</v>
      </c>
      <c r="C32" s="7" t="s">
        <v>34</v>
      </c>
      <c r="D32" s="7" t="s">
        <v>29</v>
      </c>
      <c r="E32" s="15">
        <v>2845</v>
      </c>
      <c r="F32" s="8">
        <f>2350+25</f>
        <v>2375</v>
      </c>
      <c r="G32" s="4" t="s">
        <v>32</v>
      </c>
      <c r="H32" s="15">
        <v>1</v>
      </c>
      <c r="I32" s="9">
        <f>2350+25</f>
        <v>2375</v>
      </c>
      <c r="J32" s="7" t="s">
        <v>48</v>
      </c>
      <c r="K32" s="7">
        <v>372</v>
      </c>
      <c r="L32" s="7" t="s">
        <v>38</v>
      </c>
      <c r="M32" s="8">
        <v>2373</v>
      </c>
      <c r="N32" s="8"/>
      <c r="O32" s="17"/>
      <c r="P32" s="4"/>
    </row>
    <row r="33" spans="1:16" x14ac:dyDescent="0.25">
      <c r="A33" s="4"/>
      <c r="B33" s="7"/>
      <c r="C33" s="7"/>
      <c r="D33" s="7"/>
      <c r="E33" s="15"/>
      <c r="F33" s="8"/>
      <c r="G33" s="4"/>
      <c r="H33" s="15"/>
      <c r="I33" s="9">
        <f>SUM(I32:I32)</f>
        <v>2375</v>
      </c>
      <c r="J33" s="10"/>
      <c r="K33" s="10"/>
      <c r="L33" s="10"/>
      <c r="M33" s="9">
        <f>SUM(M32:M32)</f>
        <v>2373</v>
      </c>
      <c r="N33" s="9"/>
      <c r="O33" s="17">
        <f>M33-I33+N33</f>
        <v>-2</v>
      </c>
      <c r="P33" s="4"/>
    </row>
    <row r="34" spans="1:16" x14ac:dyDescent="0.25">
      <c r="A34" s="4" t="s">
        <v>49</v>
      </c>
      <c r="B34" s="7" t="s">
        <v>50</v>
      </c>
      <c r="C34" s="7" t="s">
        <v>34</v>
      </c>
      <c r="D34" s="7"/>
      <c r="E34" s="15">
        <v>184</v>
      </c>
      <c r="F34" s="8">
        <v>2800</v>
      </c>
      <c r="G34" s="4" t="s">
        <v>48</v>
      </c>
      <c r="H34" s="15">
        <v>14934</v>
      </c>
      <c r="I34" s="9">
        <v>2800</v>
      </c>
      <c r="J34" s="7" t="s">
        <v>53</v>
      </c>
      <c r="K34" s="7">
        <v>595</v>
      </c>
      <c r="L34" s="7" t="s">
        <v>38</v>
      </c>
      <c r="M34" s="8">
        <v>2777</v>
      </c>
      <c r="N34" s="8"/>
      <c r="O34" s="17"/>
      <c r="P34" s="4"/>
    </row>
    <row r="35" spans="1:16" x14ac:dyDescent="0.25">
      <c r="A35" s="4"/>
      <c r="B35" s="7"/>
      <c r="C35" s="7"/>
      <c r="D35" s="7"/>
      <c r="E35" s="15"/>
      <c r="F35" s="8"/>
      <c r="G35" s="4"/>
      <c r="H35" s="15"/>
      <c r="I35" s="9"/>
      <c r="J35" s="7" t="s">
        <v>53</v>
      </c>
      <c r="K35" s="7">
        <v>596</v>
      </c>
      <c r="L35" s="7" t="s">
        <v>46</v>
      </c>
      <c r="M35" s="8">
        <v>0</v>
      </c>
      <c r="N35" s="8">
        <v>23</v>
      </c>
      <c r="O35" s="17"/>
      <c r="P35" s="4"/>
    </row>
    <row r="36" spans="1:16" x14ac:dyDescent="0.25">
      <c r="A36" s="4"/>
      <c r="B36" s="7"/>
      <c r="C36" s="7"/>
      <c r="D36" s="7"/>
      <c r="E36" s="15"/>
      <c r="F36" s="8"/>
      <c r="G36" s="4"/>
      <c r="H36" s="15"/>
      <c r="I36" s="9"/>
      <c r="J36" s="10"/>
      <c r="K36" s="10"/>
      <c r="L36" s="10"/>
      <c r="M36" s="9"/>
      <c r="N36" s="9"/>
      <c r="O36" s="17"/>
      <c r="P36" s="4"/>
    </row>
    <row r="37" spans="1:16" x14ac:dyDescent="0.25">
      <c r="A37" s="4"/>
      <c r="B37" s="7"/>
      <c r="C37" s="7"/>
      <c r="D37" s="7"/>
      <c r="E37" s="15"/>
      <c r="F37" s="8"/>
      <c r="G37" s="4"/>
      <c r="H37" s="15"/>
      <c r="I37" s="9">
        <f>SUM(I34:I36)</f>
        <v>2800</v>
      </c>
      <c r="J37" s="10"/>
      <c r="K37" s="10"/>
      <c r="L37" s="10"/>
      <c r="M37" s="9">
        <f>SUM(M34:M36)</f>
        <v>2777</v>
      </c>
      <c r="N37" s="9">
        <f>SUM(N34:N36)</f>
        <v>23</v>
      </c>
      <c r="O37" s="17">
        <f>M37-I37+N37</f>
        <v>0</v>
      </c>
      <c r="P37" s="4"/>
    </row>
    <row r="38" spans="1:16" x14ac:dyDescent="0.25">
      <c r="A38" s="4" t="s">
        <v>51</v>
      </c>
      <c r="B38" s="7"/>
      <c r="C38" s="7" t="s">
        <v>28</v>
      </c>
      <c r="D38" s="7"/>
      <c r="E38" s="15">
        <v>384</v>
      </c>
      <c r="F38" s="8">
        <f>3850+25</f>
        <v>3875</v>
      </c>
      <c r="G38" s="4" t="s">
        <v>52</v>
      </c>
      <c r="H38" s="15">
        <v>15637</v>
      </c>
      <c r="I38" s="8">
        <f>3850+25</f>
        <v>3875</v>
      </c>
      <c r="J38" s="7" t="s">
        <v>55</v>
      </c>
      <c r="K38" s="7">
        <v>773</v>
      </c>
      <c r="L38" s="7" t="s">
        <v>56</v>
      </c>
      <c r="M38" s="8">
        <f>1834+166</f>
        <v>2000</v>
      </c>
      <c r="N38" s="9"/>
      <c r="O38" s="17"/>
      <c r="P38" s="4"/>
    </row>
    <row r="39" spans="1:16" x14ac:dyDescent="0.25">
      <c r="A39" s="4"/>
      <c r="B39" s="7"/>
      <c r="C39" s="7" t="s">
        <v>54</v>
      </c>
      <c r="D39" s="7"/>
      <c r="E39" s="15"/>
      <c r="F39" s="8">
        <v>1100</v>
      </c>
      <c r="G39" s="4" t="s">
        <v>52</v>
      </c>
      <c r="H39" s="15">
        <v>15637</v>
      </c>
      <c r="I39" s="8">
        <v>1100</v>
      </c>
      <c r="J39" s="7" t="s">
        <v>57</v>
      </c>
      <c r="K39" s="7">
        <v>1248</v>
      </c>
      <c r="L39" s="7" t="s">
        <v>56</v>
      </c>
      <c r="M39" s="8">
        <v>2790</v>
      </c>
      <c r="N39" s="9"/>
      <c r="O39" s="17"/>
      <c r="P39" s="4"/>
    </row>
    <row r="40" spans="1:16" x14ac:dyDescent="0.25">
      <c r="A40" s="4"/>
      <c r="B40" s="7"/>
      <c r="C40" s="7"/>
      <c r="D40" s="7"/>
      <c r="E40" s="15"/>
      <c r="F40" s="8"/>
      <c r="G40" s="4"/>
      <c r="H40" s="15"/>
      <c r="I40" s="8"/>
      <c r="J40" s="7" t="s">
        <v>58</v>
      </c>
      <c r="K40" s="7">
        <v>1279</v>
      </c>
      <c r="L40" s="7" t="s">
        <v>56</v>
      </c>
      <c r="M40" s="8">
        <v>143</v>
      </c>
      <c r="N40" s="9"/>
      <c r="O40" s="17"/>
      <c r="P40" s="4"/>
    </row>
    <row r="41" spans="1:16" x14ac:dyDescent="0.25">
      <c r="A41" s="4"/>
      <c r="B41" s="7"/>
      <c r="C41" s="7"/>
      <c r="D41" s="7"/>
      <c r="E41" s="15"/>
      <c r="F41" s="8"/>
      <c r="G41" s="4"/>
      <c r="H41" s="15"/>
      <c r="I41" s="8"/>
      <c r="J41" s="10"/>
      <c r="K41" s="10"/>
      <c r="L41" s="10"/>
      <c r="M41" s="9"/>
      <c r="N41" s="9"/>
      <c r="O41" s="17"/>
      <c r="P41" s="4"/>
    </row>
    <row r="42" spans="1:16" x14ac:dyDescent="0.25">
      <c r="A42" s="4"/>
      <c r="B42" s="7"/>
      <c r="C42" s="7"/>
      <c r="D42" s="7"/>
      <c r="E42" s="15"/>
      <c r="F42" s="8"/>
      <c r="G42" s="4"/>
      <c r="H42" s="15"/>
      <c r="I42" s="8"/>
      <c r="J42" s="10"/>
      <c r="K42" s="10"/>
      <c r="L42" s="10"/>
      <c r="M42" s="9"/>
      <c r="N42" s="9"/>
      <c r="O42" s="17"/>
      <c r="P42" s="4"/>
    </row>
    <row r="43" spans="1:16" x14ac:dyDescent="0.25">
      <c r="A43" s="4"/>
      <c r="B43" s="7"/>
      <c r="C43" s="7"/>
      <c r="D43" s="7"/>
      <c r="E43" s="15"/>
      <c r="F43" s="8"/>
      <c r="G43" s="4"/>
      <c r="H43" s="15"/>
      <c r="I43" s="8"/>
      <c r="J43" s="10"/>
      <c r="K43" s="10"/>
      <c r="L43" s="10"/>
      <c r="M43" s="9"/>
      <c r="N43" s="9"/>
      <c r="O43" s="17"/>
      <c r="P43" s="4"/>
    </row>
    <row r="44" spans="1:16" x14ac:dyDescent="0.25">
      <c r="A44" s="4"/>
      <c r="B44" s="7"/>
      <c r="C44" s="7"/>
      <c r="D44" s="7"/>
      <c r="E44" s="15"/>
      <c r="F44" s="8"/>
      <c r="G44" s="4"/>
      <c r="H44" s="15"/>
      <c r="I44" s="9">
        <f>SUM(I38:I43)</f>
        <v>4975</v>
      </c>
      <c r="J44" s="10"/>
      <c r="K44" s="10"/>
      <c r="L44" s="10"/>
      <c r="M44" s="9">
        <f>SUM(M38:M43)</f>
        <v>4933</v>
      </c>
      <c r="N44" s="9">
        <f>SUM(N38:N43)</f>
        <v>0</v>
      </c>
      <c r="O44" s="17">
        <f>M44-I44+N44</f>
        <v>-42</v>
      </c>
      <c r="P44" s="4"/>
    </row>
    <row r="45" spans="1:16" x14ac:dyDescent="0.25">
      <c r="A45" s="4"/>
      <c r="B45" s="7"/>
      <c r="C45" s="7"/>
      <c r="D45" s="7"/>
      <c r="E45" s="15"/>
      <c r="F45" s="8"/>
      <c r="G45" s="4"/>
      <c r="H45" s="15"/>
      <c r="I45" s="9"/>
      <c r="J45" s="10"/>
      <c r="K45" s="10"/>
      <c r="L45" s="10"/>
      <c r="M45" s="9"/>
      <c r="N45" s="9"/>
      <c r="O45" s="17"/>
      <c r="P45" s="4"/>
    </row>
    <row r="46" spans="1:16" x14ac:dyDescent="0.25">
      <c r="A46" s="4"/>
      <c r="B46" s="7"/>
      <c r="C46" s="7"/>
      <c r="D46" s="7"/>
      <c r="E46" s="15"/>
      <c r="F46" s="8"/>
      <c r="G46" s="4"/>
      <c r="H46" s="15"/>
      <c r="I46" s="9"/>
      <c r="J46" s="10"/>
      <c r="K46" s="10"/>
      <c r="L46" s="10"/>
      <c r="M46" s="9"/>
      <c r="N46" s="9"/>
      <c r="O46" s="17"/>
      <c r="P46" s="4"/>
    </row>
    <row r="47" spans="1:16" x14ac:dyDescent="0.25">
      <c r="A47" s="4"/>
      <c r="B47" s="7"/>
      <c r="C47" s="7"/>
      <c r="D47" s="7"/>
      <c r="E47" s="15"/>
      <c r="F47" s="8"/>
      <c r="G47" s="4"/>
      <c r="H47" s="15"/>
      <c r="I47" s="9"/>
      <c r="J47" s="10"/>
      <c r="K47" s="10"/>
      <c r="L47" s="10"/>
      <c r="M47" s="9"/>
      <c r="N47" s="9"/>
      <c r="O47" s="17"/>
      <c r="P47" s="4"/>
    </row>
    <row r="48" spans="1:16" x14ac:dyDescent="0.25">
      <c r="A48" s="4"/>
      <c r="B48" s="7"/>
      <c r="C48" s="7"/>
      <c r="D48" s="7"/>
      <c r="E48" s="15"/>
      <c r="F48" s="8"/>
      <c r="G48" s="4"/>
      <c r="H48" s="15"/>
      <c r="I48" s="9"/>
      <c r="J48" s="10"/>
      <c r="K48" s="10"/>
      <c r="L48" s="10"/>
      <c r="M48" s="9"/>
      <c r="N48" s="9"/>
      <c r="O48" s="17"/>
      <c r="P48" s="4"/>
    </row>
    <row r="49" spans="1:16" x14ac:dyDescent="0.25">
      <c r="A49" s="4"/>
      <c r="B49" s="7"/>
      <c r="C49" s="7"/>
      <c r="D49" s="7"/>
      <c r="E49" s="15"/>
      <c r="F49" s="8"/>
      <c r="G49" s="4"/>
      <c r="H49" s="15"/>
      <c r="I49" s="9"/>
      <c r="J49" s="10"/>
      <c r="K49" s="10"/>
      <c r="L49" s="10"/>
      <c r="M49" s="9"/>
      <c r="N49" s="9"/>
      <c r="O49" s="17"/>
      <c r="P49" s="4"/>
    </row>
    <row r="50" spans="1:16" x14ac:dyDescent="0.25">
      <c r="A50" s="4"/>
      <c r="B50" s="7"/>
      <c r="C50" s="7"/>
      <c r="D50" s="7"/>
      <c r="E50" s="15"/>
      <c r="F50" s="8"/>
      <c r="G50" s="4"/>
      <c r="H50" s="15"/>
      <c r="I50" s="9"/>
      <c r="J50" s="10"/>
      <c r="K50" s="10"/>
      <c r="L50" s="10"/>
      <c r="M50" s="9"/>
      <c r="N50" s="9"/>
      <c r="O50" s="13"/>
      <c r="P50" s="4"/>
    </row>
    <row r="51" spans="1:16" x14ac:dyDescent="0.25">
      <c r="A51" s="4"/>
      <c r="B51" s="7"/>
      <c r="C51" s="7"/>
      <c r="D51" s="7"/>
      <c r="E51" s="15"/>
      <c r="F51" s="9">
        <f>SUM(F7:F50)</f>
        <v>22464</v>
      </c>
      <c r="G51" s="4"/>
      <c r="H51" s="15"/>
      <c r="I51" s="9">
        <f>+I44+I37+I33++I31+I19+I13</f>
        <v>22464</v>
      </c>
      <c r="J51" s="10"/>
      <c r="K51" s="10"/>
      <c r="L51" s="10"/>
      <c r="M51" s="9">
        <f>+M44+M37+M33++M31+M19+M13</f>
        <v>22430.7</v>
      </c>
      <c r="N51" s="9">
        <f>+N44+N37+N33++N31+N19+N13</f>
        <v>36</v>
      </c>
      <c r="O51" s="9">
        <f>SUM(O7:O50)</f>
        <v>2.6999999999998181</v>
      </c>
      <c r="P51" s="4"/>
    </row>
    <row r="52" spans="1:16" x14ac:dyDescent="0.25">
      <c r="M52" s="14">
        <f>I51-M51</f>
        <v>33.299999999999272</v>
      </c>
      <c r="N52" s="14"/>
    </row>
    <row r="53" spans="1:16" x14ac:dyDescent="0.25">
      <c r="O53" s="14"/>
    </row>
    <row r="57" spans="1:16" x14ac:dyDescent="0.25">
      <c r="O57" s="14"/>
    </row>
  </sheetData>
  <mergeCells count="6">
    <mergeCell ref="A3:P3"/>
    <mergeCell ref="A5:F5"/>
    <mergeCell ref="G5:I5"/>
    <mergeCell ref="J5:M5"/>
    <mergeCell ref="A1:P1"/>
    <mergeCell ref="A2:P2"/>
  </mergeCells>
  <pageMargins left="0.2" right="0.2" top="0.5" bottom="0.5" header="0.3" footer="0.3"/>
  <pageSetup scale="7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cp:lastPrinted>2021-04-18T07:13:20Z</cp:lastPrinted>
  <dcterms:created xsi:type="dcterms:W3CDTF">2021-01-03T10:08:33Z</dcterms:created>
  <dcterms:modified xsi:type="dcterms:W3CDTF">2021-05-30T04:07:25Z</dcterms:modified>
</cp:coreProperties>
</file>