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<sst xmlns="http://schemas.openxmlformats.org/spreadsheetml/2006/main" count="41" uniqueCount="36">
  <si>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Tasks</t>
  </si>
  <si>
    <t>Percentage</t>
  </si>
  <si>
    <t>Working monts</t>
  </si>
  <si>
    <t>Calendar months</t>
  </si>
  <si>
    <t>Sallary per month</t>
  </si>
  <si>
    <t>Paid per month</t>
  </si>
  <si>
    <t>Paid total</t>
  </si>
  <si>
    <t>Months</t>
  </si>
  <si>
    <t>Abhishek J</t>
  </si>
  <si>
    <t>Business development, product and service engineering, internationalization tasks</t>
  </si>
  <si>
    <t>Nov - Apr</t>
  </si>
  <si>
    <t>Soumyajit C</t>
  </si>
  <si>
    <t>Research &amp; Internalization, product and service piloting, engineering, localization, development and testing</t>
  </si>
  <si>
    <t>Jukka Nir</t>
  </si>
  <si>
    <t>Business development</t>
  </si>
  <si>
    <t>P1 ”Ajesh”</t>
  </si>
  <si>
    <t>Product and service concepts and development, business and product definitions and descriptions</t>
  </si>
  <si>
    <t>Nov, Dec, Jan, Feb</t>
  </si>
  <si>
    <t>P2 ”Krishna”</t>
  </si>
  <si>
    <t xml:space="preserve">Nov, Dec, Jan, </t>
  </si>
  <si>
    <t>Antti Pel</t>
  </si>
  <si>
    <t xml:space="preserve">Internationalization tasks, business development
</t>
  </si>
  <si>
    <t>Total</t>
  </si>
  <si>
    <t>Verification, total work amounts per task:</t>
  </si>
  <si>
    <t>Verification, budgeted:</t>
  </si>
  <si>
    <t>Task1</t>
  </si>
  <si>
    <t>Task2</t>
  </si>
  <si>
    <t>Task3</t>
  </si>
  <si>
    <t>Salaries</t>
  </si>
  <si>
    <t>Indirect</t>
  </si>
  <si>
    <t>Purchased services</t>
  </si>
  <si>
    <t>Bergreen : 4836,  Tweed: 3720</t>
  </si>
  <si>
    <t>Other costs</t>
  </si>
  <si>
    <t>Funding</t>
  </si>
  <si>
    <t>Own money</t>
  </si>
  <si>
    <t>Project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</si>
</sst>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\ %"/>
    <numFmt numFmtId="165" formatCode="#,##0.00\ [$€-40B];[RED]\-#,##0.00\ [$€-40B]"/>
    <numFmt numFmtId="166" formatCode="d.m"/>
    <numFmt numFmtId="167" formatCode="#,##0.00\ [$€-1]"/>
  </numFmts>
  <fonts count="7">
    <font>
      <sz val="10.0"/>
      <color rgb="FF000000"/>
      <name val="Arial"/>
    </font>
    <font>
      <sz val="8.0"/>
      <color theme="1"/>
      <name val="Open Sans"/>
    </font>
    <font>
      <b/>
      <sz val="8.0"/>
      <color theme="1"/>
      <name val="Open Sans"/>
    </font>
    <font>
      <sz val="8.0"/>
      <name val="Open Sans"/>
    </font>
    <font>
      <b/>
      <sz val="8.0"/>
      <name val="Open Sans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3" fontId="2" numFmtId="0" xfId="0" applyAlignment="1" applyFill="1" applyFont="1">
      <alignment shrinkToFit="0" vertical="bottom" wrapText="0"/>
    </xf>
    <xf borderId="0" fillId="2" fontId="2" numFmtId="0" xfId="0" applyAlignment="1" applyFont="1">
      <alignment shrinkToFit="0" vertical="top" wrapText="0"/>
    </xf>
    <xf borderId="0" fillId="3" fontId="2" numFmtId="0" xfId="0" applyAlignment="1" applyFont="1">
      <alignment readingOrder="0" shrinkToFit="0" vertical="top" wrapText="0"/>
    </xf>
    <xf borderId="0" fillId="3" fontId="2" numFmtId="0" xfId="0" applyAlignment="1" applyFont="1">
      <alignment shrinkToFit="0" vertical="top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shrinkToFit="0" vertical="top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165" xfId="0" applyAlignment="1" applyFont="1" applyNumberFormat="1">
      <alignment readingOrder="0" shrinkToFit="0" vertical="top" wrapText="0"/>
    </xf>
    <xf borderId="0" fillId="0" fontId="1" numFmtId="165" xfId="0" applyAlignment="1" applyFont="1" applyNumberFormat="1">
      <alignment shrinkToFit="0" vertical="top" wrapText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top" wrapText="0"/>
    </xf>
    <xf borderId="0" fillId="0" fontId="6" numFmtId="0" xfId="0" applyAlignment="1" applyFont="1">
      <alignment readingOrder="0" shrinkToFit="0" wrapText="1"/>
    </xf>
    <xf borderId="0" fillId="0" fontId="1" numFmtId="166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top" wrapText="0"/>
    </xf>
    <xf borderId="0" fillId="2" fontId="2" numFmtId="165" xfId="0" applyAlignment="1" applyFont="1" applyNumberFormat="1">
      <alignment shrinkToFit="0" vertical="top" wrapText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1" numFmtId="167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4" width="11.57"/>
    <col customWidth="1" min="5" max="5" width="14.14"/>
    <col customWidth="1" min="6" max="9" width="11.57"/>
    <col customWidth="1" min="10" max="26" width="8.71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3"/>
      <c r="B3" s="4"/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3"/>
      <c r="K3" s="7" t="s">
        <v>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/>
      <c r="B4" s="8" t="s">
        <v>8</v>
      </c>
      <c r="C4" s="9" t="s">
        <v>9</v>
      </c>
      <c r="D4" s="10">
        <v>1.0</v>
      </c>
      <c r="E4" s="11">
        <f t="shared" ref="E4:E9" si="1">D4*F4</f>
        <v>6</v>
      </c>
      <c r="F4" s="12">
        <v>6.0</v>
      </c>
      <c r="G4" s="13">
        <v>2220.0</v>
      </c>
      <c r="H4" s="14">
        <f t="shared" ref="H4:H9" si="2">D4*G4</f>
        <v>2220</v>
      </c>
      <c r="I4" s="14">
        <f t="shared" ref="I4:I9" si="3">D4*F4*G4</f>
        <v>13320</v>
      </c>
      <c r="J4" s="1"/>
      <c r="K4" s="15" t="s">
        <v>10</v>
      </c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8" t="s">
        <v>11</v>
      </c>
      <c r="C5" s="9" t="s">
        <v>12</v>
      </c>
      <c r="D5" s="10">
        <v>1.0</v>
      </c>
      <c r="E5" s="11">
        <f t="shared" si="1"/>
        <v>6</v>
      </c>
      <c r="F5" s="12">
        <v>6.0</v>
      </c>
      <c r="G5" s="13">
        <v>2220.0</v>
      </c>
      <c r="H5" s="14">
        <f t="shared" si="2"/>
        <v>2220</v>
      </c>
      <c r="I5" s="14">
        <f t="shared" si="3"/>
        <v>13320</v>
      </c>
      <c r="J5" s="1"/>
      <c r="K5" s="7" t="s">
        <v>10</v>
      </c>
      <c r="L5" s="16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8" t="s">
        <v>13</v>
      </c>
      <c r="C6" s="9" t="s">
        <v>14</v>
      </c>
      <c r="D6" s="17">
        <v>0.13</v>
      </c>
      <c r="E6" s="11">
        <f t="shared" si="1"/>
        <v>0.78</v>
      </c>
      <c r="F6" s="11">
        <v>6.0</v>
      </c>
      <c r="G6" s="14">
        <v>3000.0</v>
      </c>
      <c r="H6" s="14">
        <f t="shared" si="2"/>
        <v>390</v>
      </c>
      <c r="I6" s="14">
        <f t="shared" si="3"/>
        <v>2340</v>
      </c>
      <c r="J6" s="1"/>
      <c r="K6" s="7" t="s">
        <v>10</v>
      </c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4" t="s">
        <v>15</v>
      </c>
      <c r="C7" s="9" t="s">
        <v>16</v>
      </c>
      <c r="D7" s="10">
        <v>0.5</v>
      </c>
      <c r="E7" s="11">
        <f t="shared" si="1"/>
        <v>2</v>
      </c>
      <c r="F7" s="12">
        <v>4.0</v>
      </c>
      <c r="G7" s="14">
        <v>1500.0</v>
      </c>
      <c r="H7" s="14">
        <f t="shared" si="2"/>
        <v>750</v>
      </c>
      <c r="I7" s="14">
        <f t="shared" si="3"/>
        <v>3000</v>
      </c>
      <c r="J7" s="1"/>
      <c r="K7" s="18" t="s">
        <v>17</v>
      </c>
      <c r="L7" s="16"/>
      <c r="M7" s="1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8" t="s">
        <v>18</v>
      </c>
      <c r="C8" s="9" t="s">
        <v>16</v>
      </c>
      <c r="D8" s="10">
        <v>0.5</v>
      </c>
      <c r="E8" s="11">
        <f t="shared" si="1"/>
        <v>1.5</v>
      </c>
      <c r="F8" s="11">
        <v>3.0</v>
      </c>
      <c r="G8" s="14">
        <v>1500.0</v>
      </c>
      <c r="H8" s="14">
        <f t="shared" si="2"/>
        <v>750</v>
      </c>
      <c r="I8" s="14">
        <f t="shared" si="3"/>
        <v>2250</v>
      </c>
      <c r="J8" s="1"/>
      <c r="K8" s="20" t="s">
        <v>19</v>
      </c>
      <c r="L8" s="16"/>
      <c r="M8" s="1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8" t="s">
        <v>20</v>
      </c>
      <c r="C9" s="9" t="s">
        <v>21</v>
      </c>
      <c r="D9" s="17">
        <v>0.13</v>
      </c>
      <c r="E9" s="11">
        <f t="shared" si="1"/>
        <v>0.78</v>
      </c>
      <c r="F9" s="11">
        <v>6.0</v>
      </c>
      <c r="G9" s="14">
        <v>3000.0</v>
      </c>
      <c r="H9" s="14">
        <f t="shared" si="2"/>
        <v>390</v>
      </c>
      <c r="I9" s="14">
        <f t="shared" si="3"/>
        <v>2340</v>
      </c>
      <c r="J9" s="1"/>
      <c r="K9" s="7" t="s">
        <v>10</v>
      </c>
      <c r="L9" s="16"/>
      <c r="M9" s="1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4"/>
      <c r="C10" s="9"/>
      <c r="D10" s="11"/>
      <c r="E10" s="11"/>
      <c r="F10" s="11"/>
      <c r="G10" s="11"/>
      <c r="H10" s="11"/>
      <c r="I10" s="11"/>
      <c r="J10" s="1"/>
      <c r="K10" s="1"/>
      <c r="L10" s="1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1"/>
      <c r="B11" s="4"/>
      <c r="C11" s="22"/>
      <c r="D11" s="22" t="s">
        <v>22</v>
      </c>
      <c r="E11" s="4">
        <f>SUM(E4:E9)</f>
        <v>17.06</v>
      </c>
      <c r="F11" s="22"/>
      <c r="G11" s="22"/>
      <c r="H11" s="22"/>
      <c r="I11" s="23">
        <f>SUM(I4:I9)</f>
        <v>36570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75" customHeight="1">
      <c r="A12" s="1"/>
      <c r="B12" s="4"/>
      <c r="C12" s="11"/>
      <c r="D12" s="11"/>
      <c r="E12" s="11"/>
      <c r="F12" s="11"/>
      <c r="G12" s="11"/>
      <c r="H12" s="11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4"/>
      <c r="C13" s="11"/>
      <c r="D13" s="24" t="s">
        <v>23</v>
      </c>
      <c r="E13" s="25"/>
      <c r="F13" s="11"/>
      <c r="G13" s="11"/>
      <c r="H13" s="11"/>
      <c r="I13" s="26" t="s">
        <v>24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4"/>
      <c r="C14" s="11"/>
      <c r="D14" s="25"/>
      <c r="E14" s="25"/>
      <c r="F14" s="11"/>
      <c r="G14" s="11"/>
      <c r="H14" s="11"/>
      <c r="I14" s="2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4"/>
      <c r="C15" s="11"/>
      <c r="D15" s="11" t="s">
        <v>25</v>
      </c>
      <c r="E15" s="11">
        <v>3.5</v>
      </c>
      <c r="F15" s="11"/>
      <c r="G15" s="11"/>
      <c r="H15" s="11"/>
      <c r="I15" s="14">
        <v>27000.0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2"/>
      <c r="C16" s="1"/>
      <c r="D16" s="11" t="s">
        <v>26</v>
      </c>
      <c r="E16" s="11">
        <v>3.75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2"/>
      <c r="C17" s="1"/>
      <c r="D17" s="11" t="s">
        <v>27</v>
      </c>
      <c r="E17" s="11">
        <v>4.0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2"/>
      <c r="C18" s="1"/>
      <c r="D18" s="27" t="s">
        <v>22</v>
      </c>
      <c r="E18" s="27">
        <f>E15+E16+E17</f>
        <v>11.25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8" t="s">
        <v>28</v>
      </c>
      <c r="C21" s="29">
        <f>I11</f>
        <v>36570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8" t="s">
        <v>29</v>
      </c>
      <c r="C22" s="29">
        <f>30%*C21</f>
        <v>10971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93.0" customHeight="1">
      <c r="A23" s="1"/>
      <c r="B23" s="28" t="s">
        <v>30</v>
      </c>
      <c r="C23" s="29">
        <v>10000.0</v>
      </c>
      <c r="D23" s="20" t="s">
        <v>31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28" t="s">
        <v>32</v>
      </c>
      <c r="C24" s="30">
        <f>66666.66-C21-C22-C23</f>
        <v>9125.66</v>
      </c>
      <c r="D24" s="31"/>
      <c r="E24" s="3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"/>
      <c r="C25" s="29">
        <f>sum(C21:C24)</f>
        <v>66666.66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8" t="s">
        <v>33</v>
      </c>
      <c r="C28" s="32">
        <v>50000.0</v>
      </c>
      <c r="D28" s="31">
        <f>75%*C30</f>
        <v>49999.995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8" t="s">
        <v>34</v>
      </c>
      <c r="C29" s="31">
        <f>C30-C28</f>
        <v>16666.66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28" t="s">
        <v>35</v>
      </c>
      <c r="C30" s="32">
        <v>66666.66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