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Experiments-results\IHC MEDUSA Explants\Staining data\Positive cell detection\Excel analysis\Statistics\"/>
    </mc:Choice>
  </mc:AlternateContent>
  <xr:revisionPtr revIDLastSave="0" documentId="13_ncr:1_{0F19C6E2-923A-4B8E-87BB-C29134AB4A56}" xr6:coauthVersionLast="47" xr6:coauthVersionMax="47" xr10:uidLastSave="{00000000-0000-0000-0000-000000000000}"/>
  <bookViews>
    <workbookView xWindow="-108" yWindow="-108" windowWidth="23256" windowHeight="12576" xr2:uid="{4E9CEC55-1B82-45A4-8ACB-915068EDE0C3}"/>
  </bookViews>
  <sheets>
    <sheet name="Summary" sheetId="6" r:id="rId1"/>
    <sheet name="SCANA % genome affected" sheetId="1" r:id="rId2"/>
    <sheet name="DDR mutatios" sheetId="2" r:id="rId3"/>
    <sheet name="Germline mutations" sheetId="3" r:id="rId4"/>
    <sheet name="SCNA TSG loss" sheetId="4" r:id="rId5"/>
    <sheet name="SCNA TSG loss sum" sheetId="5" r:id="rId6"/>
    <sheet name="SCNA TSG gain su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E19" i="6"/>
  <c r="F19" i="6"/>
  <c r="D19" i="6"/>
  <c r="E22" i="6"/>
  <c r="F22" i="6"/>
  <c r="D22" i="6"/>
  <c r="E21" i="6"/>
  <c r="F21" i="6"/>
  <c r="D21" i="6"/>
  <c r="E18" i="6"/>
  <c r="F18" i="6"/>
  <c r="D18" i="6"/>
  <c r="Q5" i="6"/>
  <c r="Q6" i="6"/>
  <c r="Q7" i="6"/>
  <c r="Q8" i="6"/>
  <c r="Q9" i="6"/>
  <c r="Q11" i="6"/>
  <c r="Q12" i="6"/>
  <c r="Q13" i="6"/>
  <c r="Q14" i="6"/>
  <c r="Q15" i="6"/>
  <c r="Q16" i="6"/>
  <c r="Q17" i="6"/>
  <c r="Q4" i="6"/>
  <c r="Q18" i="6" s="1"/>
  <c r="M22" i="6"/>
  <c r="N22" i="6"/>
  <c r="O22" i="6"/>
  <c r="P22" i="6"/>
  <c r="L21" i="6"/>
  <c r="L22" i="6"/>
  <c r="M21" i="6"/>
  <c r="N21" i="6"/>
  <c r="O21" i="6"/>
  <c r="P21" i="6"/>
  <c r="M18" i="6"/>
  <c r="M19" i="6" s="1"/>
  <c r="N18" i="6"/>
  <c r="N19" i="6" s="1"/>
  <c r="O18" i="6"/>
  <c r="O19" i="6" s="1"/>
  <c r="P18" i="6"/>
  <c r="P19" i="6" s="1"/>
  <c r="L18" i="6"/>
  <c r="L19" i="6" s="1"/>
  <c r="AC16" i="7"/>
  <c r="AB16" i="7"/>
  <c r="AA16" i="7"/>
  <c r="Z16" i="7"/>
  <c r="Y16" i="7"/>
  <c r="AC4" i="7"/>
  <c r="AC5" i="7"/>
  <c r="AC6" i="7"/>
  <c r="AC7" i="7"/>
  <c r="AC8" i="7"/>
  <c r="AC9" i="7"/>
  <c r="AC10" i="7"/>
  <c r="AC11" i="7"/>
  <c r="AC12" i="7"/>
  <c r="AC13" i="7"/>
  <c r="AC14" i="7"/>
  <c r="AC15" i="7"/>
  <c r="AC3" i="7"/>
  <c r="AB4" i="7"/>
  <c r="AB5" i="7"/>
  <c r="AB6" i="7"/>
  <c r="AB7" i="7"/>
  <c r="AB8" i="7"/>
  <c r="AB9" i="7"/>
  <c r="AB10" i="7"/>
  <c r="AB11" i="7"/>
  <c r="AB12" i="7"/>
  <c r="AB13" i="7"/>
  <c r="AB14" i="7"/>
  <c r="AB15" i="7"/>
  <c r="AB3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Z4" i="7"/>
  <c r="Z5" i="7"/>
  <c r="Z6" i="7"/>
  <c r="Z7" i="7"/>
  <c r="Z8" i="7"/>
  <c r="Z9" i="7"/>
  <c r="Z10" i="7"/>
  <c r="Z11" i="7"/>
  <c r="Z12" i="7"/>
  <c r="Z13" i="7"/>
  <c r="Z14" i="7"/>
  <c r="Z15" i="7"/>
  <c r="Z3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ED3" i="4"/>
  <c r="C25" i="6"/>
  <c r="B25" i="6"/>
  <c r="C24" i="6"/>
  <c r="B24" i="6"/>
  <c r="C27" i="6"/>
  <c r="B27" i="6"/>
  <c r="K25" i="6"/>
  <c r="K24" i="6"/>
  <c r="Q19" i="6" l="1"/>
  <c r="Q21" i="6"/>
  <c r="Q22" i="6"/>
  <c r="K22" i="6"/>
  <c r="J22" i="6"/>
  <c r="I22" i="6"/>
  <c r="H22" i="6"/>
  <c r="G22" i="6"/>
  <c r="K21" i="6"/>
  <c r="J21" i="6"/>
  <c r="I21" i="6"/>
  <c r="H21" i="6"/>
  <c r="G21" i="6"/>
  <c r="K19" i="6"/>
  <c r="J19" i="6"/>
  <c r="I19" i="6"/>
  <c r="H19" i="6"/>
  <c r="G19" i="6"/>
  <c r="J18" i="6"/>
  <c r="I18" i="6"/>
  <c r="H18" i="6"/>
  <c r="G18" i="6"/>
  <c r="H13" i="1"/>
  <c r="I13" i="1"/>
  <c r="G13" i="1"/>
  <c r="H4" i="1"/>
  <c r="I4" i="1"/>
  <c r="G4" i="1"/>
  <c r="B46" i="5"/>
  <c r="B47" i="5" l="1"/>
  <c r="E42" i="5"/>
  <c r="D42" i="5"/>
  <c r="C39" i="5"/>
  <c r="EH11" i="4"/>
  <c r="EG11" i="4"/>
  <c r="EF11" i="4"/>
  <c r="EE11" i="4"/>
  <c r="ED11" i="4"/>
  <c r="C43" i="5"/>
  <c r="D43" i="5"/>
  <c r="E43" i="5"/>
  <c r="F43" i="5"/>
  <c r="B43" i="5"/>
  <c r="C40" i="5"/>
  <c r="D40" i="5"/>
  <c r="E40" i="5"/>
  <c r="F40" i="5"/>
  <c r="B40" i="5"/>
  <c r="EH6" i="4"/>
  <c r="EH15" i="4"/>
  <c r="EG4" i="4"/>
  <c r="EG5" i="4"/>
  <c r="EG6" i="4"/>
  <c r="EG7" i="4"/>
  <c r="EG8" i="4"/>
  <c r="EG9" i="4"/>
  <c r="EG10" i="4"/>
  <c r="EG12" i="4"/>
  <c r="EG13" i="4"/>
  <c r="EG14" i="4"/>
  <c r="EG15" i="4"/>
  <c r="EG16" i="4"/>
  <c r="EG3" i="4"/>
  <c r="EF4" i="4"/>
  <c r="EF5" i="4"/>
  <c r="EF6" i="4"/>
  <c r="EF7" i="4"/>
  <c r="EF8" i="4"/>
  <c r="EF9" i="4"/>
  <c r="EF10" i="4"/>
  <c r="EF12" i="4"/>
  <c r="EF13" i="4"/>
  <c r="EF14" i="4"/>
  <c r="EF15" i="4"/>
  <c r="EF16" i="4"/>
  <c r="EF3" i="4"/>
  <c r="EE4" i="4"/>
  <c r="EE5" i="4"/>
  <c r="EE6" i="4"/>
  <c r="EE7" i="4"/>
  <c r="EH7" i="4" s="1"/>
  <c r="EE8" i="4"/>
  <c r="EE9" i="4"/>
  <c r="EE10" i="4"/>
  <c r="EE12" i="4"/>
  <c r="EE13" i="4"/>
  <c r="EE14" i="4"/>
  <c r="EE15" i="4"/>
  <c r="EE16" i="4"/>
  <c r="EH16" i="4" s="1"/>
  <c r="EE3" i="4"/>
  <c r="EH3" i="4"/>
  <c r="ED4" i="4"/>
  <c r="EH4" i="4" s="1"/>
  <c r="ED5" i="4"/>
  <c r="EH5" i="4" s="1"/>
  <c r="ED6" i="4"/>
  <c r="ED7" i="4"/>
  <c r="ED8" i="4"/>
  <c r="EH8" i="4" s="1"/>
  <c r="ED9" i="4"/>
  <c r="EH9" i="4" s="1"/>
  <c r="ED10" i="4"/>
  <c r="EH10" i="4" s="1"/>
  <c r="ED12" i="4"/>
  <c r="EH12" i="4" s="1"/>
  <c r="ED13" i="4"/>
  <c r="EH13" i="4" s="1"/>
  <c r="ED14" i="4"/>
  <c r="EH14" i="4" s="1"/>
  <c r="ED15" i="4"/>
  <c r="ED16" i="4"/>
  <c r="H12" i="1"/>
  <c r="I12" i="1"/>
  <c r="G12" i="1"/>
  <c r="H3" i="1"/>
  <c r="I3" i="1"/>
  <c r="G3" i="1"/>
  <c r="F42" i="5" l="1"/>
  <c r="F39" i="5"/>
  <c r="B42" i="5"/>
  <c r="C42" i="5"/>
  <c r="B39" i="5"/>
  <c r="E39" i="5"/>
  <c r="D39" i="5"/>
</calcChain>
</file>

<file path=xl/sharedStrings.xml><?xml version="1.0" encoding="utf-8"?>
<sst xmlns="http://schemas.openxmlformats.org/spreadsheetml/2006/main" count="1478" uniqueCount="334">
  <si>
    <t>%genome affected</t>
  </si>
  <si>
    <t>total</t>
  </si>
  <si>
    <t>clonal</t>
  </si>
  <si>
    <t>subclonal</t>
  </si>
  <si>
    <t>MED162</t>
  </si>
  <si>
    <t>MED109</t>
  </si>
  <si>
    <t>MED154</t>
  </si>
  <si>
    <t>MED152</t>
  </si>
  <si>
    <t>MED150</t>
  </si>
  <si>
    <t>MED106</t>
  </si>
  <si>
    <t>MED158</t>
  </si>
  <si>
    <t>MED164</t>
  </si>
  <si>
    <t>MED135</t>
  </si>
  <si>
    <t>MED155</t>
  </si>
  <si>
    <t>MED151</t>
  </si>
  <si>
    <t>MED143</t>
  </si>
  <si>
    <t>MED153</t>
  </si>
  <si>
    <t>RAD50</t>
  </si>
  <si>
    <t>missense SNV</t>
  </si>
  <si>
    <t>USP1</t>
  </si>
  <si>
    <t>BARD1</t>
  </si>
  <si>
    <t>BRCA2</t>
  </si>
  <si>
    <t>stopgain</t>
  </si>
  <si>
    <t>medusa #</t>
  </si>
  <si>
    <t>MED148</t>
  </si>
  <si>
    <t>MED156</t>
  </si>
  <si>
    <t>clonal_deletion</t>
  </si>
  <si>
    <t>subclonal_deletion</t>
  </si>
  <si>
    <t>NF2</t>
  </si>
  <si>
    <t>CDKN2A</t>
  </si>
  <si>
    <t>BAP1</t>
  </si>
  <si>
    <t>SETD2</t>
  </si>
  <si>
    <t>LATS1</t>
  </si>
  <si>
    <t>FBXW7</t>
  </si>
  <si>
    <t>LATS2</t>
  </si>
  <si>
    <t>TP53</t>
  </si>
  <si>
    <t>PTEN</t>
  </si>
  <si>
    <t>MUC6</t>
  </si>
  <si>
    <t>TNFRSF14</t>
  </si>
  <si>
    <t>RPL22</t>
  </si>
  <si>
    <t>CAMTA1</t>
  </si>
  <si>
    <t>PRDM2</t>
  </si>
  <si>
    <t>SPEN</t>
  </si>
  <si>
    <t>SDHB</t>
  </si>
  <si>
    <t>ARHGEF10L</t>
  </si>
  <si>
    <t>CASP9</t>
  </si>
  <si>
    <t>ID3</t>
  </si>
  <si>
    <t>ARID1A</t>
  </si>
  <si>
    <t>MUTYH</t>
  </si>
  <si>
    <t>SFPQ</t>
  </si>
  <si>
    <t>CDKN2C</t>
  </si>
  <si>
    <t>EPS15</t>
  </si>
  <si>
    <t>JAK1</t>
  </si>
  <si>
    <t>BCL10</t>
  </si>
  <si>
    <t>RPL5</t>
  </si>
  <si>
    <t>TRIM33</t>
  </si>
  <si>
    <t>ATP1A1</t>
  </si>
  <si>
    <t>TENT5C</t>
  </si>
  <si>
    <t>NOTCH2</t>
  </si>
  <si>
    <t>CUL3</t>
  </si>
  <si>
    <t>MLH1</t>
  </si>
  <si>
    <t>RHOA</t>
  </si>
  <si>
    <t>PBRM1</t>
  </si>
  <si>
    <t>FHIT</t>
  </si>
  <si>
    <t>ROBO2</t>
  </si>
  <si>
    <t>SLC34A2</t>
  </si>
  <si>
    <t>RHOH</t>
  </si>
  <si>
    <t>PHOX2B</t>
  </si>
  <si>
    <t>N4BP2</t>
  </si>
  <si>
    <t>PTPN13</t>
  </si>
  <si>
    <t>TET2</t>
  </si>
  <si>
    <t>LEF1</t>
  </si>
  <si>
    <t>FAT4</t>
  </si>
  <si>
    <t>FAT1</t>
  </si>
  <si>
    <t>CASP3</t>
  </si>
  <si>
    <t>MAP3K1</t>
  </si>
  <si>
    <t>RAD17</t>
  </si>
  <si>
    <t>PIK3R1</t>
  </si>
  <si>
    <t>ARHGAP26</t>
  </si>
  <si>
    <t>EBF1</t>
  </si>
  <si>
    <t>CCNC</t>
  </si>
  <si>
    <t>PRDM1</t>
  </si>
  <si>
    <t>FOXO3</t>
  </si>
  <si>
    <t>PTPRK</t>
  </si>
  <si>
    <t>TNFAIP3</t>
  </si>
  <si>
    <t>ESR1</t>
  </si>
  <si>
    <t>ARID1B</t>
  </si>
  <si>
    <t>QKI</t>
  </si>
  <si>
    <t>POT1</t>
  </si>
  <si>
    <t>TRIM24</t>
  </si>
  <si>
    <t>ARHGEF10</t>
  </si>
  <si>
    <t>WRN</t>
  </si>
  <si>
    <t>LEPROTL1</t>
  </si>
  <si>
    <t>NRG1</t>
  </si>
  <si>
    <t>CD274</t>
  </si>
  <si>
    <t>PTPRD</t>
  </si>
  <si>
    <t>MTAP</t>
  </si>
  <si>
    <t>FANCG</t>
  </si>
  <si>
    <t>PAX5</t>
  </si>
  <si>
    <t>WNK2</t>
  </si>
  <si>
    <t>XPA</t>
  </si>
  <si>
    <t>PTCH1</t>
  </si>
  <si>
    <t>FANCC</t>
  </si>
  <si>
    <t>PPP6C</t>
  </si>
  <si>
    <t>TSC1</t>
  </si>
  <si>
    <t>LARP4B</t>
  </si>
  <si>
    <t>KLF6</t>
  </si>
  <si>
    <t>GATA3</t>
  </si>
  <si>
    <t>ABI1</t>
  </si>
  <si>
    <t>CCDC6</t>
  </si>
  <si>
    <t>NCOA4</t>
  </si>
  <si>
    <t>BMPR1A</t>
  </si>
  <si>
    <t>FAS</t>
  </si>
  <si>
    <t>CPEB3</t>
  </si>
  <si>
    <t>NFKB2</t>
  </si>
  <si>
    <t>SUFU</t>
  </si>
  <si>
    <t>MGMT</t>
  </si>
  <si>
    <t>CARS</t>
  </si>
  <si>
    <t>SDHD</t>
  </si>
  <si>
    <t>DDX10</t>
  </si>
  <si>
    <t>ZBTB16</t>
  </si>
  <si>
    <t>CDX2</t>
  </si>
  <si>
    <t>FOXO1</t>
  </si>
  <si>
    <t>RB1</t>
  </si>
  <si>
    <t>SOX21</t>
  </si>
  <si>
    <t>GPC5</t>
  </si>
  <si>
    <t>ERCC5</t>
  </si>
  <si>
    <t>CCNB1IP1</t>
  </si>
  <si>
    <t>BAZ1A</t>
  </si>
  <si>
    <t>NKX2-1</t>
  </si>
  <si>
    <t>MAX</t>
  </si>
  <si>
    <t>RAD51B</t>
  </si>
  <si>
    <t>DICER1</t>
  </si>
  <si>
    <t>BCL11B</t>
  </si>
  <si>
    <t>KNL1</t>
  </si>
  <si>
    <t>BUB1B</t>
  </si>
  <si>
    <t>B2M</t>
  </si>
  <si>
    <t>FANCA</t>
  </si>
  <si>
    <t>CBFA2T3</t>
  </si>
  <si>
    <t>YWHAE</t>
  </si>
  <si>
    <t>PER1</t>
  </si>
  <si>
    <t>MAP2K4</t>
  </si>
  <si>
    <t>FLCN</t>
  </si>
  <si>
    <t>NCOR1</t>
  </si>
  <si>
    <t>SMAD4</t>
  </si>
  <si>
    <t>SMAD2</t>
  </si>
  <si>
    <t>STK11</t>
  </si>
  <si>
    <t>TCF3</t>
  </si>
  <si>
    <t>RUNX1</t>
  </si>
  <si>
    <t>CLTCL1</t>
  </si>
  <si>
    <t>LZTR1</t>
  </si>
  <si>
    <t>SMARCB1</t>
  </si>
  <si>
    <t>PATZ1</t>
  </si>
  <si>
    <t>MYH9</t>
  </si>
  <si>
    <t>CHEK2</t>
  </si>
  <si>
    <t>ZNRF3</t>
  </si>
  <si>
    <t>MRTFA</t>
  </si>
  <si>
    <t>EP300</t>
  </si>
  <si>
    <t>APOBEC3B</t>
  </si>
  <si>
    <t>22q12</t>
  </si>
  <si>
    <t>9p21.3</t>
  </si>
  <si>
    <t>3p21.1</t>
  </si>
  <si>
    <t>3p21</t>
  </si>
  <si>
    <t>6q24</t>
  </si>
  <si>
    <t>4q28,4q31</t>
  </si>
  <si>
    <t>13q12</t>
  </si>
  <si>
    <t>17p13.1</t>
  </si>
  <si>
    <t>10q23.31</t>
  </si>
  <si>
    <t>11p15.5</t>
  </si>
  <si>
    <t>1p36.32</t>
  </si>
  <si>
    <t>1p36.31</t>
  </si>
  <si>
    <t>1p36.23</t>
  </si>
  <si>
    <t>1p36.21</t>
  </si>
  <si>
    <t>1p36.13</t>
  </si>
  <si>
    <t>1p36.12</t>
  </si>
  <si>
    <t>1p36.11</t>
  </si>
  <si>
    <t>1p34</t>
  </si>
  <si>
    <t>1p32.3</t>
  </si>
  <si>
    <t>1p31.3</t>
  </si>
  <si>
    <t>1p22.3</t>
  </si>
  <si>
    <t>1p22.1</t>
  </si>
  <si>
    <t>1p13.2</t>
  </si>
  <si>
    <t>1p13.1</t>
  </si>
  <si>
    <t>1p12</t>
  </si>
  <si>
    <t>1p11.2</t>
  </si>
  <si>
    <t>2q36</t>
  </si>
  <si>
    <t>3p22.2</t>
  </si>
  <si>
    <t>3p14.2</t>
  </si>
  <si>
    <t>3p13,3p12</t>
  </si>
  <si>
    <t>4p15.2</t>
  </si>
  <si>
    <t>4p14,4p13</t>
  </si>
  <si>
    <t>4q21.22,4q21.23,4q21.3</t>
  </si>
  <si>
    <t>4q23,4q24</t>
  </si>
  <si>
    <t>4q25,4q26</t>
  </si>
  <si>
    <t>4q35</t>
  </si>
  <si>
    <t>5q11,5q12</t>
  </si>
  <si>
    <t>5q13</t>
  </si>
  <si>
    <t>5q32</t>
  </si>
  <si>
    <t>5q33.3</t>
  </si>
  <si>
    <t>6q16</t>
  </si>
  <si>
    <t>6q21</t>
  </si>
  <si>
    <t>6q22,6q23</t>
  </si>
  <si>
    <t>6q25.1,6q25.2</t>
  </si>
  <si>
    <t>6q25.3</t>
  </si>
  <si>
    <t>6q26</t>
  </si>
  <si>
    <t>7q31.33</t>
  </si>
  <si>
    <t>7q34</t>
  </si>
  <si>
    <t>8p23.3,8p23.2</t>
  </si>
  <si>
    <t>8p12</t>
  </si>
  <si>
    <t>9p24,9p23</t>
  </si>
  <si>
    <t>9p13.3</t>
  </si>
  <si>
    <t>9p13.2,9p13.1</t>
  </si>
  <si>
    <t>9q22.31</t>
  </si>
  <si>
    <t>9q22</t>
  </si>
  <si>
    <t>9q33</t>
  </si>
  <si>
    <t>9q34</t>
  </si>
  <si>
    <t>10p15.3</t>
  </si>
  <si>
    <t>10p15,10p14</t>
  </si>
  <si>
    <t>10p12.1</t>
  </si>
  <si>
    <t>10q21</t>
  </si>
  <si>
    <t>10q23.2</t>
  </si>
  <si>
    <t>10q23.32,10q23.33</t>
  </si>
  <si>
    <t>10q24.32,10q24.33,10q25.1</t>
  </si>
  <si>
    <t>10q26.3</t>
  </si>
  <si>
    <t>11q23.1</t>
  </si>
  <si>
    <t>11q23.2</t>
  </si>
  <si>
    <t>13q12.3,13q13.1</t>
  </si>
  <si>
    <t>13q13</t>
  </si>
  <si>
    <t>13q14</t>
  </si>
  <si>
    <t>13q32</t>
  </si>
  <si>
    <t>14q11.2</t>
  </si>
  <si>
    <t>14q13,14q21</t>
  </si>
  <si>
    <t>14q24</t>
  </si>
  <si>
    <t>14q32.11,14q32.12,14q32.13</t>
  </si>
  <si>
    <t>14q32.2</t>
  </si>
  <si>
    <t>15q14,15q15</t>
  </si>
  <si>
    <t>15q21.1</t>
  </si>
  <si>
    <t>16q24.3</t>
  </si>
  <si>
    <t>17p13.3</t>
  </si>
  <si>
    <t>17p12</t>
  </si>
  <si>
    <t>17p11.2</t>
  </si>
  <si>
    <t>18q12.2,18q12.3,18q21.1</t>
  </si>
  <si>
    <t>19p13.3</t>
  </si>
  <si>
    <t>21q22.11,21q22.12</t>
  </si>
  <si>
    <t>22q11.21</t>
  </si>
  <si>
    <t>22q11.22</t>
  </si>
  <si>
    <t>22q13.1</t>
  </si>
  <si>
    <t>C</t>
  </si>
  <si>
    <t>Cd</t>
  </si>
  <si>
    <t>S</t>
  </si>
  <si>
    <t>DDR BURDEN</t>
  </si>
  <si>
    <t>SUM</t>
  </si>
  <si>
    <t>AVERAGE</t>
  </si>
  <si>
    <t>Quartile Sensitive</t>
  </si>
  <si>
    <t>Quartile Resistant</t>
  </si>
  <si>
    <t>Patient Med ID</t>
  </si>
  <si>
    <t>GENE</t>
  </si>
  <si>
    <t>SNV</t>
  </si>
  <si>
    <t>Patient MED ID</t>
  </si>
  <si>
    <t>SCNA TSG loss</t>
  </si>
  <si>
    <t>RAD50 missense SNV</t>
  </si>
  <si>
    <t>BARD1 missense SNV</t>
  </si>
  <si>
    <t>USP1 missense SNV</t>
  </si>
  <si>
    <t>BRCA2 stop gain</t>
  </si>
  <si>
    <t>% genome affected</t>
  </si>
  <si>
    <t>QUARTILE</t>
  </si>
  <si>
    <t>MEDIAN</t>
  </si>
  <si>
    <t>DDR/Germline mutation</t>
  </si>
  <si>
    <t>1q21.3</t>
  </si>
  <si>
    <t>1q22</t>
  </si>
  <si>
    <t>1q23.1</t>
  </si>
  <si>
    <t>1q23</t>
  </si>
  <si>
    <t>1q31.3</t>
  </si>
  <si>
    <t>1q32.1</t>
  </si>
  <si>
    <t>1q43,1q44</t>
  </si>
  <si>
    <t>3q25.33,3q26.1</t>
  </si>
  <si>
    <t>3q26.31,3q26.32,3q26.33</t>
  </si>
  <si>
    <t>3q27,3q28</t>
  </si>
  <si>
    <t>8q21.2,8q21.3</t>
  </si>
  <si>
    <t>8q22.1</t>
  </si>
  <si>
    <t>8q22.3</t>
  </si>
  <si>
    <t>8q23</t>
  </si>
  <si>
    <t>8q23.3,8q24.11,8q24.12,8q24.13</t>
  </si>
  <si>
    <t>8q24.22,8q24.23,8q24.3</t>
  </si>
  <si>
    <t>Ca</t>
  </si>
  <si>
    <t>ARNT</t>
  </si>
  <si>
    <t>TPM3</t>
  </si>
  <si>
    <t>NTRK1</t>
  </si>
  <si>
    <t>SDHC</t>
  </si>
  <si>
    <t>CDC73</t>
  </si>
  <si>
    <t>PTPRC</t>
  </si>
  <si>
    <t>ELF3</t>
  </si>
  <si>
    <t>FH</t>
  </si>
  <si>
    <t>MLF1</t>
  </si>
  <si>
    <t>TBL1XR1</t>
  </si>
  <si>
    <t>NBN</t>
  </si>
  <si>
    <t>RUNX1T1</t>
  </si>
  <si>
    <t>PABPC1</t>
  </si>
  <si>
    <t>subclonal_gain</t>
  </si>
  <si>
    <t>clonal_gain</t>
  </si>
  <si>
    <t>subclonal_amplification</t>
  </si>
  <si>
    <t>clonal_amplification</t>
  </si>
  <si>
    <t>LogIC50</t>
  </si>
  <si>
    <t>IC50</t>
  </si>
  <si>
    <t>TP63</t>
  </si>
  <si>
    <t>IGF2BP2</t>
  </si>
  <si>
    <t>MAP3K13</t>
  </si>
  <si>
    <t>RSPO2</t>
  </si>
  <si>
    <t>EIF3E</t>
  </si>
  <si>
    <t>CSMD3</t>
  </si>
  <si>
    <t>EXT1</t>
  </si>
  <si>
    <t>RAD21</t>
  </si>
  <si>
    <t>NDRG1</t>
  </si>
  <si>
    <t>RECQL4</t>
  </si>
  <si>
    <t>SCNA TSG gain</t>
  </si>
  <si>
    <t>DDR burden LOSS&amp;Gain</t>
  </si>
  <si>
    <t>RAD51B Loss</t>
  </si>
  <si>
    <t>RAD51B gain</t>
  </si>
  <si>
    <t>SCNA TSG</t>
  </si>
  <si>
    <t>MED patient ID</t>
  </si>
  <si>
    <t>Wilcoxon Signed Rank Test</t>
  </si>
  <si>
    <t>Theoretical median</t>
  </si>
  <si>
    <t>Actual median</t>
  </si>
  <si>
    <t>Discrepancy</t>
  </si>
  <si>
    <t>Sum of signed ranks (W)</t>
  </si>
  <si>
    <t>Sum of positive ranks</t>
  </si>
  <si>
    <t>Sum of negative ranks</t>
  </si>
  <si>
    <t>P value (two tailed)</t>
  </si>
  <si>
    <t>Exact or estimate?</t>
  </si>
  <si>
    <t>Exact</t>
  </si>
  <si>
    <t>Significant (alpha=0.05)?</t>
  </si>
  <si>
    <t>Yes</t>
  </si>
  <si>
    <t>Responders</t>
  </si>
  <si>
    <t>Non responders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</si>
</sst>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0" fillId="0" borderId="3" xfId="0" applyBorder="1"/>
    <xf numFmtId="0" fontId="2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Border="1"/>
    <xf numFmtId="0" fontId="5" fillId="0" borderId="2" xfId="0" applyFont="1" applyBorder="1" applyAlignment="1"/>
    <xf numFmtId="0" fontId="5" fillId="0" borderId="2" xfId="0" applyFont="1" applyBorder="1" applyAlignment="1">
      <alignment horizontal="left" wrapText="1"/>
    </xf>
    <xf numFmtId="0" fontId="0" fillId="0" borderId="15" xfId="0" applyBorder="1"/>
    <xf numFmtId="0" fontId="0" fillId="0" borderId="16" xfId="0" applyBorder="1" applyAlignment="1"/>
    <xf numFmtId="0" fontId="0" fillId="0" borderId="16" xfId="0" applyBorder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8" xfId="0" applyBorder="1"/>
    <xf numFmtId="0" fontId="5" fillId="0" borderId="1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64" fontId="0" fillId="3" borderId="4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4" borderId="1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6395-6462-4DD6-957C-CBF4A5C6B61B}">
  <dimension ref="A1:W60"/>
  <sheetViews>
    <sheetView tabSelected="1" zoomScaleNormal="100" workbookViewId="0">
      <selection activeCell="P19" sqref="P19"/>
    </sheetView>
  </sheetViews>
  <sheetFormatPr defaultRowHeight="14.4"/>
  <cols>
    <col min="1" max="1" width="25.109375" customWidth="1"/>
    <col min="2" max="2" width="13" customWidth="1"/>
    <col min="3" max="3" width="14.33203125" customWidth="1"/>
    <col min="4" max="6" width="13" customWidth="1"/>
    <col min="7" max="7" width="12.33203125" customWidth="1"/>
    <col min="8" max="8" width="12.109375" customWidth="1"/>
    <col min="9" max="9" width="14.5546875" customWidth="1"/>
    <col min="10" max="10" width="19.44140625" customWidth="1"/>
    <col min="11" max="16" width="14.33203125" customWidth="1"/>
    <col min="17" max="17" width="23.5546875" customWidth="1"/>
    <col min="18" max="18" width="22.88671875" customWidth="1"/>
    <col min="19" max="19" width="20.21875" customWidth="1"/>
    <col min="20" max="20" width="12.88671875" customWidth="1"/>
    <col min="21" max="21" width="15.109375" customWidth="1"/>
  </cols>
  <sheetData>
    <row r="1" spans="1:23">
      <c r="D1" s="102" t="s">
        <v>264</v>
      </c>
      <c r="E1" s="103"/>
      <c r="F1" s="104"/>
      <c r="G1" s="102" t="s">
        <v>259</v>
      </c>
      <c r="H1" s="103"/>
      <c r="I1" s="103"/>
      <c r="J1" s="103"/>
      <c r="K1" s="105"/>
      <c r="L1" s="102" t="s">
        <v>314</v>
      </c>
      <c r="M1" s="103"/>
      <c r="N1" s="103"/>
      <c r="O1" s="103"/>
      <c r="P1" s="104"/>
      <c r="Q1" s="81" t="s">
        <v>318</v>
      </c>
      <c r="R1" s="75"/>
      <c r="S1" s="57"/>
    </row>
    <row r="2" spans="1:23">
      <c r="A2" s="16" t="s">
        <v>319</v>
      </c>
      <c r="B2" s="68" t="s">
        <v>302</v>
      </c>
      <c r="C2" s="68" t="s">
        <v>303</v>
      </c>
      <c r="D2" s="67" t="s">
        <v>1</v>
      </c>
      <c r="E2" s="32" t="s">
        <v>2</v>
      </c>
      <c r="F2" s="51" t="s">
        <v>3</v>
      </c>
      <c r="G2" s="39" t="s">
        <v>2</v>
      </c>
      <c r="H2" s="19" t="s">
        <v>3</v>
      </c>
      <c r="I2" s="19" t="s">
        <v>26</v>
      </c>
      <c r="J2" s="19" t="s">
        <v>27</v>
      </c>
      <c r="K2" s="28" t="s">
        <v>250</v>
      </c>
      <c r="L2" s="77" t="s">
        <v>298</v>
      </c>
      <c r="M2" s="68" t="s">
        <v>299</v>
      </c>
      <c r="N2" s="68" t="s">
        <v>300</v>
      </c>
      <c r="O2" s="68" t="s">
        <v>301</v>
      </c>
      <c r="P2" s="78" t="s">
        <v>250</v>
      </c>
      <c r="Q2" s="82" t="s">
        <v>315</v>
      </c>
      <c r="R2" s="35" t="s">
        <v>267</v>
      </c>
      <c r="S2" s="28" t="s">
        <v>257</v>
      </c>
      <c r="T2" s="19" t="s">
        <v>316</v>
      </c>
      <c r="U2" s="19" t="s">
        <v>317</v>
      </c>
    </row>
    <row r="3" spans="1:23">
      <c r="D3" s="52"/>
      <c r="E3" s="30"/>
      <c r="F3" s="53"/>
      <c r="G3" s="40"/>
      <c r="H3" s="18"/>
      <c r="I3" s="18"/>
      <c r="J3" s="18"/>
      <c r="K3" s="29"/>
      <c r="L3" s="40"/>
      <c r="M3" s="18"/>
      <c r="N3" s="18"/>
      <c r="O3" s="18"/>
      <c r="P3" s="41"/>
      <c r="Q3" s="83"/>
      <c r="R3" s="34"/>
      <c r="S3" s="29"/>
      <c r="T3" s="18"/>
      <c r="U3" s="18"/>
      <c r="V3" s="3"/>
    </row>
    <row r="4" spans="1:23">
      <c r="A4" s="33" t="s">
        <v>5</v>
      </c>
      <c r="B4" s="63">
        <v>1.9419999999999999</v>
      </c>
      <c r="C4" s="63">
        <v>87.59</v>
      </c>
      <c r="D4" s="54">
        <v>58.502214576635097</v>
      </c>
      <c r="E4" s="26">
        <v>55.651601208192403</v>
      </c>
      <c r="F4" s="55">
        <v>2.8506133684427</v>
      </c>
      <c r="G4" s="42">
        <v>27</v>
      </c>
      <c r="H4" s="20">
        <v>1</v>
      </c>
      <c r="I4" s="20">
        <v>2</v>
      </c>
      <c r="J4" s="20">
        <v>0</v>
      </c>
      <c r="K4" s="31">
        <v>30</v>
      </c>
      <c r="L4" s="79">
        <v>13</v>
      </c>
      <c r="M4" s="21">
        <v>0</v>
      </c>
      <c r="N4" s="21">
        <v>0</v>
      </c>
      <c r="O4" s="21">
        <v>10</v>
      </c>
      <c r="P4" s="80">
        <v>23</v>
      </c>
      <c r="Q4" s="84">
        <f>SUM(K4,P4)</f>
        <v>53</v>
      </c>
      <c r="R4" s="34"/>
      <c r="S4" s="29"/>
      <c r="T4" s="65" t="s">
        <v>247</v>
      </c>
      <c r="U4" s="21">
        <v>0</v>
      </c>
      <c r="V4" s="3"/>
    </row>
    <row r="5" spans="1:23">
      <c r="A5" s="33" t="s">
        <v>6</v>
      </c>
      <c r="B5" s="63">
        <v>2.4359999999999999</v>
      </c>
      <c r="C5" s="63">
        <v>273.2</v>
      </c>
      <c r="D5" s="54">
        <v>14.8510937405393</v>
      </c>
      <c r="E5" s="26">
        <v>9.6717062365797304</v>
      </c>
      <c r="F5" s="55">
        <v>5.17938750395958</v>
      </c>
      <c r="G5" s="42">
        <v>22</v>
      </c>
      <c r="H5" s="20">
        <v>14</v>
      </c>
      <c r="I5" s="20">
        <v>0</v>
      </c>
      <c r="J5" s="20">
        <v>0</v>
      </c>
      <c r="K5" s="31">
        <v>36</v>
      </c>
      <c r="L5" s="79">
        <v>5</v>
      </c>
      <c r="M5" s="21">
        <v>0</v>
      </c>
      <c r="N5" s="21">
        <v>0</v>
      </c>
      <c r="O5" s="21">
        <v>0</v>
      </c>
      <c r="P5" s="80">
        <v>5</v>
      </c>
      <c r="Q5" s="84">
        <f t="shared" ref="Q5:Q17" si="0">SUM(K5,P5)</f>
        <v>41</v>
      </c>
      <c r="R5" s="34"/>
      <c r="S5" s="29"/>
      <c r="T5" s="21">
        <v>0</v>
      </c>
      <c r="U5" s="21">
        <v>0</v>
      </c>
      <c r="V5" s="3"/>
    </row>
    <row r="6" spans="1:23">
      <c r="A6" s="33" t="s">
        <v>4</v>
      </c>
      <c r="B6" s="63">
        <v>2.7730000000000001</v>
      </c>
      <c r="C6" s="63">
        <v>592.6</v>
      </c>
      <c r="D6" s="54">
        <v>35.911601543363801</v>
      </c>
      <c r="E6" s="26">
        <v>22.943940086084801</v>
      </c>
      <c r="F6" s="55">
        <v>12.967661457279</v>
      </c>
      <c r="G6" s="42">
        <v>61</v>
      </c>
      <c r="H6" s="20">
        <v>12</v>
      </c>
      <c r="I6" s="20">
        <v>2</v>
      </c>
      <c r="J6" s="20">
        <v>0</v>
      </c>
      <c r="K6" s="31">
        <v>75</v>
      </c>
      <c r="L6" s="79">
        <v>0</v>
      </c>
      <c r="M6" s="21">
        <v>0</v>
      </c>
      <c r="N6" s="21">
        <v>0</v>
      </c>
      <c r="O6" s="21">
        <v>0</v>
      </c>
      <c r="P6" s="80">
        <v>0</v>
      </c>
      <c r="Q6" s="84">
        <f t="shared" si="0"/>
        <v>75</v>
      </c>
      <c r="R6" s="34"/>
      <c r="S6" s="29"/>
      <c r="T6" s="24" t="s">
        <v>247</v>
      </c>
      <c r="U6" s="21">
        <v>0</v>
      </c>
      <c r="V6" s="3"/>
    </row>
    <row r="7" spans="1:23">
      <c r="A7" s="33" t="s">
        <v>7</v>
      </c>
      <c r="B7" s="63">
        <v>2.82</v>
      </c>
      <c r="C7" s="63">
        <v>660.5</v>
      </c>
      <c r="D7" s="54">
        <v>44.681467661460402</v>
      </c>
      <c r="E7" s="26">
        <v>42.778535846461601</v>
      </c>
      <c r="F7" s="55">
        <v>1.9029318149988199</v>
      </c>
      <c r="G7" s="42">
        <v>76</v>
      </c>
      <c r="H7" s="20">
        <v>2</v>
      </c>
      <c r="I7" s="20">
        <v>2</v>
      </c>
      <c r="J7" s="20">
        <v>0</v>
      </c>
      <c r="K7" s="31">
        <v>80</v>
      </c>
      <c r="L7" s="79">
        <v>4</v>
      </c>
      <c r="M7" s="21">
        <v>0</v>
      </c>
      <c r="N7" s="21">
        <v>0</v>
      </c>
      <c r="O7" s="21">
        <v>0</v>
      </c>
      <c r="P7" s="80">
        <v>4</v>
      </c>
      <c r="Q7" s="84">
        <f t="shared" si="0"/>
        <v>84</v>
      </c>
      <c r="R7" s="34"/>
      <c r="S7" s="29"/>
      <c r="T7" s="24" t="s">
        <v>247</v>
      </c>
      <c r="U7" s="21">
        <v>0</v>
      </c>
      <c r="V7" s="3"/>
    </row>
    <row r="8" spans="1:23">
      <c r="A8" s="33" t="s">
        <v>8</v>
      </c>
      <c r="B8" s="63">
        <v>3.1240000000000001</v>
      </c>
      <c r="C8" s="63">
        <v>1331</v>
      </c>
      <c r="D8" s="54">
        <v>24.6363186933342</v>
      </c>
      <c r="E8" s="26">
        <v>9.8584933877782301</v>
      </c>
      <c r="F8" s="55">
        <v>14.777825305556</v>
      </c>
      <c r="G8" s="42">
        <v>29</v>
      </c>
      <c r="H8" s="20">
        <v>44</v>
      </c>
      <c r="I8" s="20">
        <v>0</v>
      </c>
      <c r="J8" s="20">
        <v>0</v>
      </c>
      <c r="K8" s="31">
        <v>73</v>
      </c>
      <c r="L8" s="79">
        <v>0</v>
      </c>
      <c r="M8" s="21">
        <v>0</v>
      </c>
      <c r="N8" s="21">
        <v>0</v>
      </c>
      <c r="O8" s="21">
        <v>0</v>
      </c>
      <c r="P8" s="80">
        <v>0</v>
      </c>
      <c r="Q8" s="84">
        <f t="shared" si="0"/>
        <v>73</v>
      </c>
      <c r="R8" s="34"/>
      <c r="S8" s="29"/>
      <c r="T8" s="25">
        <v>0</v>
      </c>
      <c r="U8" s="21">
        <v>0</v>
      </c>
      <c r="V8" s="3"/>
    </row>
    <row r="9" spans="1:23">
      <c r="A9" s="33" t="s">
        <v>9</v>
      </c>
      <c r="B9" s="63">
        <v>3.1760000000000002</v>
      </c>
      <c r="C9" s="63">
        <v>1498</v>
      </c>
      <c r="D9" s="54">
        <v>33.876763234314097</v>
      </c>
      <c r="E9" s="26">
        <v>26.967370935123601</v>
      </c>
      <c r="F9" s="55">
        <v>6.9093922991905297</v>
      </c>
      <c r="G9" s="42">
        <v>65</v>
      </c>
      <c r="H9" s="20">
        <v>20</v>
      </c>
      <c r="I9" s="20">
        <v>0</v>
      </c>
      <c r="J9" s="20">
        <v>0</v>
      </c>
      <c r="K9" s="31">
        <v>85</v>
      </c>
      <c r="L9" s="79">
        <v>0</v>
      </c>
      <c r="M9" s="21">
        <v>0</v>
      </c>
      <c r="N9" s="21">
        <v>0</v>
      </c>
      <c r="O9" s="21">
        <v>0</v>
      </c>
      <c r="P9" s="80">
        <v>0</v>
      </c>
      <c r="Q9" s="84">
        <f t="shared" si="0"/>
        <v>85</v>
      </c>
      <c r="R9" s="36" t="s">
        <v>17</v>
      </c>
      <c r="S9" s="58" t="s">
        <v>260</v>
      </c>
      <c r="T9" s="24" t="s">
        <v>247</v>
      </c>
      <c r="U9" s="21">
        <v>0</v>
      </c>
      <c r="V9" s="3"/>
    </row>
    <row r="10" spans="1:23">
      <c r="A10" s="69"/>
      <c r="B10" s="61"/>
      <c r="C10" s="61"/>
      <c r="D10" s="93"/>
      <c r="E10" s="25"/>
      <c r="F10" s="94"/>
      <c r="G10" s="40"/>
      <c r="H10" s="18"/>
      <c r="I10" s="18"/>
      <c r="J10" s="18"/>
      <c r="K10" s="29"/>
      <c r="L10" s="79"/>
      <c r="M10" s="21"/>
      <c r="N10" s="21"/>
      <c r="O10" s="21"/>
      <c r="P10" s="80"/>
      <c r="Q10" s="84"/>
      <c r="R10" s="36"/>
      <c r="S10" s="29"/>
      <c r="T10" s="18"/>
      <c r="U10" s="21"/>
      <c r="V10" s="3"/>
    </row>
    <row r="11" spans="1:23">
      <c r="A11" s="70" t="s">
        <v>10</v>
      </c>
      <c r="B11" s="63">
        <v>3.1840000000000002</v>
      </c>
      <c r="C11" s="63">
        <v>1528</v>
      </c>
      <c r="D11" s="54">
        <v>31.726089540223398</v>
      </c>
      <c r="E11" s="26">
        <v>19.742979186114098</v>
      </c>
      <c r="F11" s="55">
        <v>11.9831103541093</v>
      </c>
      <c r="G11" s="42">
        <v>59</v>
      </c>
      <c r="H11" s="20">
        <v>14</v>
      </c>
      <c r="I11" s="20">
        <v>1</v>
      </c>
      <c r="J11" s="20">
        <v>0</v>
      </c>
      <c r="K11" s="31">
        <v>74</v>
      </c>
      <c r="L11" s="79">
        <v>0</v>
      </c>
      <c r="M11" s="21">
        <v>0</v>
      </c>
      <c r="N11" s="21">
        <v>0</v>
      </c>
      <c r="O11" s="21">
        <v>0</v>
      </c>
      <c r="P11" s="80">
        <v>0</v>
      </c>
      <c r="Q11" s="84">
        <f t="shared" si="0"/>
        <v>74</v>
      </c>
      <c r="R11" s="36" t="s">
        <v>20</v>
      </c>
      <c r="S11" s="29" t="s">
        <v>261</v>
      </c>
      <c r="T11" s="21" t="s">
        <v>249</v>
      </c>
      <c r="U11" s="21">
        <v>0</v>
      </c>
      <c r="V11" s="3"/>
    </row>
    <row r="12" spans="1:23">
      <c r="A12" s="70" t="s">
        <v>11</v>
      </c>
      <c r="B12" s="63">
        <v>3.2120000000000002</v>
      </c>
      <c r="C12" s="63">
        <v>1630</v>
      </c>
      <c r="D12" s="54">
        <v>40.233035370768697</v>
      </c>
      <c r="E12" s="26">
        <v>24.705677871158102</v>
      </c>
      <c r="F12" s="55">
        <v>15.5273574996106</v>
      </c>
      <c r="G12" s="42">
        <v>40</v>
      </c>
      <c r="H12" s="20">
        <v>14</v>
      </c>
      <c r="I12" s="20">
        <v>0</v>
      </c>
      <c r="J12" s="20">
        <v>0</v>
      </c>
      <c r="K12" s="31">
        <v>54</v>
      </c>
      <c r="L12" s="79">
        <v>16</v>
      </c>
      <c r="M12" s="21">
        <v>2</v>
      </c>
      <c r="N12" s="21">
        <v>0</v>
      </c>
      <c r="O12" s="21">
        <v>2</v>
      </c>
      <c r="P12" s="80">
        <v>20</v>
      </c>
      <c r="Q12" s="84">
        <f t="shared" si="0"/>
        <v>74</v>
      </c>
      <c r="R12" s="36"/>
      <c r="S12" s="29"/>
      <c r="T12" s="21" t="s">
        <v>249</v>
      </c>
      <c r="U12" s="21">
        <v>0</v>
      </c>
      <c r="V12" s="3"/>
    </row>
    <row r="13" spans="1:23">
      <c r="A13" s="71" t="s">
        <v>12</v>
      </c>
      <c r="B13" s="63">
        <v>3.278</v>
      </c>
      <c r="C13" s="63">
        <v>1898</v>
      </c>
      <c r="D13" s="42">
        <v>34.450859343525103</v>
      </c>
      <c r="E13" s="20">
        <v>18.411907164615801</v>
      </c>
      <c r="F13" s="43">
        <v>16.038952178909302</v>
      </c>
      <c r="G13" s="42">
        <v>56</v>
      </c>
      <c r="H13" s="20">
        <v>30</v>
      </c>
      <c r="I13" s="20">
        <v>0</v>
      </c>
      <c r="J13" s="20">
        <v>0</v>
      </c>
      <c r="K13" s="31">
        <v>86</v>
      </c>
      <c r="L13" s="79">
        <v>0</v>
      </c>
      <c r="M13" s="21">
        <v>0</v>
      </c>
      <c r="N13" s="21">
        <v>0</v>
      </c>
      <c r="O13" s="21">
        <v>0</v>
      </c>
      <c r="P13" s="80">
        <v>0</v>
      </c>
      <c r="Q13" s="84">
        <f t="shared" si="0"/>
        <v>86</v>
      </c>
      <c r="R13" s="36"/>
      <c r="S13" s="29"/>
      <c r="T13" s="21" t="s">
        <v>249</v>
      </c>
      <c r="U13" s="21">
        <v>0</v>
      </c>
      <c r="V13" s="3"/>
      <c r="W13" s="3"/>
    </row>
    <row r="14" spans="1:23">
      <c r="A14" s="70" t="s">
        <v>13</v>
      </c>
      <c r="B14" s="63">
        <v>3.363</v>
      </c>
      <c r="C14" s="63">
        <v>2306</v>
      </c>
      <c r="D14" s="54">
        <v>25.634965329588301</v>
      </c>
      <c r="E14" s="26">
        <v>24.716613808675</v>
      </c>
      <c r="F14" s="55">
        <v>0.91835152091331995</v>
      </c>
      <c r="G14" s="42">
        <v>44</v>
      </c>
      <c r="H14" s="20">
        <v>0</v>
      </c>
      <c r="I14" s="20">
        <v>4</v>
      </c>
      <c r="J14" s="20">
        <v>0</v>
      </c>
      <c r="K14" s="31">
        <v>48</v>
      </c>
      <c r="L14" s="79">
        <v>0</v>
      </c>
      <c r="M14" s="21">
        <v>0</v>
      </c>
      <c r="N14" s="21">
        <v>0</v>
      </c>
      <c r="O14" s="21">
        <v>0</v>
      </c>
      <c r="P14" s="80">
        <v>0</v>
      </c>
      <c r="Q14" s="84">
        <f t="shared" si="0"/>
        <v>48</v>
      </c>
      <c r="R14" s="37" t="s">
        <v>19</v>
      </c>
      <c r="S14" s="59" t="s">
        <v>262</v>
      </c>
      <c r="T14" s="21">
        <v>0</v>
      </c>
      <c r="U14" s="21">
        <v>0</v>
      </c>
      <c r="V14" s="3"/>
    </row>
    <row r="15" spans="1:23">
      <c r="A15" s="70" t="s">
        <v>14</v>
      </c>
      <c r="B15" s="63">
        <v>3.548</v>
      </c>
      <c r="C15" s="63">
        <v>3529</v>
      </c>
      <c r="D15" s="54">
        <v>13.688842226031801</v>
      </c>
      <c r="E15" s="26">
        <v>12.4818111525283</v>
      </c>
      <c r="F15" s="55">
        <v>1.2070310735035401</v>
      </c>
      <c r="G15" s="42">
        <v>20</v>
      </c>
      <c r="H15" s="20">
        <v>0</v>
      </c>
      <c r="I15" s="20">
        <v>0</v>
      </c>
      <c r="J15" s="20">
        <v>0</v>
      </c>
      <c r="K15" s="31">
        <v>20</v>
      </c>
      <c r="L15" s="79">
        <v>10</v>
      </c>
      <c r="M15" s="21">
        <v>0</v>
      </c>
      <c r="N15" s="21">
        <v>0</v>
      </c>
      <c r="O15" s="21">
        <v>0</v>
      </c>
      <c r="P15" s="80">
        <v>10</v>
      </c>
      <c r="Q15" s="84">
        <f t="shared" si="0"/>
        <v>30</v>
      </c>
      <c r="R15" s="36"/>
      <c r="S15" s="29"/>
      <c r="T15" s="21">
        <v>0</v>
      </c>
      <c r="U15" s="21">
        <v>0</v>
      </c>
      <c r="V15" s="3"/>
    </row>
    <row r="16" spans="1:23">
      <c r="A16" s="70" t="s">
        <v>15</v>
      </c>
      <c r="B16" s="63">
        <v>3.7360000000000002</v>
      </c>
      <c r="C16" s="63">
        <v>5450</v>
      </c>
      <c r="D16" s="54">
        <v>21.246846364967698</v>
      </c>
      <c r="E16" s="26">
        <v>21.159485694328101</v>
      </c>
      <c r="F16" s="55">
        <v>8.73606706396102E-2</v>
      </c>
      <c r="G16" s="42">
        <v>48</v>
      </c>
      <c r="H16" s="20">
        <v>0</v>
      </c>
      <c r="I16" s="20">
        <v>0</v>
      </c>
      <c r="J16" s="20">
        <v>0</v>
      </c>
      <c r="K16" s="31">
        <v>48</v>
      </c>
      <c r="L16" s="79">
        <v>0</v>
      </c>
      <c r="M16" s="21">
        <v>0</v>
      </c>
      <c r="N16" s="21">
        <v>0</v>
      </c>
      <c r="O16" s="21">
        <v>0</v>
      </c>
      <c r="P16" s="80">
        <v>0</v>
      </c>
      <c r="Q16" s="84">
        <f t="shared" si="0"/>
        <v>48</v>
      </c>
      <c r="R16" s="36"/>
      <c r="S16" s="29"/>
      <c r="T16" s="20">
        <v>0</v>
      </c>
      <c r="U16" s="21">
        <v>0</v>
      </c>
      <c r="V16" s="3"/>
    </row>
    <row r="17" spans="1:21" ht="15" thickBot="1">
      <c r="A17" s="70" t="s">
        <v>16</v>
      </c>
      <c r="B17" s="63">
        <v>3.8079999999999998</v>
      </c>
      <c r="C17" s="63">
        <v>6430</v>
      </c>
      <c r="D17" s="54">
        <v>20.2233108458435</v>
      </c>
      <c r="E17" s="26">
        <v>12.805297939206101</v>
      </c>
      <c r="F17" s="55">
        <v>7.4180129066374096</v>
      </c>
      <c r="G17" s="42">
        <v>21</v>
      </c>
      <c r="H17" s="20">
        <v>0</v>
      </c>
      <c r="I17" s="20">
        <v>0</v>
      </c>
      <c r="J17" s="20">
        <v>0</v>
      </c>
      <c r="K17" s="31">
        <v>21</v>
      </c>
      <c r="L17" s="79">
        <v>10</v>
      </c>
      <c r="M17" s="21">
        <v>13</v>
      </c>
      <c r="N17" s="21">
        <v>0</v>
      </c>
      <c r="O17" s="21">
        <v>0</v>
      </c>
      <c r="P17" s="80">
        <v>23</v>
      </c>
      <c r="Q17" s="84">
        <f t="shared" si="0"/>
        <v>44</v>
      </c>
      <c r="R17" s="76" t="s">
        <v>21</v>
      </c>
      <c r="S17" s="60" t="s">
        <v>263</v>
      </c>
      <c r="T17" s="24" t="s">
        <v>247</v>
      </c>
      <c r="U17" s="21">
        <v>0</v>
      </c>
    </row>
    <row r="18" spans="1:21">
      <c r="A18" s="101" t="s">
        <v>251</v>
      </c>
      <c r="B18" s="19"/>
      <c r="C18" s="19"/>
      <c r="D18" s="92">
        <f>SUM(D4:D9)</f>
        <v>212.45945944964691</v>
      </c>
      <c r="E18" s="92">
        <f t="shared" ref="E18:F18" si="1">SUM(E4:E9)</f>
        <v>167.87164770022036</v>
      </c>
      <c r="F18" s="92">
        <f t="shared" si="1"/>
        <v>44.587811749426628</v>
      </c>
      <c r="G18" s="44">
        <f t="shared" ref="G18:L18" si="2">SUM(G4:G9)</f>
        <v>280</v>
      </c>
      <c r="H18" s="22">
        <f t="shared" si="2"/>
        <v>93</v>
      </c>
      <c r="I18" s="22">
        <f t="shared" si="2"/>
        <v>6</v>
      </c>
      <c r="J18" s="22">
        <f t="shared" si="2"/>
        <v>0</v>
      </c>
      <c r="K18" s="73">
        <f>SUM(K4:K9)</f>
        <v>379</v>
      </c>
      <c r="L18" s="44">
        <f t="shared" si="2"/>
        <v>22</v>
      </c>
      <c r="M18" s="22">
        <f t="shared" ref="M18:P18" si="3">SUM(M4:M9)</f>
        <v>0</v>
      </c>
      <c r="N18" s="22">
        <f t="shared" si="3"/>
        <v>0</v>
      </c>
      <c r="O18" s="22">
        <f t="shared" si="3"/>
        <v>10</v>
      </c>
      <c r="P18" s="45">
        <f t="shared" si="3"/>
        <v>32</v>
      </c>
      <c r="Q18" s="85">
        <f>SUM(Q4:Q9)</f>
        <v>411</v>
      </c>
      <c r="R18" s="7"/>
    </row>
    <row r="19" spans="1:21">
      <c r="A19" s="101"/>
      <c r="B19" s="19"/>
      <c r="C19" s="19"/>
      <c r="D19" s="95">
        <f>SUM(D11:D17)</f>
        <v>187.20394902094853</v>
      </c>
      <c r="E19" s="95">
        <f t="shared" ref="E19:F19" si="4">SUM(E11:E17)</f>
        <v>134.0237728166255</v>
      </c>
      <c r="F19" s="95">
        <f t="shared" si="4"/>
        <v>53.180176204323082</v>
      </c>
      <c r="G19" s="46">
        <f>SUM(G11:G17)</f>
        <v>288</v>
      </c>
      <c r="H19" s="23">
        <f t="shared" ref="H19:K19" si="5">SUM(H11:H17)</f>
        <v>58</v>
      </c>
      <c r="I19" s="23">
        <f t="shared" si="5"/>
        <v>5</v>
      </c>
      <c r="J19" s="23">
        <f t="shared" si="5"/>
        <v>0</v>
      </c>
      <c r="K19" s="27">
        <f t="shared" si="5"/>
        <v>351</v>
      </c>
      <c r="L19" s="46">
        <f>SUM(L11:L18)</f>
        <v>58</v>
      </c>
      <c r="M19" s="23">
        <f t="shared" ref="M19:P19" si="6">SUM(M11:M18)</f>
        <v>15</v>
      </c>
      <c r="N19" s="23">
        <f t="shared" si="6"/>
        <v>0</v>
      </c>
      <c r="O19" s="23">
        <f t="shared" si="6"/>
        <v>12</v>
      </c>
      <c r="P19" s="47">
        <f t="shared" si="6"/>
        <v>85</v>
      </c>
      <c r="Q19" s="86">
        <f>SUM(Q11:Q17)</f>
        <v>404</v>
      </c>
      <c r="R19" s="7"/>
    </row>
    <row r="20" spans="1:21">
      <c r="A20" s="29"/>
      <c r="B20" s="62"/>
      <c r="C20" s="62"/>
      <c r="D20" s="96"/>
      <c r="E20" s="97"/>
      <c r="F20" s="98"/>
      <c r="G20" s="40"/>
      <c r="H20" s="18"/>
      <c r="I20" s="18"/>
      <c r="J20" s="18"/>
      <c r="K20" s="29"/>
      <c r="L20" s="40"/>
      <c r="M20" s="18"/>
      <c r="N20" s="18"/>
      <c r="O20" s="18"/>
      <c r="P20" s="41"/>
      <c r="Q20" s="83"/>
      <c r="R20" s="7"/>
    </row>
    <row r="21" spans="1:21">
      <c r="A21" s="106" t="s">
        <v>252</v>
      </c>
      <c r="B21" s="19"/>
      <c r="C21" s="19"/>
      <c r="D21" s="99">
        <f>AVERAGE(D4:D9)</f>
        <v>35.409909908274486</v>
      </c>
      <c r="E21" s="99">
        <f t="shared" ref="E21:F21" si="7">AVERAGE(E4:E9)</f>
        <v>27.978607950036729</v>
      </c>
      <c r="F21" s="99">
        <f t="shared" si="7"/>
        <v>7.4313019582377713</v>
      </c>
      <c r="G21" s="44">
        <f t="shared" ref="G21:L21" si="8">AVERAGE(G4:G9)</f>
        <v>46.666666666666664</v>
      </c>
      <c r="H21" s="22">
        <f t="shared" si="8"/>
        <v>15.5</v>
      </c>
      <c r="I21" s="22">
        <f t="shared" si="8"/>
        <v>1</v>
      </c>
      <c r="J21" s="22">
        <f t="shared" si="8"/>
        <v>0</v>
      </c>
      <c r="K21" s="73">
        <f t="shared" si="8"/>
        <v>63.166666666666664</v>
      </c>
      <c r="L21" s="44">
        <f t="shared" si="8"/>
        <v>3.6666666666666665</v>
      </c>
      <c r="M21" s="22">
        <f t="shared" ref="M21:P21" si="9">AVERAGE(M4:M9)</f>
        <v>0</v>
      </c>
      <c r="N21" s="22">
        <f t="shared" si="9"/>
        <v>0</v>
      </c>
      <c r="O21" s="22">
        <f t="shared" si="9"/>
        <v>1.6666666666666667</v>
      </c>
      <c r="P21" s="45">
        <f t="shared" si="9"/>
        <v>5.333333333333333</v>
      </c>
      <c r="Q21" s="87">
        <f>AVERAGE(Q4:Q9)</f>
        <v>68.5</v>
      </c>
      <c r="R21" s="7"/>
    </row>
    <row r="22" spans="1:21" ht="15" thickBot="1">
      <c r="A22" s="106"/>
      <c r="B22" s="19"/>
      <c r="C22" s="19"/>
      <c r="D22" s="100">
        <f>AVERAGE(D11:D17)</f>
        <v>26.743421288706934</v>
      </c>
      <c r="E22" s="100">
        <f t="shared" ref="E22:F22" si="10">AVERAGE(E11:E17)</f>
        <v>19.146253259517927</v>
      </c>
      <c r="F22" s="100">
        <f t="shared" si="10"/>
        <v>7.597168029189012</v>
      </c>
      <c r="G22" s="48">
        <f>AVERAGE(G11:G17)</f>
        <v>41.142857142857146</v>
      </c>
      <c r="H22" s="49">
        <f t="shared" ref="H22:K22" si="11">AVERAGE(H11:H17)</f>
        <v>8.2857142857142865</v>
      </c>
      <c r="I22" s="49">
        <f t="shared" si="11"/>
        <v>0.7142857142857143</v>
      </c>
      <c r="J22" s="49">
        <f t="shared" si="11"/>
        <v>0</v>
      </c>
      <c r="K22" s="74">
        <f t="shared" si="11"/>
        <v>50.142857142857146</v>
      </c>
      <c r="L22" s="48">
        <f>AVERAGE(L11:L17)</f>
        <v>5.1428571428571432</v>
      </c>
      <c r="M22" s="49">
        <f t="shared" ref="M22:P22" si="12">AVERAGE(M11:M17)</f>
        <v>2.1428571428571428</v>
      </c>
      <c r="N22" s="49">
        <f t="shared" si="12"/>
        <v>0</v>
      </c>
      <c r="O22" s="49">
        <f t="shared" si="12"/>
        <v>0.2857142857142857</v>
      </c>
      <c r="P22" s="50">
        <f t="shared" si="12"/>
        <v>7.5714285714285712</v>
      </c>
      <c r="Q22" s="88">
        <f>AVERAGE(Q11:Q17)</f>
        <v>57.714285714285715</v>
      </c>
      <c r="R22" s="7"/>
    </row>
    <row r="23" spans="1:21">
      <c r="A23" s="1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72"/>
      <c r="M23" s="72"/>
      <c r="N23" s="72"/>
      <c r="O23" s="72"/>
      <c r="P23" s="72"/>
      <c r="Q23" s="72"/>
    </row>
    <row r="24" spans="1:21">
      <c r="A24" s="101" t="s">
        <v>265</v>
      </c>
      <c r="B24" s="64">
        <f>QUARTILE(B4:B9,1)</f>
        <v>2.5202499999999999</v>
      </c>
      <c r="C24" s="64">
        <f>QUARTILE(C4:C9,1)</f>
        <v>353.05</v>
      </c>
      <c r="D24" s="18"/>
      <c r="E24" s="18"/>
      <c r="F24" s="18"/>
      <c r="G24" s="18"/>
      <c r="H24" s="18"/>
      <c r="I24" s="18"/>
      <c r="J24" s="18"/>
      <c r="K24" s="22">
        <f>QUARTILE(K4:K9,1)</f>
        <v>45.25</v>
      </c>
      <c r="L24" s="56"/>
      <c r="M24" s="56"/>
      <c r="N24" s="56"/>
      <c r="O24" s="56"/>
      <c r="P24" s="56"/>
      <c r="Q24" s="56"/>
    </row>
    <row r="25" spans="1:21">
      <c r="A25" s="101"/>
      <c r="B25" s="64">
        <f>QUARTILE(B11:B17,1)</f>
        <v>3.2450000000000001</v>
      </c>
      <c r="C25" s="64">
        <f>QUARTILE(C11:C17,1)</f>
        <v>1764</v>
      </c>
      <c r="D25" s="18"/>
      <c r="E25" s="18"/>
      <c r="F25" s="18"/>
      <c r="G25" s="18"/>
      <c r="H25" s="18"/>
      <c r="I25" s="18"/>
      <c r="J25" s="18"/>
      <c r="K25" s="23">
        <f>QUARTILE(K11:K17,1)</f>
        <v>34.5</v>
      </c>
      <c r="L25" s="56"/>
      <c r="M25" s="56"/>
      <c r="N25" s="56"/>
      <c r="O25" s="56"/>
      <c r="P25" s="56"/>
      <c r="Q25" s="56"/>
    </row>
    <row r="27" spans="1:21">
      <c r="A27" s="19" t="s">
        <v>266</v>
      </c>
      <c r="B27" s="20">
        <f>MEDIAN(B4:B17)</f>
        <v>3.1840000000000002</v>
      </c>
      <c r="C27" s="20">
        <f>MEDIAN(C4:C17)</f>
        <v>1528</v>
      </c>
      <c r="D27" s="18"/>
      <c r="E27" s="18"/>
      <c r="F27" s="18"/>
      <c r="G27" s="18"/>
      <c r="H27" s="18"/>
      <c r="I27" s="18"/>
      <c r="J27" s="18"/>
      <c r="K27" s="18"/>
      <c r="L27" s="72"/>
      <c r="M27" s="72"/>
      <c r="N27" s="72"/>
      <c r="O27" s="72"/>
      <c r="P27" s="72"/>
      <c r="Q27" s="72"/>
    </row>
    <row r="39" spans="1:3">
      <c r="A39" s="89" t="s">
        <v>320</v>
      </c>
      <c r="B39" s="89" t="s">
        <v>332</v>
      </c>
      <c r="C39" s="89" t="s">
        <v>333</v>
      </c>
    </row>
    <row r="40" spans="1:3">
      <c r="A40" s="63" t="s">
        <v>321</v>
      </c>
      <c r="B40" s="63">
        <v>0</v>
      </c>
      <c r="C40" s="63">
        <v>0</v>
      </c>
    </row>
    <row r="41" spans="1:3">
      <c r="A41" s="63" t="s">
        <v>322</v>
      </c>
      <c r="B41" s="63">
        <v>74</v>
      </c>
      <c r="C41" s="63">
        <v>48</v>
      </c>
    </row>
    <row r="42" spans="1:3">
      <c r="A42" s="63" t="s">
        <v>323</v>
      </c>
      <c r="B42" s="63">
        <v>74</v>
      </c>
      <c r="C42" s="63">
        <v>48</v>
      </c>
    </row>
    <row r="43" spans="1:3">
      <c r="A43" s="63" t="s">
        <v>324</v>
      </c>
      <c r="B43" s="63">
        <v>21</v>
      </c>
      <c r="C43" s="63">
        <v>28</v>
      </c>
    </row>
    <row r="44" spans="1:3">
      <c r="A44" s="63" t="s">
        <v>325</v>
      </c>
      <c r="B44" s="63">
        <v>21</v>
      </c>
      <c r="C44" s="63">
        <v>28</v>
      </c>
    </row>
    <row r="45" spans="1:3">
      <c r="A45" s="63" t="s">
        <v>326</v>
      </c>
      <c r="B45" s="63">
        <v>0</v>
      </c>
      <c r="C45" s="63">
        <v>0</v>
      </c>
    </row>
    <row r="46" spans="1:3">
      <c r="A46" s="63" t="s">
        <v>327</v>
      </c>
      <c r="B46" s="63">
        <v>3.1300000000000001E-2</v>
      </c>
      <c r="C46" s="63">
        <v>1.5599999999999999E-2</v>
      </c>
    </row>
    <row r="47" spans="1:3">
      <c r="A47" s="63" t="s">
        <v>328</v>
      </c>
      <c r="B47" s="63" t="s">
        <v>329</v>
      </c>
      <c r="C47" s="63" t="s">
        <v>329</v>
      </c>
    </row>
    <row r="48" spans="1:3">
      <c r="A48" s="63" t="s">
        <v>330</v>
      </c>
      <c r="B48" s="63" t="s">
        <v>331</v>
      </c>
      <c r="C48" s="63" t="s">
        <v>331</v>
      </c>
    </row>
    <row r="51" spans="1:3">
      <c r="A51" s="90" t="s">
        <v>320</v>
      </c>
      <c r="B51" s="90" t="s">
        <v>332</v>
      </c>
      <c r="C51" s="90" t="s">
        <v>333</v>
      </c>
    </row>
    <row r="52" spans="1:3">
      <c r="A52" s="91" t="s">
        <v>321</v>
      </c>
      <c r="B52" s="91">
        <v>0</v>
      </c>
      <c r="C52" s="91">
        <v>0</v>
      </c>
    </row>
    <row r="53" spans="1:3">
      <c r="A53" s="91" t="s">
        <v>322</v>
      </c>
      <c r="B53" s="91">
        <v>34.9</v>
      </c>
      <c r="C53" s="91">
        <v>25.63</v>
      </c>
    </row>
    <row r="54" spans="1:3">
      <c r="A54" s="91" t="s">
        <v>323</v>
      </c>
      <c r="B54" s="91">
        <v>34.9</v>
      </c>
      <c r="C54" s="91">
        <v>25.63</v>
      </c>
    </row>
    <row r="55" spans="1:3">
      <c r="A55" s="91" t="s">
        <v>324</v>
      </c>
      <c r="B55" s="91">
        <v>21</v>
      </c>
      <c r="C55" s="91">
        <v>28</v>
      </c>
    </row>
    <row r="56" spans="1:3">
      <c r="A56" s="91" t="s">
        <v>325</v>
      </c>
      <c r="B56" s="91">
        <v>21</v>
      </c>
      <c r="C56" s="91">
        <v>28</v>
      </c>
    </row>
    <row r="57" spans="1:3">
      <c r="A57" s="91" t="s">
        <v>326</v>
      </c>
      <c r="B57" s="91">
        <v>0</v>
      </c>
      <c r="C57" s="91">
        <v>0</v>
      </c>
    </row>
    <row r="58" spans="1:3">
      <c r="A58" s="91" t="s">
        <v>327</v>
      </c>
      <c r="B58" s="91">
        <v>3.1300000000000001E-2</v>
      </c>
      <c r="C58" s="91">
        <v>1.5599999999999999E-2</v>
      </c>
    </row>
    <row r="59" spans="1:3">
      <c r="A59" s="91" t="s">
        <v>328</v>
      </c>
      <c r="B59" s="91" t="s">
        <v>329</v>
      </c>
      <c r="C59" s="91" t="s">
        <v>329</v>
      </c>
    </row>
    <row r="60" spans="1:3">
      <c r="A60" s="91" t="s">
        <v>330</v>
      </c>
      <c r="B60" s="91" t="s">
        <v>331</v>
      </c>
      <c r="C60" s="91" t="s">
        <v>331</v>
      </c>
    </row>
  </sheetData>
  <mergeCells count="6">
    <mergeCell ref="A24:A25"/>
    <mergeCell ref="L1:P1"/>
    <mergeCell ref="G1:K1"/>
    <mergeCell ref="D1:F1"/>
    <mergeCell ref="A18:A19"/>
    <mergeCell ref="A21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BD18-619B-4355-BD7F-0999E329F50B}">
  <dimension ref="A1:I18"/>
  <sheetViews>
    <sheetView workbookViewId="0">
      <selection activeCell="G13" sqref="G13:I13"/>
    </sheetView>
  </sheetViews>
  <sheetFormatPr defaultRowHeight="14.4"/>
  <cols>
    <col min="1" max="1" width="20.21875" customWidth="1"/>
    <col min="2" max="2" width="13.77734375" customWidth="1"/>
    <col min="3" max="3" width="16.109375" customWidth="1"/>
    <col min="4" max="4" width="14.66406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G1" s="2" t="s">
        <v>1</v>
      </c>
      <c r="H1" s="2" t="s">
        <v>2</v>
      </c>
      <c r="I1" s="2" t="s">
        <v>3</v>
      </c>
    </row>
    <row r="2" spans="1:9">
      <c r="A2" s="5"/>
      <c r="B2" s="6"/>
      <c r="C2" s="6"/>
      <c r="D2" s="6"/>
    </row>
    <row r="3" spans="1:9">
      <c r="A3" s="3" t="s">
        <v>5</v>
      </c>
      <c r="B3" s="4">
        <v>58.502214576635097</v>
      </c>
      <c r="C3" s="4">
        <v>55.651601208192403</v>
      </c>
      <c r="D3" s="4">
        <v>2.8506133684427</v>
      </c>
      <c r="F3" t="s">
        <v>251</v>
      </c>
      <c r="G3" s="8">
        <f>SUM(B3:B8)</f>
        <v>212.45945944964691</v>
      </c>
      <c r="H3" s="8">
        <f t="shared" ref="H3:I3" si="0">SUM(C3:C8)</f>
        <v>167.87164770022036</v>
      </c>
      <c r="I3" s="8">
        <f t="shared" si="0"/>
        <v>44.587811749426628</v>
      </c>
    </row>
    <row r="4" spans="1:9">
      <c r="A4" s="3" t="s">
        <v>6</v>
      </c>
      <c r="B4" s="4">
        <v>14.8510937405393</v>
      </c>
      <c r="C4" s="4">
        <v>9.6717062365797304</v>
      </c>
      <c r="D4" s="4">
        <v>5.17938750395958</v>
      </c>
      <c r="F4" t="s">
        <v>252</v>
      </c>
      <c r="G4" s="8">
        <f>AVERAGE(B3:B8)</f>
        <v>35.409909908274486</v>
      </c>
      <c r="H4" s="8">
        <f t="shared" ref="H4:I4" si="1">AVERAGE(C3:C8)</f>
        <v>27.978607950036729</v>
      </c>
      <c r="I4" s="8">
        <f t="shared" si="1"/>
        <v>7.4313019582377713</v>
      </c>
    </row>
    <row r="5" spans="1:9">
      <c r="A5" s="3" t="s">
        <v>4</v>
      </c>
      <c r="B5" s="4">
        <v>35.911601543363801</v>
      </c>
      <c r="C5" s="4">
        <v>22.943940086084801</v>
      </c>
      <c r="D5" s="4">
        <v>12.967661457279</v>
      </c>
    </row>
    <row r="6" spans="1:9">
      <c r="A6" s="3" t="s">
        <v>7</v>
      </c>
      <c r="B6" s="4">
        <v>44.681467661460402</v>
      </c>
      <c r="C6" s="4">
        <v>42.778535846461601</v>
      </c>
      <c r="D6" s="4">
        <v>1.9029318149988199</v>
      </c>
    </row>
    <row r="7" spans="1:9">
      <c r="A7" s="3" t="s">
        <v>8</v>
      </c>
      <c r="B7" s="4">
        <v>24.6363186933342</v>
      </c>
      <c r="C7" s="4">
        <v>9.8584933877782301</v>
      </c>
      <c r="D7" s="4">
        <v>14.777825305556</v>
      </c>
    </row>
    <row r="8" spans="1:9">
      <c r="A8" s="3" t="s">
        <v>9</v>
      </c>
      <c r="B8" s="4">
        <v>33.876763234314097</v>
      </c>
      <c r="C8" s="4">
        <v>26.967370935123601</v>
      </c>
      <c r="D8" s="4">
        <v>6.9093922991905297</v>
      </c>
    </row>
    <row r="12" spans="1:9">
      <c r="A12" s="3" t="s">
        <v>10</v>
      </c>
      <c r="B12" s="4">
        <v>31.726089540223398</v>
      </c>
      <c r="C12" s="4">
        <v>19.742979186114098</v>
      </c>
      <c r="D12" s="4">
        <v>11.9831103541093</v>
      </c>
      <c r="F12" t="s">
        <v>251</v>
      </c>
      <c r="G12" s="8">
        <f>SUM(B12:B18)</f>
        <v>187.20394902094853</v>
      </c>
      <c r="H12" s="8">
        <f t="shared" ref="H12:I12" si="2">SUM(C12:C18)</f>
        <v>134.0237728166255</v>
      </c>
      <c r="I12" s="8">
        <f t="shared" si="2"/>
        <v>53.180176204323082</v>
      </c>
    </row>
    <row r="13" spans="1:9">
      <c r="A13" s="3" t="s">
        <v>11</v>
      </c>
      <c r="B13" s="4">
        <v>40.233035370768697</v>
      </c>
      <c r="C13" s="4">
        <v>24.705677871158102</v>
      </c>
      <c r="D13" s="4">
        <v>15.5273574996106</v>
      </c>
      <c r="F13" t="s">
        <v>252</v>
      </c>
      <c r="G13" s="8">
        <f>AVERAGE(B12:B18)</f>
        <v>26.743421288706934</v>
      </c>
      <c r="H13" s="8">
        <f t="shared" ref="H13:I13" si="3">AVERAGE(C12:C18)</f>
        <v>19.146253259517927</v>
      </c>
      <c r="I13" s="8">
        <f t="shared" si="3"/>
        <v>7.597168029189012</v>
      </c>
    </row>
    <row r="14" spans="1:9">
      <c r="A14" s="7" t="s">
        <v>12</v>
      </c>
      <c r="B14" s="7">
        <v>34.450859343525103</v>
      </c>
      <c r="C14" s="7">
        <v>18.411907164615801</v>
      </c>
      <c r="D14" s="7">
        <v>16.038952178909302</v>
      </c>
    </row>
    <row r="15" spans="1:9">
      <c r="A15" s="3" t="s">
        <v>13</v>
      </c>
      <c r="B15" s="4">
        <v>25.634965329588301</v>
      </c>
      <c r="C15" s="4">
        <v>24.716613808675</v>
      </c>
      <c r="D15" s="4">
        <v>0.91835152091331995</v>
      </c>
    </row>
    <row r="16" spans="1:9">
      <c r="A16" s="3" t="s">
        <v>14</v>
      </c>
      <c r="B16" s="4">
        <v>13.688842226031801</v>
      </c>
      <c r="C16" s="4">
        <v>12.4818111525283</v>
      </c>
      <c r="D16" s="4">
        <v>1.2070310735035401</v>
      </c>
    </row>
    <row r="17" spans="1:4">
      <c r="A17" s="3" t="s">
        <v>15</v>
      </c>
      <c r="B17" s="4">
        <v>21.246846364967698</v>
      </c>
      <c r="C17" s="4">
        <v>21.159485694328101</v>
      </c>
      <c r="D17" s="4">
        <v>8.73606706396102E-2</v>
      </c>
    </row>
    <row r="18" spans="1:4">
      <c r="A18" s="3" t="s">
        <v>16</v>
      </c>
      <c r="B18" s="4">
        <v>20.2233108458435</v>
      </c>
      <c r="C18" s="4">
        <v>12.805297939206101</v>
      </c>
      <c r="D18" s="4">
        <v>7.4180129066374096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A409-75C2-4AF7-8F75-0DB1D891A077}">
  <dimension ref="A1:C15"/>
  <sheetViews>
    <sheetView workbookViewId="0">
      <selection activeCell="C29" sqref="C29"/>
    </sheetView>
  </sheetViews>
  <sheetFormatPr defaultRowHeight="14.4"/>
  <cols>
    <col min="1" max="1" width="18.109375" customWidth="1"/>
    <col min="3" max="3" width="16.44140625" customWidth="1"/>
  </cols>
  <sheetData>
    <row r="1" spans="1:3">
      <c r="A1" s="16" t="s">
        <v>255</v>
      </c>
      <c r="B1" s="16" t="s">
        <v>256</v>
      </c>
      <c r="C1" s="16" t="s">
        <v>257</v>
      </c>
    </row>
    <row r="2" spans="1:3">
      <c r="A2" s="3" t="s">
        <v>5</v>
      </c>
      <c r="B2" s="10"/>
      <c r="C2" s="10"/>
    </row>
    <row r="3" spans="1:3">
      <c r="A3" s="3" t="s">
        <v>6</v>
      </c>
      <c r="B3" s="10"/>
      <c r="C3" s="10"/>
    </row>
    <row r="4" spans="1:3">
      <c r="A4" s="3" t="s">
        <v>4</v>
      </c>
      <c r="B4" s="10"/>
      <c r="C4" s="10"/>
    </row>
    <row r="5" spans="1:3">
      <c r="A5" s="3" t="s">
        <v>7</v>
      </c>
      <c r="B5" s="10"/>
      <c r="C5" s="10"/>
    </row>
    <row r="6" spans="1:3">
      <c r="A6" s="3" t="s">
        <v>8</v>
      </c>
      <c r="B6" s="10"/>
      <c r="C6" s="10"/>
    </row>
    <row r="7" spans="1:3">
      <c r="A7" s="3" t="s">
        <v>9</v>
      </c>
      <c r="B7" s="11" t="s">
        <v>17</v>
      </c>
      <c r="C7" s="11" t="s">
        <v>18</v>
      </c>
    </row>
    <row r="8" spans="1:3">
      <c r="A8" s="10"/>
      <c r="B8" s="10"/>
      <c r="C8" s="10"/>
    </row>
    <row r="9" spans="1:3">
      <c r="A9" s="3" t="s">
        <v>10</v>
      </c>
      <c r="B9" s="11" t="s">
        <v>20</v>
      </c>
      <c r="C9" s="11" t="s">
        <v>18</v>
      </c>
    </row>
    <row r="10" spans="1:3">
      <c r="A10" s="3" t="s">
        <v>11</v>
      </c>
      <c r="B10" s="10"/>
      <c r="C10" s="10"/>
    </row>
    <row r="11" spans="1:3">
      <c r="A11" s="7" t="s">
        <v>12</v>
      </c>
      <c r="B11" s="10"/>
      <c r="C11" s="10"/>
    </row>
    <row r="12" spans="1:3">
      <c r="A12" s="3" t="s">
        <v>13</v>
      </c>
      <c r="B12" s="11" t="s">
        <v>19</v>
      </c>
      <c r="C12" s="11" t="s">
        <v>18</v>
      </c>
    </row>
    <row r="13" spans="1:3">
      <c r="A13" s="3" t="s">
        <v>14</v>
      </c>
      <c r="B13" s="10"/>
      <c r="C13" s="10"/>
    </row>
    <row r="14" spans="1:3">
      <c r="A14" s="3" t="s">
        <v>15</v>
      </c>
      <c r="B14" s="10"/>
      <c r="C14" s="10"/>
    </row>
    <row r="15" spans="1:3">
      <c r="A15" s="3" t="s">
        <v>16</v>
      </c>
      <c r="B15" s="11" t="s">
        <v>21</v>
      </c>
      <c r="C15" s="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003F-E449-4D48-B723-AE5EE5757BD4}">
  <dimension ref="A1:B17"/>
  <sheetViews>
    <sheetView workbookViewId="0">
      <selection activeCell="D29" sqref="D29"/>
    </sheetView>
  </sheetViews>
  <sheetFormatPr defaultRowHeight="14.4"/>
  <cols>
    <col min="1" max="1" width="17.5546875" customWidth="1"/>
    <col min="2" max="2" width="17.109375" customWidth="1"/>
  </cols>
  <sheetData>
    <row r="1" spans="1:2">
      <c r="A1" s="16" t="s">
        <v>258</v>
      </c>
      <c r="B1" s="16" t="s">
        <v>256</v>
      </c>
    </row>
    <row r="2" spans="1:2">
      <c r="A2" s="3" t="s">
        <v>5</v>
      </c>
      <c r="B2" s="10"/>
    </row>
    <row r="3" spans="1:2">
      <c r="A3" s="3" t="s">
        <v>6</v>
      </c>
      <c r="B3" s="10"/>
    </row>
    <row r="4" spans="1:2">
      <c r="A4" s="3" t="s">
        <v>4</v>
      </c>
      <c r="B4" s="10"/>
    </row>
    <row r="5" spans="1:2">
      <c r="A5" s="3" t="s">
        <v>7</v>
      </c>
      <c r="B5" s="10"/>
    </row>
    <row r="6" spans="1:2">
      <c r="A6" s="3" t="s">
        <v>8</v>
      </c>
    </row>
    <row r="7" spans="1:2">
      <c r="A7" s="3" t="s">
        <v>9</v>
      </c>
      <c r="B7" s="9" t="s">
        <v>17</v>
      </c>
    </row>
    <row r="8" spans="1:2">
      <c r="A8" s="10"/>
      <c r="B8" s="10"/>
    </row>
    <row r="9" spans="1:2">
      <c r="A9" s="10"/>
      <c r="B9" s="10"/>
    </row>
    <row r="10" spans="1:2">
      <c r="A10" s="10"/>
      <c r="B10" s="10"/>
    </row>
    <row r="11" spans="1:2">
      <c r="A11" s="3" t="s">
        <v>10</v>
      </c>
      <c r="B11" s="17" t="s">
        <v>20</v>
      </c>
    </row>
    <row r="12" spans="1:2">
      <c r="A12" s="3" t="s">
        <v>11</v>
      </c>
      <c r="B12" s="10"/>
    </row>
    <row r="13" spans="1:2">
      <c r="A13" s="7" t="s">
        <v>12</v>
      </c>
      <c r="B13" s="10"/>
    </row>
    <row r="14" spans="1:2">
      <c r="A14" s="3" t="s">
        <v>13</v>
      </c>
      <c r="B14" s="9" t="s">
        <v>19</v>
      </c>
    </row>
    <row r="15" spans="1:2">
      <c r="A15" s="3" t="s">
        <v>14</v>
      </c>
      <c r="B15" s="10"/>
    </row>
    <row r="16" spans="1:2">
      <c r="A16" s="3" t="s">
        <v>15</v>
      </c>
      <c r="B16" s="10"/>
    </row>
    <row r="17" spans="1:2">
      <c r="A17" s="3" t="s">
        <v>16</v>
      </c>
      <c r="B17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2C58-D16A-4EA8-853E-8B35B4313836}">
  <dimension ref="A1:EH35"/>
  <sheetViews>
    <sheetView topLeftCell="A10" workbookViewId="0">
      <selection activeCell="J38" sqref="J38"/>
    </sheetView>
  </sheetViews>
  <sheetFormatPr defaultRowHeight="14.4"/>
  <cols>
    <col min="1" max="1" width="19" customWidth="1"/>
    <col min="134" max="134" width="14.77734375" customWidth="1"/>
    <col min="135" max="135" width="12.44140625" customWidth="1"/>
    <col min="136" max="136" width="15.109375" customWidth="1"/>
    <col min="137" max="137" width="21.5546875" customWidth="1"/>
    <col min="138" max="138" width="14.44140625" customWidth="1"/>
  </cols>
  <sheetData>
    <row r="1" spans="1:138">
      <c r="A1" s="12" t="s">
        <v>23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  <c r="BI1" s="3" t="s">
        <v>87</v>
      </c>
      <c r="BJ1" s="3" t="s">
        <v>88</v>
      </c>
      <c r="BK1" s="3" t="s">
        <v>89</v>
      </c>
      <c r="BL1" s="3" t="s">
        <v>90</v>
      </c>
      <c r="BM1" s="3" t="s">
        <v>91</v>
      </c>
      <c r="BN1" s="3" t="s">
        <v>92</v>
      </c>
      <c r="BO1" s="3" t="s">
        <v>93</v>
      </c>
      <c r="BP1" s="3" t="s">
        <v>94</v>
      </c>
      <c r="BQ1" s="3" t="s">
        <v>95</v>
      </c>
      <c r="BR1" s="3" t="s">
        <v>96</v>
      </c>
      <c r="BS1" s="3" t="s">
        <v>97</v>
      </c>
      <c r="BT1" s="3" t="s">
        <v>98</v>
      </c>
      <c r="BU1" s="3" t="s">
        <v>99</v>
      </c>
      <c r="BV1" s="3" t="s">
        <v>100</v>
      </c>
      <c r="BW1" s="3" t="s">
        <v>101</v>
      </c>
      <c r="BX1" s="3" t="s">
        <v>102</v>
      </c>
      <c r="BY1" s="3" t="s">
        <v>103</v>
      </c>
      <c r="BZ1" s="3" t="s">
        <v>104</v>
      </c>
      <c r="CA1" s="3" t="s">
        <v>105</v>
      </c>
      <c r="CB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21</v>
      </c>
      <c r="CS1" s="3" t="s">
        <v>122</v>
      </c>
      <c r="CT1" s="3" t="s">
        <v>123</v>
      </c>
      <c r="CU1" s="3" t="s">
        <v>124</v>
      </c>
      <c r="CV1" s="3" t="s">
        <v>125</v>
      </c>
      <c r="CW1" s="3" t="s">
        <v>126</v>
      </c>
      <c r="CX1" s="3" t="s">
        <v>127</v>
      </c>
      <c r="CY1" s="3" t="s">
        <v>128</v>
      </c>
      <c r="CZ1" s="3" t="s">
        <v>129</v>
      </c>
      <c r="DA1" s="3" t="s">
        <v>130</v>
      </c>
      <c r="DB1" s="3" t="s">
        <v>131</v>
      </c>
      <c r="DC1" s="3" t="s">
        <v>132</v>
      </c>
      <c r="DD1" s="3" t="s">
        <v>133</v>
      </c>
      <c r="DE1" s="3" t="s">
        <v>134</v>
      </c>
      <c r="DF1" s="3" t="s">
        <v>135</v>
      </c>
      <c r="DG1" s="3" t="s">
        <v>136</v>
      </c>
      <c r="DH1" s="3" t="s">
        <v>137</v>
      </c>
      <c r="DI1" s="3" t="s">
        <v>138</v>
      </c>
      <c r="DJ1" s="3" t="s">
        <v>139</v>
      </c>
      <c r="DK1" s="3" t="s">
        <v>140</v>
      </c>
      <c r="DL1" s="3" t="s">
        <v>141</v>
      </c>
      <c r="DM1" s="3" t="s">
        <v>142</v>
      </c>
      <c r="DN1" s="3" t="s">
        <v>143</v>
      </c>
      <c r="DO1" s="3" t="s">
        <v>144</v>
      </c>
      <c r="DP1" s="3" t="s">
        <v>145</v>
      </c>
      <c r="DQ1" s="3" t="s">
        <v>146</v>
      </c>
      <c r="DR1" s="3" t="s">
        <v>147</v>
      </c>
      <c r="DS1" s="3" t="s">
        <v>148</v>
      </c>
      <c r="DT1" s="3" t="s">
        <v>149</v>
      </c>
      <c r="DU1" s="3" t="s">
        <v>150</v>
      </c>
      <c r="DV1" s="3" t="s">
        <v>151</v>
      </c>
      <c r="DW1" s="3" t="s">
        <v>152</v>
      </c>
      <c r="DX1" s="3" t="s">
        <v>153</v>
      </c>
      <c r="DY1" s="3" t="s">
        <v>154</v>
      </c>
      <c r="DZ1" s="3" t="s">
        <v>155</v>
      </c>
      <c r="EA1" s="3" t="s">
        <v>156</v>
      </c>
      <c r="EB1" s="3" t="s">
        <v>157</v>
      </c>
      <c r="EC1" s="3" t="s">
        <v>158</v>
      </c>
      <c r="ED1" s="13" t="s">
        <v>2</v>
      </c>
      <c r="EE1" s="13" t="s">
        <v>3</v>
      </c>
      <c r="EF1" s="13" t="s">
        <v>26</v>
      </c>
      <c r="EG1" s="13" t="s">
        <v>27</v>
      </c>
      <c r="EH1" s="13" t="s">
        <v>250</v>
      </c>
    </row>
    <row r="2" spans="1:138">
      <c r="A2" s="12"/>
      <c r="B2" s="3" t="s">
        <v>159</v>
      </c>
      <c r="C2" s="3" t="s">
        <v>160</v>
      </c>
      <c r="D2" s="3" t="s">
        <v>161</v>
      </c>
      <c r="E2" s="3" t="s">
        <v>162</v>
      </c>
      <c r="F2" s="3" t="s">
        <v>163</v>
      </c>
      <c r="G2" s="3" t="s">
        <v>164</v>
      </c>
      <c r="H2" s="3" t="s">
        <v>165</v>
      </c>
      <c r="I2" s="3" t="s">
        <v>166</v>
      </c>
      <c r="J2" s="3" t="s">
        <v>167</v>
      </c>
      <c r="K2" s="3" t="s">
        <v>168</v>
      </c>
      <c r="L2" s="3" t="s">
        <v>169</v>
      </c>
      <c r="M2" s="3" t="s">
        <v>170</v>
      </c>
      <c r="N2" s="3" t="s">
        <v>171</v>
      </c>
      <c r="O2" s="3" t="s">
        <v>172</v>
      </c>
      <c r="P2" s="3" t="s">
        <v>173</v>
      </c>
      <c r="Q2" s="3" t="s">
        <v>173</v>
      </c>
      <c r="R2" s="3" t="s">
        <v>173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176</v>
      </c>
      <c r="X2" s="3" t="s">
        <v>177</v>
      </c>
      <c r="Y2" s="3" t="s">
        <v>177</v>
      </c>
      <c r="Z2" s="3" t="s">
        <v>178</v>
      </c>
      <c r="AA2" s="3" t="s">
        <v>179</v>
      </c>
      <c r="AB2" s="3" t="s">
        <v>180</v>
      </c>
      <c r="AC2" s="3" t="s">
        <v>181</v>
      </c>
      <c r="AD2" s="3" t="s">
        <v>182</v>
      </c>
      <c r="AE2" s="3" t="s">
        <v>183</v>
      </c>
      <c r="AF2" s="3" t="s">
        <v>184</v>
      </c>
      <c r="AG2" s="3" t="s">
        <v>185</v>
      </c>
      <c r="AH2" s="3" t="s">
        <v>186</v>
      </c>
      <c r="AI2" s="3" t="s">
        <v>162</v>
      </c>
      <c r="AJ2" s="3" t="s">
        <v>161</v>
      </c>
      <c r="AK2" s="3" t="s">
        <v>187</v>
      </c>
      <c r="AL2" s="3" t="s">
        <v>188</v>
      </c>
      <c r="AM2" s="3" t="s">
        <v>189</v>
      </c>
      <c r="AN2" s="3" t="s">
        <v>190</v>
      </c>
      <c r="AO2" s="3" t="s">
        <v>190</v>
      </c>
      <c r="AP2" s="3" t="s">
        <v>190</v>
      </c>
      <c r="AQ2" s="3" t="s">
        <v>191</v>
      </c>
      <c r="AR2" s="3" t="s">
        <v>192</v>
      </c>
      <c r="AS2" s="3" t="s">
        <v>193</v>
      </c>
      <c r="AT2" s="3" t="s">
        <v>164</v>
      </c>
      <c r="AU2" s="3" t="s">
        <v>194</v>
      </c>
      <c r="AV2" s="3" t="s">
        <v>194</v>
      </c>
      <c r="AW2" s="3" t="s">
        <v>195</v>
      </c>
      <c r="AX2" s="3" t="s">
        <v>196</v>
      </c>
      <c r="AY2" s="3" t="s">
        <v>196</v>
      </c>
      <c r="AZ2" s="3" t="s">
        <v>197</v>
      </c>
      <c r="BA2" s="3" t="s">
        <v>198</v>
      </c>
      <c r="BB2" s="3" t="s">
        <v>199</v>
      </c>
      <c r="BC2" s="3" t="s">
        <v>200</v>
      </c>
      <c r="BD2" s="3" t="s">
        <v>200</v>
      </c>
      <c r="BE2" s="3" t="s">
        <v>201</v>
      </c>
      <c r="BF2" s="3" t="s">
        <v>201</v>
      </c>
      <c r="BG2" s="3" t="s">
        <v>202</v>
      </c>
      <c r="BH2" s="3" t="s">
        <v>203</v>
      </c>
      <c r="BI2" s="3" t="s">
        <v>204</v>
      </c>
      <c r="BJ2" s="3" t="s">
        <v>205</v>
      </c>
      <c r="BK2" s="3" t="s">
        <v>206</v>
      </c>
      <c r="BL2" s="3" t="s">
        <v>207</v>
      </c>
      <c r="BM2" s="3" t="s">
        <v>208</v>
      </c>
      <c r="BN2" s="3" t="s">
        <v>208</v>
      </c>
      <c r="BO2" s="3" t="s">
        <v>208</v>
      </c>
      <c r="BP2" s="3" t="s">
        <v>209</v>
      </c>
      <c r="BQ2" s="3" t="s">
        <v>209</v>
      </c>
      <c r="BR2" s="3" t="s">
        <v>160</v>
      </c>
      <c r="BS2" s="3" t="s">
        <v>210</v>
      </c>
      <c r="BT2" s="3" t="s">
        <v>211</v>
      </c>
      <c r="BU2" s="3" t="s">
        <v>212</v>
      </c>
      <c r="BV2" s="3" t="s">
        <v>213</v>
      </c>
      <c r="BW2" s="3" t="s">
        <v>213</v>
      </c>
      <c r="BX2" s="3" t="s">
        <v>213</v>
      </c>
      <c r="BY2" s="3" t="s">
        <v>214</v>
      </c>
      <c r="BZ2" s="3" t="s">
        <v>215</v>
      </c>
      <c r="CA2" s="3" t="s">
        <v>216</v>
      </c>
      <c r="CB2" s="3" t="s">
        <v>217</v>
      </c>
      <c r="CC2" s="3" t="s">
        <v>217</v>
      </c>
      <c r="CD2" s="3" t="s">
        <v>218</v>
      </c>
      <c r="CE2" s="3" t="s">
        <v>219</v>
      </c>
      <c r="CF2" s="3" t="s">
        <v>219</v>
      </c>
      <c r="CG2" s="3" t="s">
        <v>220</v>
      </c>
      <c r="CH2" s="3" t="s">
        <v>167</v>
      </c>
      <c r="CI2" s="3" t="s">
        <v>221</v>
      </c>
      <c r="CJ2" s="3" t="s">
        <v>222</v>
      </c>
      <c r="CK2" s="3" t="s">
        <v>222</v>
      </c>
      <c r="CL2" s="3" t="s">
        <v>223</v>
      </c>
      <c r="CM2" s="3" t="s">
        <v>168</v>
      </c>
      <c r="CN2" s="3" t="s">
        <v>224</v>
      </c>
      <c r="CO2" s="3" t="s">
        <v>224</v>
      </c>
      <c r="CP2" s="3" t="s">
        <v>225</v>
      </c>
      <c r="CQ2" s="3" t="s">
        <v>165</v>
      </c>
      <c r="CR2" s="3" t="s">
        <v>226</v>
      </c>
      <c r="CS2" s="3" t="s">
        <v>227</v>
      </c>
      <c r="CT2" s="3" t="s">
        <v>228</v>
      </c>
      <c r="CU2" s="3" t="s">
        <v>229</v>
      </c>
      <c r="CV2" s="3" t="s">
        <v>229</v>
      </c>
      <c r="CW2" s="3" t="s">
        <v>229</v>
      </c>
      <c r="CX2" s="3" t="s">
        <v>230</v>
      </c>
      <c r="CY2" s="3" t="s">
        <v>231</v>
      </c>
      <c r="CZ2" s="3" t="s">
        <v>231</v>
      </c>
      <c r="DA2" s="3" t="s">
        <v>232</v>
      </c>
      <c r="DB2" s="3" t="s">
        <v>232</v>
      </c>
      <c r="DC2" s="3" t="s">
        <v>233</v>
      </c>
      <c r="DD2" s="3" t="s">
        <v>234</v>
      </c>
      <c r="DE2" s="3" t="s">
        <v>235</v>
      </c>
      <c r="DF2" s="3" t="s">
        <v>235</v>
      </c>
      <c r="DG2" s="3" t="s">
        <v>236</v>
      </c>
      <c r="DH2" s="3" t="s">
        <v>237</v>
      </c>
      <c r="DI2" s="3" t="s">
        <v>237</v>
      </c>
      <c r="DJ2" s="3" t="s">
        <v>238</v>
      </c>
      <c r="DK2" s="3" t="s">
        <v>166</v>
      </c>
      <c r="DL2" s="3" t="s">
        <v>239</v>
      </c>
      <c r="DM2" s="3" t="s">
        <v>240</v>
      </c>
      <c r="DN2" s="3" t="s">
        <v>240</v>
      </c>
      <c r="DO2" s="3" t="s">
        <v>241</v>
      </c>
      <c r="DP2" s="3" t="s">
        <v>241</v>
      </c>
      <c r="DQ2" s="3" t="s">
        <v>242</v>
      </c>
      <c r="DR2" s="3" t="s">
        <v>242</v>
      </c>
      <c r="DS2" s="3" t="s">
        <v>243</v>
      </c>
      <c r="DT2" s="3" t="s">
        <v>244</v>
      </c>
      <c r="DU2" s="3" t="s">
        <v>244</v>
      </c>
      <c r="DV2" s="3" t="s">
        <v>245</v>
      </c>
      <c r="DW2" s="3" t="s">
        <v>159</v>
      </c>
      <c r="DX2" s="3" t="s">
        <v>159</v>
      </c>
      <c r="DY2" s="3" t="s">
        <v>159</v>
      </c>
      <c r="DZ2" s="3" t="s">
        <v>159</v>
      </c>
      <c r="EA2" s="3" t="s">
        <v>246</v>
      </c>
      <c r="EB2" s="3" t="s">
        <v>246</v>
      </c>
      <c r="EC2" s="3" t="s">
        <v>246</v>
      </c>
    </row>
    <row r="3" spans="1:138">
      <c r="A3" s="3" t="s">
        <v>9</v>
      </c>
      <c r="B3" s="3" t="s">
        <v>249</v>
      </c>
      <c r="C3" s="3" t="s">
        <v>247</v>
      </c>
      <c r="D3" s="3" t="s">
        <v>247</v>
      </c>
      <c r="E3" s="3" t="s">
        <v>247</v>
      </c>
      <c r="F3" s="3">
        <v>0</v>
      </c>
      <c r="G3" s="3" t="s">
        <v>247</v>
      </c>
      <c r="H3" s="3" t="s">
        <v>247</v>
      </c>
      <c r="I3" s="3" t="s">
        <v>247</v>
      </c>
      <c r="J3" s="3">
        <v>0</v>
      </c>
      <c r="K3" s="3">
        <v>0</v>
      </c>
      <c r="L3" s="3" t="s">
        <v>247</v>
      </c>
      <c r="M3" s="3" t="s">
        <v>247</v>
      </c>
      <c r="N3" s="3" t="s">
        <v>247</v>
      </c>
      <c r="O3" s="3" t="s">
        <v>247</v>
      </c>
      <c r="P3" s="3" t="s">
        <v>247</v>
      </c>
      <c r="Q3" s="3" t="s">
        <v>247</v>
      </c>
      <c r="R3" s="3" t="s">
        <v>247</v>
      </c>
      <c r="S3" s="3" t="s">
        <v>247</v>
      </c>
      <c r="T3" s="3" t="s">
        <v>247</v>
      </c>
      <c r="U3" s="3" t="s">
        <v>247</v>
      </c>
      <c r="V3" s="3" t="s">
        <v>247</v>
      </c>
      <c r="W3" s="3" t="s">
        <v>247</v>
      </c>
      <c r="X3" s="3" t="s">
        <v>247</v>
      </c>
      <c r="Y3" s="3" t="s">
        <v>247</v>
      </c>
      <c r="Z3" s="3" t="s">
        <v>247</v>
      </c>
      <c r="AA3" s="3" t="s">
        <v>247</v>
      </c>
      <c r="AB3" s="3" t="s">
        <v>247</v>
      </c>
      <c r="AC3" s="3" t="s">
        <v>247</v>
      </c>
      <c r="AD3" s="3" t="s">
        <v>247</v>
      </c>
      <c r="AE3" s="3" t="s">
        <v>247</v>
      </c>
      <c r="AF3" s="3" t="s">
        <v>247</v>
      </c>
      <c r="AG3" s="3" t="s">
        <v>249</v>
      </c>
      <c r="AH3" s="3">
        <v>0</v>
      </c>
      <c r="AI3" s="3" t="s">
        <v>247</v>
      </c>
      <c r="AJ3" s="3" t="s">
        <v>247</v>
      </c>
      <c r="AK3" s="3" t="s">
        <v>247</v>
      </c>
      <c r="AL3" s="3" t="s">
        <v>247</v>
      </c>
      <c r="AM3" s="3" t="s">
        <v>247</v>
      </c>
      <c r="AN3" s="3" t="s">
        <v>247</v>
      </c>
      <c r="AO3" s="3" t="s">
        <v>247</v>
      </c>
      <c r="AP3" s="3" t="s">
        <v>247</v>
      </c>
      <c r="AQ3" s="3" t="s">
        <v>247</v>
      </c>
      <c r="AR3" s="3" t="s">
        <v>247</v>
      </c>
      <c r="AS3" s="3" t="s">
        <v>247</v>
      </c>
      <c r="AT3" s="3" t="s">
        <v>247</v>
      </c>
      <c r="AU3" s="3" t="s">
        <v>247</v>
      </c>
      <c r="AV3" s="3" t="s">
        <v>247</v>
      </c>
      <c r="AW3" s="3" t="s">
        <v>247</v>
      </c>
      <c r="AX3" s="3" t="s">
        <v>247</v>
      </c>
      <c r="AY3" s="3" t="s">
        <v>247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 t="s">
        <v>249</v>
      </c>
      <c r="BQ3" s="3" t="s">
        <v>249</v>
      </c>
      <c r="BR3" s="3" t="s">
        <v>249</v>
      </c>
      <c r="BS3" s="3" t="s">
        <v>247</v>
      </c>
      <c r="BT3" s="3" t="s">
        <v>247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 t="s">
        <v>249</v>
      </c>
      <c r="CM3" s="3">
        <v>0</v>
      </c>
      <c r="CN3" s="3">
        <v>0</v>
      </c>
      <c r="CO3" s="3">
        <v>0</v>
      </c>
      <c r="CP3" s="3">
        <v>0</v>
      </c>
      <c r="CQ3" s="3" t="s">
        <v>247</v>
      </c>
      <c r="CR3" s="3" t="s">
        <v>247</v>
      </c>
      <c r="CS3" s="3" t="s">
        <v>247</v>
      </c>
      <c r="CT3" s="3" t="s">
        <v>247</v>
      </c>
      <c r="CU3" s="3">
        <v>0</v>
      </c>
      <c r="CV3" s="3">
        <v>0</v>
      </c>
      <c r="CW3" s="3">
        <v>0</v>
      </c>
      <c r="CX3" s="3" t="s">
        <v>249</v>
      </c>
      <c r="CY3" s="3" t="s">
        <v>247</v>
      </c>
      <c r="CZ3" s="3" t="s">
        <v>247</v>
      </c>
      <c r="DA3" s="3" t="s">
        <v>247</v>
      </c>
      <c r="DB3" s="3" t="s">
        <v>247</v>
      </c>
      <c r="DC3" s="3" t="s">
        <v>247</v>
      </c>
      <c r="DD3" s="3" t="s">
        <v>247</v>
      </c>
      <c r="DE3" s="3" t="s">
        <v>249</v>
      </c>
      <c r="DF3" s="3" t="s">
        <v>249</v>
      </c>
      <c r="DG3" s="3">
        <v>0</v>
      </c>
      <c r="DH3" s="3" t="s">
        <v>247</v>
      </c>
      <c r="DI3" s="3" t="s">
        <v>247</v>
      </c>
      <c r="DJ3" s="3" t="s">
        <v>247</v>
      </c>
      <c r="DK3" s="3" t="s">
        <v>247</v>
      </c>
      <c r="DL3" s="3" t="s">
        <v>247</v>
      </c>
      <c r="DM3" s="3" t="s">
        <v>247</v>
      </c>
      <c r="DN3" s="3" t="s">
        <v>247</v>
      </c>
      <c r="DO3" s="3" t="s">
        <v>247</v>
      </c>
      <c r="DP3" s="3" t="s">
        <v>247</v>
      </c>
      <c r="DQ3" s="3">
        <v>0</v>
      </c>
      <c r="DR3" s="3">
        <v>0</v>
      </c>
      <c r="DS3" s="3" t="s">
        <v>249</v>
      </c>
      <c r="DT3" s="3" t="s">
        <v>249</v>
      </c>
      <c r="DU3" s="3" t="s">
        <v>249</v>
      </c>
      <c r="DV3" s="3" t="s">
        <v>249</v>
      </c>
      <c r="DW3" s="3" t="s">
        <v>249</v>
      </c>
      <c r="DX3" s="3" t="s">
        <v>249</v>
      </c>
      <c r="DY3" s="3" t="s">
        <v>249</v>
      </c>
      <c r="DZ3" s="3" t="s">
        <v>249</v>
      </c>
      <c r="EA3" s="3" t="s">
        <v>249</v>
      </c>
      <c r="EB3" s="3" t="s">
        <v>249</v>
      </c>
      <c r="EC3" s="3" t="s">
        <v>249</v>
      </c>
      <c r="ED3" s="3">
        <f>COUNTIF(B3:EC3,"C")</f>
        <v>65</v>
      </c>
      <c r="EE3">
        <f>COUNTIF(B3:EC3,"S")</f>
        <v>20</v>
      </c>
      <c r="EF3">
        <f>COUNTIF(B3:EC3,"Cd")</f>
        <v>0</v>
      </c>
      <c r="EG3">
        <f>COUNTIF(B3:EC3,"Sd")</f>
        <v>0</v>
      </c>
      <c r="EH3">
        <f>SUM(ED3:EG3)</f>
        <v>85</v>
      </c>
    </row>
    <row r="4" spans="1:138">
      <c r="A4" s="3" t="s">
        <v>5</v>
      </c>
      <c r="B4" s="3" t="s">
        <v>247</v>
      </c>
      <c r="C4" s="3" t="s">
        <v>248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 t="s">
        <v>247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 t="s">
        <v>247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 t="s">
        <v>247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 t="s">
        <v>247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 t="s">
        <v>248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 t="s">
        <v>247</v>
      </c>
      <c r="CN4" s="3" t="s">
        <v>247</v>
      </c>
      <c r="CO4" s="3" t="s">
        <v>247</v>
      </c>
      <c r="CP4" s="3" t="s">
        <v>247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 t="s">
        <v>247</v>
      </c>
      <c r="CY4" s="3" t="s">
        <v>247</v>
      </c>
      <c r="CZ4" s="3" t="s">
        <v>247</v>
      </c>
      <c r="DA4" s="3" t="s">
        <v>247</v>
      </c>
      <c r="DB4" s="3" t="s">
        <v>247</v>
      </c>
      <c r="DC4" s="3" t="s">
        <v>247</v>
      </c>
      <c r="DD4" s="3" t="s">
        <v>247</v>
      </c>
      <c r="DE4" s="3" t="s">
        <v>247</v>
      </c>
      <c r="DF4" s="3" t="s">
        <v>247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 t="s">
        <v>249</v>
      </c>
      <c r="DU4" s="3" t="s">
        <v>247</v>
      </c>
      <c r="DV4" s="3" t="s">
        <v>247</v>
      </c>
      <c r="DW4" s="3" t="s">
        <v>247</v>
      </c>
      <c r="DX4" s="3" t="s">
        <v>247</v>
      </c>
      <c r="DY4" s="3" t="s">
        <v>247</v>
      </c>
      <c r="DZ4" s="3" t="s">
        <v>247</v>
      </c>
      <c r="EA4" s="3" t="s">
        <v>247</v>
      </c>
      <c r="EB4" s="3" t="s">
        <v>247</v>
      </c>
      <c r="EC4" s="3" t="s">
        <v>247</v>
      </c>
      <c r="ED4" s="3">
        <f t="shared" ref="ED4:ED16" si="0">COUNTIF(B4:EC4,"C")</f>
        <v>27</v>
      </c>
      <c r="EE4">
        <f t="shared" ref="EE4:EE16" si="1">COUNTIF(B4:EC4,"S")</f>
        <v>1</v>
      </c>
      <c r="EF4">
        <f t="shared" ref="EF4:EF16" si="2">COUNTIF(B4:EC4,"Cd")</f>
        <v>2</v>
      </c>
      <c r="EG4">
        <f t="shared" ref="EG4:EG16" si="3">COUNTIF(B4:EC4,"Sd")</f>
        <v>0</v>
      </c>
      <c r="EH4">
        <f t="shared" ref="EH4:EH16" si="4">SUM(ED4:EG4)</f>
        <v>30</v>
      </c>
    </row>
    <row r="5" spans="1:138">
      <c r="A5" s="3" t="s">
        <v>12</v>
      </c>
      <c r="B5" s="3" t="s">
        <v>247</v>
      </c>
      <c r="C5" s="3">
        <v>0</v>
      </c>
      <c r="D5" s="3" t="s">
        <v>247</v>
      </c>
      <c r="E5" s="3" t="s">
        <v>247</v>
      </c>
      <c r="F5" s="3" t="s">
        <v>249</v>
      </c>
      <c r="G5" s="3" t="s">
        <v>247</v>
      </c>
      <c r="H5" s="3" t="s">
        <v>249</v>
      </c>
      <c r="I5" s="3">
        <v>0</v>
      </c>
      <c r="J5" s="3" t="s">
        <v>247</v>
      </c>
      <c r="K5" s="3">
        <v>0</v>
      </c>
      <c r="L5" s="3" t="s">
        <v>247</v>
      </c>
      <c r="M5" s="3" t="s">
        <v>247</v>
      </c>
      <c r="N5" s="3" t="s">
        <v>247</v>
      </c>
      <c r="O5" s="3" t="s">
        <v>247</v>
      </c>
      <c r="P5" s="3" t="s">
        <v>247</v>
      </c>
      <c r="Q5" s="3" t="s">
        <v>247</v>
      </c>
      <c r="R5" s="3" t="s">
        <v>247</v>
      </c>
      <c r="S5" s="3" t="s">
        <v>247</v>
      </c>
      <c r="T5" s="3" t="s">
        <v>247</v>
      </c>
      <c r="U5" s="3" t="s">
        <v>247</v>
      </c>
      <c r="V5" s="3" t="s">
        <v>247</v>
      </c>
      <c r="W5" s="3" t="s">
        <v>247</v>
      </c>
      <c r="X5" s="3" t="s">
        <v>247</v>
      </c>
      <c r="Y5" s="3" t="s">
        <v>247</v>
      </c>
      <c r="Z5" s="3" t="s">
        <v>247</v>
      </c>
      <c r="AA5" s="3" t="s">
        <v>247</v>
      </c>
      <c r="AB5" s="3" t="s">
        <v>247</v>
      </c>
      <c r="AC5" s="3" t="s">
        <v>247</v>
      </c>
      <c r="AD5" s="3" t="s">
        <v>247</v>
      </c>
      <c r="AE5" s="3">
        <v>0</v>
      </c>
      <c r="AF5" s="3">
        <v>0</v>
      </c>
      <c r="AG5" s="3">
        <v>0</v>
      </c>
      <c r="AH5" s="3" t="s">
        <v>247</v>
      </c>
      <c r="AI5" s="3" t="s">
        <v>247</v>
      </c>
      <c r="AJ5" s="3" t="s">
        <v>247</v>
      </c>
      <c r="AK5" s="3" t="s">
        <v>247</v>
      </c>
      <c r="AL5" s="3">
        <v>0</v>
      </c>
      <c r="AM5" s="3" t="s">
        <v>247</v>
      </c>
      <c r="AN5" s="3" t="s">
        <v>247</v>
      </c>
      <c r="AO5" s="3" t="s">
        <v>247</v>
      </c>
      <c r="AP5" s="3" t="s">
        <v>247</v>
      </c>
      <c r="AQ5" s="3" t="s">
        <v>247</v>
      </c>
      <c r="AR5" s="3" t="s">
        <v>247</v>
      </c>
      <c r="AS5" s="3" t="s">
        <v>247</v>
      </c>
      <c r="AT5" s="3" t="s">
        <v>247</v>
      </c>
      <c r="AU5" s="3" t="s">
        <v>247</v>
      </c>
      <c r="AV5" s="3" t="s">
        <v>247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 t="s">
        <v>249</v>
      </c>
      <c r="BC5" s="3" t="s">
        <v>249</v>
      </c>
      <c r="BD5" s="3" t="s">
        <v>249</v>
      </c>
      <c r="BE5" s="3" t="s">
        <v>249</v>
      </c>
      <c r="BF5" s="3" t="s">
        <v>249</v>
      </c>
      <c r="BG5" s="3" t="s">
        <v>249</v>
      </c>
      <c r="BH5" s="3" t="s">
        <v>249</v>
      </c>
      <c r="BI5" s="3" t="s">
        <v>249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 t="s">
        <v>247</v>
      </c>
      <c r="CF5" s="3" t="s">
        <v>247</v>
      </c>
      <c r="CG5" s="3" t="s">
        <v>247</v>
      </c>
      <c r="CH5" s="3" t="s">
        <v>247</v>
      </c>
      <c r="CI5" s="3" t="s">
        <v>247</v>
      </c>
      <c r="CJ5" s="3" t="s">
        <v>247</v>
      </c>
      <c r="CK5" s="3" t="s">
        <v>247</v>
      </c>
      <c r="CL5" s="3" t="s">
        <v>247</v>
      </c>
      <c r="CM5" s="3">
        <v>0</v>
      </c>
      <c r="CN5" s="3">
        <v>0</v>
      </c>
      <c r="CO5" s="3">
        <v>0</v>
      </c>
      <c r="CP5" s="3">
        <v>0</v>
      </c>
      <c r="CQ5" s="3" t="s">
        <v>249</v>
      </c>
      <c r="CR5" s="3" t="s">
        <v>249</v>
      </c>
      <c r="CS5" s="3" t="s">
        <v>249</v>
      </c>
      <c r="CT5" s="3" t="s">
        <v>249</v>
      </c>
      <c r="CU5" s="3" t="s">
        <v>249</v>
      </c>
      <c r="CV5" s="3" t="s">
        <v>249</v>
      </c>
      <c r="CW5" s="3" t="s">
        <v>249</v>
      </c>
      <c r="CX5" s="3" t="s">
        <v>249</v>
      </c>
      <c r="CY5" s="3" t="s">
        <v>249</v>
      </c>
      <c r="CZ5" s="3" t="s">
        <v>249</v>
      </c>
      <c r="DA5" s="3" t="s">
        <v>249</v>
      </c>
      <c r="DB5" s="3" t="s">
        <v>249</v>
      </c>
      <c r="DC5" s="3" t="s">
        <v>249</v>
      </c>
      <c r="DD5" s="3" t="s">
        <v>249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 t="s">
        <v>249</v>
      </c>
      <c r="DM5" s="3" t="s">
        <v>249</v>
      </c>
      <c r="DN5" s="3" t="s">
        <v>249</v>
      </c>
      <c r="DO5" s="3">
        <v>0</v>
      </c>
      <c r="DP5" s="3">
        <v>0</v>
      </c>
      <c r="DQ5" s="3" t="s">
        <v>249</v>
      </c>
      <c r="DR5" s="3" t="s">
        <v>249</v>
      </c>
      <c r="DS5" s="3" t="s">
        <v>249</v>
      </c>
      <c r="DT5" s="3" t="s">
        <v>247</v>
      </c>
      <c r="DU5" s="3" t="s">
        <v>247</v>
      </c>
      <c r="DV5" s="3" t="s">
        <v>247</v>
      </c>
      <c r="DW5" s="3" t="s">
        <v>247</v>
      </c>
      <c r="DX5" s="3" t="s">
        <v>247</v>
      </c>
      <c r="DY5" s="3" t="s">
        <v>247</v>
      </c>
      <c r="DZ5" s="3" t="s">
        <v>247</v>
      </c>
      <c r="EA5" s="3" t="s">
        <v>247</v>
      </c>
      <c r="EB5" s="3" t="s">
        <v>247</v>
      </c>
      <c r="EC5" s="3" t="s">
        <v>247</v>
      </c>
      <c r="ED5" s="3">
        <f t="shared" si="0"/>
        <v>56</v>
      </c>
      <c r="EE5">
        <f t="shared" si="1"/>
        <v>30</v>
      </c>
      <c r="EF5">
        <f t="shared" si="2"/>
        <v>0</v>
      </c>
      <c r="EG5">
        <f t="shared" si="3"/>
        <v>0</v>
      </c>
      <c r="EH5">
        <f t="shared" si="4"/>
        <v>86</v>
      </c>
    </row>
    <row r="6" spans="1:138">
      <c r="A6" s="3" t="s">
        <v>15</v>
      </c>
      <c r="B6" s="3" t="s">
        <v>247</v>
      </c>
      <c r="C6" s="3" t="s">
        <v>247</v>
      </c>
      <c r="D6" s="3" t="s">
        <v>247</v>
      </c>
      <c r="E6" s="3" t="s">
        <v>247</v>
      </c>
      <c r="F6" s="3" t="s">
        <v>247</v>
      </c>
      <c r="G6" s="3">
        <v>0</v>
      </c>
      <c r="H6" s="3">
        <v>0</v>
      </c>
      <c r="I6" s="3" t="s">
        <v>247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 t="s">
        <v>247</v>
      </c>
      <c r="AI6" s="3" t="s">
        <v>247</v>
      </c>
      <c r="AJ6" s="3" t="s">
        <v>247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 t="s">
        <v>247</v>
      </c>
      <c r="BC6" s="3" t="s">
        <v>247</v>
      </c>
      <c r="BD6" s="3" t="s">
        <v>247</v>
      </c>
      <c r="BE6" s="3" t="s">
        <v>247</v>
      </c>
      <c r="BF6" s="3" t="s">
        <v>247</v>
      </c>
      <c r="BG6" s="3" t="s">
        <v>247</v>
      </c>
      <c r="BH6" s="3" t="s">
        <v>247</v>
      </c>
      <c r="BI6" s="3" t="s">
        <v>247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 t="s">
        <v>247</v>
      </c>
      <c r="BQ6" s="3" t="s">
        <v>247</v>
      </c>
      <c r="BR6" s="3" t="s">
        <v>247</v>
      </c>
      <c r="BS6" s="3" t="s">
        <v>247</v>
      </c>
      <c r="BT6" s="3" t="s">
        <v>247</v>
      </c>
      <c r="BU6" s="3" t="s">
        <v>247</v>
      </c>
      <c r="BV6" s="3" t="s">
        <v>247</v>
      </c>
      <c r="BW6" s="3" t="s">
        <v>247</v>
      </c>
      <c r="BX6" s="3" t="s">
        <v>247</v>
      </c>
      <c r="BY6" s="3" t="s">
        <v>247</v>
      </c>
      <c r="BZ6" s="3" t="s">
        <v>247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 t="s">
        <v>247</v>
      </c>
      <c r="DF6" s="3" t="s">
        <v>247</v>
      </c>
      <c r="DG6" s="3" t="s">
        <v>247</v>
      </c>
      <c r="DH6" s="3" t="s">
        <v>247</v>
      </c>
      <c r="DI6" s="3" t="s">
        <v>247</v>
      </c>
      <c r="DJ6" s="3" t="s">
        <v>247</v>
      </c>
      <c r="DK6" s="3" t="s">
        <v>247</v>
      </c>
      <c r="DL6" s="3" t="s">
        <v>247</v>
      </c>
      <c r="DM6" s="3" t="s">
        <v>247</v>
      </c>
      <c r="DN6" s="3" t="s">
        <v>247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 t="s">
        <v>247</v>
      </c>
      <c r="DU6" s="3" t="s">
        <v>247</v>
      </c>
      <c r="DV6" s="3" t="s">
        <v>247</v>
      </c>
      <c r="DW6" s="3" t="s">
        <v>247</v>
      </c>
      <c r="DX6" s="3" t="s">
        <v>247</v>
      </c>
      <c r="DY6" s="3" t="s">
        <v>247</v>
      </c>
      <c r="DZ6" s="3" t="s">
        <v>247</v>
      </c>
      <c r="EA6" s="3" t="s">
        <v>247</v>
      </c>
      <c r="EB6" s="3" t="s">
        <v>247</v>
      </c>
      <c r="EC6" s="3" t="s">
        <v>247</v>
      </c>
      <c r="ED6" s="3">
        <f t="shared" si="0"/>
        <v>48</v>
      </c>
      <c r="EE6">
        <f t="shared" si="1"/>
        <v>0</v>
      </c>
      <c r="EF6">
        <f t="shared" si="2"/>
        <v>0</v>
      </c>
      <c r="EG6">
        <f t="shared" si="3"/>
        <v>0</v>
      </c>
      <c r="EH6">
        <f t="shared" si="4"/>
        <v>48</v>
      </c>
    </row>
    <row r="7" spans="1:138">
      <c r="A7" s="3" t="s">
        <v>8</v>
      </c>
      <c r="B7" s="3" t="s">
        <v>247</v>
      </c>
      <c r="C7" s="3">
        <v>0</v>
      </c>
      <c r="D7" s="3" t="s">
        <v>247</v>
      </c>
      <c r="E7" s="3" t="s">
        <v>247</v>
      </c>
      <c r="F7" s="3" t="s">
        <v>249</v>
      </c>
      <c r="G7" s="3">
        <v>0</v>
      </c>
      <c r="H7" s="3" t="s">
        <v>249</v>
      </c>
      <c r="I7" s="3" t="s">
        <v>249</v>
      </c>
      <c r="J7" s="3" t="s">
        <v>249</v>
      </c>
      <c r="K7" s="3" t="s">
        <v>249</v>
      </c>
      <c r="L7" s="3" t="s">
        <v>249</v>
      </c>
      <c r="M7" s="3" t="s">
        <v>249</v>
      </c>
      <c r="N7" s="3" t="s">
        <v>249</v>
      </c>
      <c r="O7" s="3" t="s">
        <v>249</v>
      </c>
      <c r="P7" s="3" t="s">
        <v>249</v>
      </c>
      <c r="Q7" s="3" t="s">
        <v>249</v>
      </c>
      <c r="R7" s="3" t="s">
        <v>249</v>
      </c>
      <c r="S7" s="3" t="s">
        <v>249</v>
      </c>
      <c r="T7" s="3" t="s">
        <v>249</v>
      </c>
      <c r="U7" s="3" t="s">
        <v>249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 t="s">
        <v>247</v>
      </c>
      <c r="AB7" s="3" t="s">
        <v>247</v>
      </c>
      <c r="AC7" s="3" t="s">
        <v>247</v>
      </c>
      <c r="AD7" s="3" t="s">
        <v>247</v>
      </c>
      <c r="AE7" s="3" t="s">
        <v>247</v>
      </c>
      <c r="AF7" s="3" t="s">
        <v>247</v>
      </c>
      <c r="AG7" s="3">
        <v>0</v>
      </c>
      <c r="AH7" s="3" t="s">
        <v>247</v>
      </c>
      <c r="AI7" s="3" t="s">
        <v>247</v>
      </c>
      <c r="AJ7" s="3" t="s">
        <v>247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 t="s">
        <v>249</v>
      </c>
      <c r="BC7" s="3" t="s">
        <v>249</v>
      </c>
      <c r="BD7" s="3" t="s">
        <v>249</v>
      </c>
      <c r="BE7" s="3" t="s">
        <v>249</v>
      </c>
      <c r="BF7" s="3" t="s">
        <v>249</v>
      </c>
      <c r="BG7" s="3" t="s">
        <v>249</v>
      </c>
      <c r="BH7" s="3" t="s">
        <v>249</v>
      </c>
      <c r="BI7" s="3" t="s">
        <v>249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 t="s">
        <v>247</v>
      </c>
      <c r="CB7" s="3" t="s">
        <v>247</v>
      </c>
      <c r="CC7" s="3" t="s">
        <v>247</v>
      </c>
      <c r="CD7" s="3" t="s">
        <v>247</v>
      </c>
      <c r="CE7" s="3" t="s">
        <v>249</v>
      </c>
      <c r="CF7" s="3" t="s">
        <v>249</v>
      </c>
      <c r="CG7" s="3" t="s">
        <v>249</v>
      </c>
      <c r="CH7" s="3" t="s">
        <v>249</v>
      </c>
      <c r="CI7" s="3" t="s">
        <v>249</v>
      </c>
      <c r="CJ7" s="3" t="s">
        <v>247</v>
      </c>
      <c r="CK7" s="3" t="s">
        <v>247</v>
      </c>
      <c r="CL7" s="3" t="s">
        <v>247</v>
      </c>
      <c r="CM7" s="3" t="s">
        <v>249</v>
      </c>
      <c r="CN7" s="3">
        <v>0</v>
      </c>
      <c r="CO7" s="3">
        <v>0</v>
      </c>
      <c r="CP7" s="3">
        <v>0</v>
      </c>
      <c r="CQ7" s="3" t="s">
        <v>249</v>
      </c>
      <c r="CR7" s="3" t="s">
        <v>249</v>
      </c>
      <c r="CS7" s="3" t="s">
        <v>249</v>
      </c>
      <c r="CT7" s="3" t="s">
        <v>249</v>
      </c>
      <c r="CU7" s="3" t="s">
        <v>249</v>
      </c>
      <c r="CV7" s="3" t="s">
        <v>249</v>
      </c>
      <c r="CW7" s="3" t="s">
        <v>249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 t="s">
        <v>249</v>
      </c>
      <c r="DK7" s="3" t="s">
        <v>249</v>
      </c>
      <c r="DL7" s="3" t="s">
        <v>249</v>
      </c>
      <c r="DM7" s="3" t="s">
        <v>249</v>
      </c>
      <c r="DN7" s="3" t="s">
        <v>249</v>
      </c>
      <c r="DO7" s="3" t="s">
        <v>247</v>
      </c>
      <c r="DP7" s="3" t="s">
        <v>247</v>
      </c>
      <c r="DQ7" s="3" t="s">
        <v>249</v>
      </c>
      <c r="DR7" s="3" t="s">
        <v>249</v>
      </c>
      <c r="DS7" s="3" t="s">
        <v>247</v>
      </c>
      <c r="DT7" s="3" t="s">
        <v>249</v>
      </c>
      <c r="DU7" s="3">
        <v>0</v>
      </c>
      <c r="DV7" s="3">
        <v>0</v>
      </c>
      <c r="DW7" s="3" t="s">
        <v>247</v>
      </c>
      <c r="DX7" s="3" t="s">
        <v>247</v>
      </c>
      <c r="DY7" s="3" t="s">
        <v>247</v>
      </c>
      <c r="DZ7" s="3" t="s">
        <v>247</v>
      </c>
      <c r="EA7" s="3" t="s">
        <v>247</v>
      </c>
      <c r="EB7" s="3" t="s">
        <v>247</v>
      </c>
      <c r="EC7" s="3" t="s">
        <v>247</v>
      </c>
      <c r="ED7" s="3">
        <f t="shared" si="0"/>
        <v>29</v>
      </c>
      <c r="EE7">
        <f t="shared" si="1"/>
        <v>44</v>
      </c>
      <c r="EF7">
        <f t="shared" si="2"/>
        <v>0</v>
      </c>
      <c r="EG7">
        <f t="shared" si="3"/>
        <v>0</v>
      </c>
      <c r="EH7">
        <f t="shared" si="4"/>
        <v>73</v>
      </c>
    </row>
    <row r="8" spans="1:138">
      <c r="A8" s="3" t="s">
        <v>14</v>
      </c>
      <c r="B8" s="3">
        <v>0</v>
      </c>
      <c r="C8" s="3">
        <v>0</v>
      </c>
      <c r="D8" s="3" t="s">
        <v>247</v>
      </c>
      <c r="E8" s="3" t="s">
        <v>247</v>
      </c>
      <c r="F8" s="3" t="s">
        <v>247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 t="s">
        <v>247</v>
      </c>
      <c r="AJ8" s="3" t="s">
        <v>247</v>
      </c>
      <c r="AK8" s="3" t="s">
        <v>247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 t="s">
        <v>247</v>
      </c>
      <c r="BC8" s="3" t="s">
        <v>247</v>
      </c>
      <c r="BD8" s="3" t="s">
        <v>247</v>
      </c>
      <c r="BE8" s="3" t="s">
        <v>247</v>
      </c>
      <c r="BF8" s="3" t="s">
        <v>247</v>
      </c>
      <c r="BG8" s="3" t="s">
        <v>247</v>
      </c>
      <c r="BH8" s="3" t="s">
        <v>247</v>
      </c>
      <c r="BI8" s="3" t="s">
        <v>247</v>
      </c>
      <c r="BJ8" s="3">
        <v>0</v>
      </c>
      <c r="BK8" s="3">
        <v>0</v>
      </c>
      <c r="BL8" s="3" t="s">
        <v>247</v>
      </c>
      <c r="BM8" s="3" t="s">
        <v>247</v>
      </c>
      <c r="BN8" s="3" t="s">
        <v>247</v>
      </c>
      <c r="BO8" s="3" t="s">
        <v>247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 t="s">
        <v>247</v>
      </c>
      <c r="CK8" s="3" t="s">
        <v>247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f t="shared" si="0"/>
        <v>20</v>
      </c>
      <c r="EE8">
        <f t="shared" si="1"/>
        <v>0</v>
      </c>
      <c r="EF8">
        <f t="shared" si="2"/>
        <v>0</v>
      </c>
      <c r="EG8">
        <f t="shared" si="3"/>
        <v>0</v>
      </c>
      <c r="EH8">
        <f t="shared" si="4"/>
        <v>20</v>
      </c>
    </row>
    <row r="9" spans="1:138">
      <c r="A9" s="3" t="s">
        <v>7</v>
      </c>
      <c r="B9" s="3" t="s">
        <v>247</v>
      </c>
      <c r="C9" s="3" t="s">
        <v>248</v>
      </c>
      <c r="D9" s="3">
        <v>0</v>
      </c>
      <c r="E9" s="3">
        <v>0</v>
      </c>
      <c r="F9" s="3" t="s">
        <v>247</v>
      </c>
      <c r="G9" s="3" t="s">
        <v>247</v>
      </c>
      <c r="H9" s="3">
        <v>0</v>
      </c>
      <c r="I9" s="3" t="s">
        <v>247</v>
      </c>
      <c r="J9" s="3">
        <v>0</v>
      </c>
      <c r="K9" s="3" t="s">
        <v>247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 t="s">
        <v>247</v>
      </c>
      <c r="Y9" s="3" t="s">
        <v>247</v>
      </c>
      <c r="Z9" s="3" t="s">
        <v>247</v>
      </c>
      <c r="AA9" s="3" t="s">
        <v>247</v>
      </c>
      <c r="AB9" s="3" t="s">
        <v>247</v>
      </c>
      <c r="AC9" s="3" t="s">
        <v>247</v>
      </c>
      <c r="AD9" s="3" t="s">
        <v>247</v>
      </c>
      <c r="AE9" s="3" t="s">
        <v>247</v>
      </c>
      <c r="AF9" s="3" t="s">
        <v>247</v>
      </c>
      <c r="AG9" s="3">
        <v>0</v>
      </c>
      <c r="AH9" s="3" t="s">
        <v>249</v>
      </c>
      <c r="AI9" s="3">
        <v>0</v>
      </c>
      <c r="AJ9" s="3">
        <v>0</v>
      </c>
      <c r="AK9" s="3">
        <v>0</v>
      </c>
      <c r="AL9" s="3">
        <v>0</v>
      </c>
      <c r="AM9" s="3" t="s">
        <v>247</v>
      </c>
      <c r="AN9" s="3" t="s">
        <v>247</v>
      </c>
      <c r="AO9" s="3" t="s">
        <v>247</v>
      </c>
      <c r="AP9" s="3" t="s">
        <v>247</v>
      </c>
      <c r="AQ9" s="3" t="s">
        <v>247</v>
      </c>
      <c r="AR9" s="3" t="s">
        <v>247</v>
      </c>
      <c r="AS9" s="3" t="s">
        <v>247</v>
      </c>
      <c r="AT9" s="3" t="s">
        <v>247</v>
      </c>
      <c r="AU9" s="3" t="s">
        <v>247</v>
      </c>
      <c r="AV9" s="3" t="s">
        <v>247</v>
      </c>
      <c r="AW9" s="3" t="s">
        <v>247</v>
      </c>
      <c r="AX9" s="3" t="s">
        <v>247</v>
      </c>
      <c r="AY9" s="3" t="s">
        <v>247</v>
      </c>
      <c r="AZ9" s="3" t="s">
        <v>247</v>
      </c>
      <c r="BA9" s="3" t="s">
        <v>247</v>
      </c>
      <c r="BB9" s="3" t="s">
        <v>247</v>
      </c>
      <c r="BC9" s="3" t="s">
        <v>247</v>
      </c>
      <c r="BD9" s="3" t="s">
        <v>247</v>
      </c>
      <c r="BE9" s="3" t="s">
        <v>247</v>
      </c>
      <c r="BF9" s="3" t="s">
        <v>247</v>
      </c>
      <c r="BG9" s="3" t="s">
        <v>247</v>
      </c>
      <c r="BH9" s="3" t="s">
        <v>247</v>
      </c>
      <c r="BI9" s="3" t="s">
        <v>247</v>
      </c>
      <c r="BJ9" s="3" t="s">
        <v>247</v>
      </c>
      <c r="BK9" s="3" t="s">
        <v>247</v>
      </c>
      <c r="BL9" s="3">
        <v>0</v>
      </c>
      <c r="BM9" s="3">
        <v>0</v>
      </c>
      <c r="BN9" s="3">
        <v>0</v>
      </c>
      <c r="BO9" s="3">
        <v>0</v>
      </c>
      <c r="BP9" s="3" t="s">
        <v>247</v>
      </c>
      <c r="BQ9" s="3" t="s">
        <v>247</v>
      </c>
      <c r="BR9" s="3" t="s">
        <v>248</v>
      </c>
      <c r="BS9" s="3" t="s">
        <v>247</v>
      </c>
      <c r="BT9" s="3" t="s">
        <v>247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 t="s">
        <v>247</v>
      </c>
      <c r="CB9" s="3" t="s">
        <v>247</v>
      </c>
      <c r="CC9" s="3" t="s">
        <v>247</v>
      </c>
      <c r="CD9" s="3" t="s">
        <v>247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 t="s">
        <v>247</v>
      </c>
      <c r="CN9" s="3" t="s">
        <v>247</v>
      </c>
      <c r="CO9" s="3" t="s">
        <v>247</v>
      </c>
      <c r="CP9" s="3" t="s">
        <v>247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 t="s">
        <v>247</v>
      </c>
      <c r="CY9" s="3" t="s">
        <v>247</v>
      </c>
      <c r="CZ9" s="3" t="s">
        <v>247</v>
      </c>
      <c r="DA9" s="3" t="s">
        <v>247</v>
      </c>
      <c r="DB9" s="3" t="s">
        <v>247</v>
      </c>
      <c r="DC9" s="3" t="s">
        <v>247</v>
      </c>
      <c r="DD9" s="3" t="s">
        <v>247</v>
      </c>
      <c r="DE9" s="3" t="s">
        <v>247</v>
      </c>
      <c r="DF9" s="3" t="s">
        <v>247</v>
      </c>
      <c r="DG9" s="3" t="s">
        <v>247</v>
      </c>
      <c r="DH9" s="3">
        <v>0</v>
      </c>
      <c r="DI9" s="3">
        <v>0</v>
      </c>
      <c r="DJ9" s="3" t="s">
        <v>247</v>
      </c>
      <c r="DK9" s="3" t="s">
        <v>247</v>
      </c>
      <c r="DL9" s="3" t="s">
        <v>247</v>
      </c>
      <c r="DM9" s="3" t="s">
        <v>247</v>
      </c>
      <c r="DN9" s="3" t="s">
        <v>247</v>
      </c>
      <c r="DO9" s="3">
        <v>0</v>
      </c>
      <c r="DP9" s="3">
        <v>0</v>
      </c>
      <c r="DQ9" s="3">
        <v>0</v>
      </c>
      <c r="DR9" s="3">
        <v>0</v>
      </c>
      <c r="DS9" s="3" t="s">
        <v>249</v>
      </c>
      <c r="DT9" s="3" t="s">
        <v>247</v>
      </c>
      <c r="DU9" s="3" t="s">
        <v>247</v>
      </c>
      <c r="DV9" s="3" t="s">
        <v>247</v>
      </c>
      <c r="DW9" s="3" t="s">
        <v>247</v>
      </c>
      <c r="DX9" s="3" t="s">
        <v>247</v>
      </c>
      <c r="DY9" s="3" t="s">
        <v>247</v>
      </c>
      <c r="DZ9" s="3" t="s">
        <v>247</v>
      </c>
      <c r="EA9" s="3" t="s">
        <v>247</v>
      </c>
      <c r="EB9" s="3" t="s">
        <v>247</v>
      </c>
      <c r="EC9" s="3" t="s">
        <v>247</v>
      </c>
      <c r="ED9" s="3">
        <f t="shared" si="0"/>
        <v>76</v>
      </c>
      <c r="EE9">
        <f t="shared" si="1"/>
        <v>2</v>
      </c>
      <c r="EF9">
        <f t="shared" si="2"/>
        <v>2</v>
      </c>
      <c r="EG9">
        <f t="shared" si="3"/>
        <v>0</v>
      </c>
      <c r="EH9">
        <f t="shared" si="4"/>
        <v>80</v>
      </c>
    </row>
    <row r="10" spans="1:138">
      <c r="A10" s="3" t="s">
        <v>16</v>
      </c>
      <c r="B10" s="3">
        <v>0</v>
      </c>
      <c r="C10" s="3">
        <v>0</v>
      </c>
      <c r="D10" s="3" t="s">
        <v>247</v>
      </c>
      <c r="E10" s="3" t="s">
        <v>247</v>
      </c>
      <c r="F10" s="3" t="s">
        <v>247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 t="s">
        <v>247</v>
      </c>
      <c r="AJ10" s="3" t="s">
        <v>247</v>
      </c>
      <c r="AK10" s="3" t="s">
        <v>247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 t="s">
        <v>247</v>
      </c>
      <c r="BC10" s="3" t="s">
        <v>247</v>
      </c>
      <c r="BD10" s="3" t="s">
        <v>247</v>
      </c>
      <c r="BE10" s="3" t="s">
        <v>247</v>
      </c>
      <c r="BF10" s="3" t="s">
        <v>247</v>
      </c>
      <c r="BG10" s="3" t="s">
        <v>247</v>
      </c>
      <c r="BH10" s="3" t="s">
        <v>247</v>
      </c>
      <c r="BI10" s="3" t="s">
        <v>247</v>
      </c>
      <c r="BJ10" s="3">
        <v>0</v>
      </c>
      <c r="BK10" s="3">
        <v>0</v>
      </c>
      <c r="BL10" s="3" t="s">
        <v>247</v>
      </c>
      <c r="BM10" s="3" t="s">
        <v>247</v>
      </c>
      <c r="BN10" s="3" t="s">
        <v>247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 t="s">
        <v>247</v>
      </c>
      <c r="DB10" s="3" t="s">
        <v>247</v>
      </c>
      <c r="DC10" s="3" t="s">
        <v>247</v>
      </c>
      <c r="DD10" s="3" t="s">
        <v>247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f t="shared" si="0"/>
        <v>21</v>
      </c>
      <c r="EE10">
        <f t="shared" si="1"/>
        <v>0</v>
      </c>
      <c r="EF10">
        <f t="shared" si="2"/>
        <v>0</v>
      </c>
      <c r="EG10">
        <f t="shared" si="3"/>
        <v>0</v>
      </c>
      <c r="EH10">
        <f t="shared" si="4"/>
        <v>21</v>
      </c>
    </row>
    <row r="11" spans="1:138">
      <c r="A11" s="3" t="s">
        <v>6</v>
      </c>
      <c r="B11" s="3" t="s">
        <v>247</v>
      </c>
      <c r="C11" s="3">
        <v>0</v>
      </c>
      <c r="D11" s="3" t="s">
        <v>247</v>
      </c>
      <c r="E11" s="3" t="s">
        <v>247</v>
      </c>
      <c r="F11" s="3" t="s">
        <v>249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 t="s">
        <v>247</v>
      </c>
      <c r="AC11" s="3" t="s">
        <v>247</v>
      </c>
      <c r="AD11" s="3" t="s">
        <v>247</v>
      </c>
      <c r="AE11" s="3" t="s">
        <v>247</v>
      </c>
      <c r="AF11" s="3" t="s">
        <v>247</v>
      </c>
      <c r="AG11" s="3">
        <v>0</v>
      </c>
      <c r="AH11" s="3">
        <v>0</v>
      </c>
      <c r="AI11" s="3" t="s">
        <v>247</v>
      </c>
      <c r="AJ11" s="3" t="s">
        <v>247</v>
      </c>
      <c r="AK11" s="3" t="s">
        <v>247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 t="s">
        <v>249</v>
      </c>
      <c r="BC11" s="3" t="s">
        <v>249</v>
      </c>
      <c r="BD11" s="3" t="s">
        <v>249</v>
      </c>
      <c r="BE11" s="3" t="s">
        <v>249</v>
      </c>
      <c r="BF11" s="3" t="s">
        <v>249</v>
      </c>
      <c r="BG11" s="3" t="s">
        <v>249</v>
      </c>
      <c r="BH11" s="3" t="s">
        <v>249</v>
      </c>
      <c r="BI11" s="3" t="s">
        <v>249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 t="s">
        <v>247</v>
      </c>
      <c r="BT11" s="3" t="s">
        <v>247</v>
      </c>
      <c r="BU11" s="3">
        <v>0</v>
      </c>
      <c r="BV11" s="3">
        <v>0</v>
      </c>
      <c r="BW11" s="3">
        <v>0</v>
      </c>
      <c r="BX11" s="3">
        <v>0</v>
      </c>
      <c r="BY11" s="3" t="s">
        <v>249</v>
      </c>
      <c r="BZ11" s="3" t="s">
        <v>249</v>
      </c>
      <c r="CA11" s="3" t="s">
        <v>249</v>
      </c>
      <c r="CB11" s="3" t="s">
        <v>249</v>
      </c>
      <c r="CC11" s="3" t="s">
        <v>249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 t="s">
        <v>247</v>
      </c>
      <c r="DV11" s="3" t="s">
        <v>247</v>
      </c>
      <c r="DW11" s="3" t="s">
        <v>247</v>
      </c>
      <c r="DX11" s="3" t="s">
        <v>247</v>
      </c>
      <c r="DY11" s="3" t="s">
        <v>247</v>
      </c>
      <c r="DZ11" s="3" t="s">
        <v>247</v>
      </c>
      <c r="EA11" s="3" t="s">
        <v>247</v>
      </c>
      <c r="EB11" s="3" t="s">
        <v>247</v>
      </c>
      <c r="EC11" s="3" t="s">
        <v>247</v>
      </c>
      <c r="ED11" s="3">
        <f t="shared" si="0"/>
        <v>22</v>
      </c>
      <c r="EE11">
        <f t="shared" si="1"/>
        <v>14</v>
      </c>
      <c r="EF11">
        <f t="shared" si="2"/>
        <v>0</v>
      </c>
      <c r="EG11">
        <f t="shared" si="3"/>
        <v>0</v>
      </c>
      <c r="EH11">
        <f t="shared" si="4"/>
        <v>36</v>
      </c>
    </row>
    <row r="12" spans="1:138">
      <c r="A12" s="3" t="s">
        <v>13</v>
      </c>
      <c r="B12" s="3" t="s">
        <v>247</v>
      </c>
      <c r="C12" s="3" t="s">
        <v>248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 t="s">
        <v>248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 t="s">
        <v>247</v>
      </c>
      <c r="AB12" s="3" t="s">
        <v>247</v>
      </c>
      <c r="AC12" s="3" t="s">
        <v>247</v>
      </c>
      <c r="AD12" s="3" t="s">
        <v>247</v>
      </c>
      <c r="AE12" s="3" t="s">
        <v>247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 t="s">
        <v>247</v>
      </c>
      <c r="AN12" s="3" t="s">
        <v>247</v>
      </c>
      <c r="AO12" s="3" t="s">
        <v>247</v>
      </c>
      <c r="AP12" s="3" t="s">
        <v>247</v>
      </c>
      <c r="AQ12" s="3" t="s">
        <v>247</v>
      </c>
      <c r="AR12" s="3" t="s">
        <v>247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 t="s">
        <v>247</v>
      </c>
      <c r="BM12" s="3" t="s">
        <v>247</v>
      </c>
      <c r="BN12" s="3" t="s">
        <v>247</v>
      </c>
      <c r="BO12" s="3" t="s">
        <v>247</v>
      </c>
      <c r="BP12" s="3" t="s">
        <v>247</v>
      </c>
      <c r="BQ12" s="3" t="s">
        <v>247</v>
      </c>
      <c r="BR12" s="3" t="s">
        <v>248</v>
      </c>
      <c r="BS12" s="3" t="s">
        <v>247</v>
      </c>
      <c r="BT12" s="3" t="s">
        <v>247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 t="s">
        <v>247</v>
      </c>
      <c r="CB12" s="3" t="s">
        <v>247</v>
      </c>
      <c r="CC12" s="3" t="s">
        <v>247</v>
      </c>
      <c r="CD12" s="3">
        <v>0</v>
      </c>
      <c r="CE12" s="3" t="s">
        <v>247</v>
      </c>
      <c r="CF12" s="3" t="s">
        <v>247</v>
      </c>
      <c r="CG12" s="3" t="s">
        <v>247</v>
      </c>
      <c r="CH12" s="3" t="s">
        <v>248</v>
      </c>
      <c r="CI12" s="3" t="s">
        <v>247</v>
      </c>
      <c r="CJ12" s="3" t="s">
        <v>247</v>
      </c>
      <c r="CK12" s="3" t="s">
        <v>247</v>
      </c>
      <c r="CL12" s="3" t="s">
        <v>247</v>
      </c>
      <c r="CM12" s="3">
        <v>0</v>
      </c>
      <c r="CN12" s="3" t="s">
        <v>247</v>
      </c>
      <c r="CO12" s="3" t="s">
        <v>247</v>
      </c>
      <c r="CP12" s="3" t="s">
        <v>247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 t="s">
        <v>247</v>
      </c>
      <c r="DT12" s="3" t="s">
        <v>247</v>
      </c>
      <c r="DU12" s="3" t="s">
        <v>247</v>
      </c>
      <c r="DV12" s="3" t="s">
        <v>247</v>
      </c>
      <c r="DW12" s="3" t="s">
        <v>247</v>
      </c>
      <c r="DX12" s="3" t="s">
        <v>247</v>
      </c>
      <c r="DY12" s="3" t="s">
        <v>247</v>
      </c>
      <c r="DZ12" s="3" t="s">
        <v>247</v>
      </c>
      <c r="EA12" s="3" t="s">
        <v>247</v>
      </c>
      <c r="EB12" s="3" t="s">
        <v>247</v>
      </c>
      <c r="EC12" s="3" t="s">
        <v>247</v>
      </c>
      <c r="ED12" s="3">
        <f t="shared" si="0"/>
        <v>44</v>
      </c>
      <c r="EE12">
        <f t="shared" si="1"/>
        <v>0</v>
      </c>
      <c r="EF12">
        <f t="shared" si="2"/>
        <v>4</v>
      </c>
      <c r="EG12">
        <f t="shared" si="3"/>
        <v>0</v>
      </c>
      <c r="EH12">
        <f t="shared" si="4"/>
        <v>48</v>
      </c>
    </row>
    <row r="13" spans="1:138">
      <c r="A13" s="3" t="s">
        <v>25</v>
      </c>
      <c r="B13" s="3" t="s">
        <v>247</v>
      </c>
      <c r="C13" s="3" t="s">
        <v>249</v>
      </c>
      <c r="D13" s="3" t="s">
        <v>247</v>
      </c>
      <c r="E13" s="3" t="s">
        <v>247</v>
      </c>
      <c r="F13" s="3">
        <v>0</v>
      </c>
      <c r="G13" s="3">
        <v>0</v>
      </c>
      <c r="H13" s="3">
        <v>0</v>
      </c>
      <c r="I13" s="3" t="s">
        <v>247</v>
      </c>
      <c r="J13" s="3">
        <v>0</v>
      </c>
      <c r="K13" s="3">
        <v>0</v>
      </c>
      <c r="L13" s="3" t="s">
        <v>247</v>
      </c>
      <c r="M13" s="3" t="s">
        <v>247</v>
      </c>
      <c r="N13" s="3" t="s">
        <v>247</v>
      </c>
      <c r="O13" s="3" t="s">
        <v>247</v>
      </c>
      <c r="P13" s="3" t="s">
        <v>247</v>
      </c>
      <c r="Q13" s="3" t="s">
        <v>247</v>
      </c>
      <c r="R13" s="3" t="s">
        <v>247</v>
      </c>
      <c r="S13" s="3" t="s">
        <v>247</v>
      </c>
      <c r="T13" s="3" t="s">
        <v>247</v>
      </c>
      <c r="U13" s="3" t="s">
        <v>247</v>
      </c>
      <c r="V13" s="3" t="s">
        <v>247</v>
      </c>
      <c r="W13" s="3" t="s">
        <v>247</v>
      </c>
      <c r="X13" s="3" t="s">
        <v>247</v>
      </c>
      <c r="Y13" s="3" t="s">
        <v>247</v>
      </c>
      <c r="Z13" s="3" t="s">
        <v>247</v>
      </c>
      <c r="AA13" s="3" t="s">
        <v>247</v>
      </c>
      <c r="AB13" s="3" t="s">
        <v>247</v>
      </c>
      <c r="AC13" s="3" t="s">
        <v>247</v>
      </c>
      <c r="AD13" s="3" t="s">
        <v>247</v>
      </c>
      <c r="AE13" s="3" t="s">
        <v>247</v>
      </c>
      <c r="AF13" s="3" t="s">
        <v>247</v>
      </c>
      <c r="AG13" s="3">
        <v>0</v>
      </c>
      <c r="AH13" s="3" t="s">
        <v>247</v>
      </c>
      <c r="AI13" s="3" t="s">
        <v>247</v>
      </c>
      <c r="AJ13" s="3" t="s">
        <v>247</v>
      </c>
      <c r="AK13" s="3" t="s">
        <v>247</v>
      </c>
      <c r="AL13" s="3" t="s">
        <v>247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 t="s">
        <v>247</v>
      </c>
      <c r="AS13" s="3" t="s">
        <v>247</v>
      </c>
      <c r="AT13" s="3">
        <v>0</v>
      </c>
      <c r="AU13" s="3">
        <v>0</v>
      </c>
      <c r="AV13" s="3">
        <v>0</v>
      </c>
      <c r="AW13" s="3" t="s">
        <v>249</v>
      </c>
      <c r="AX13" s="3" t="s">
        <v>249</v>
      </c>
      <c r="AY13" s="3" t="s">
        <v>249</v>
      </c>
      <c r="AZ13" s="3" t="s">
        <v>247</v>
      </c>
      <c r="BA13" s="3" t="s">
        <v>247</v>
      </c>
      <c r="BB13" s="3" t="s">
        <v>247</v>
      </c>
      <c r="BC13" s="3" t="s">
        <v>247</v>
      </c>
      <c r="BD13" s="3" t="s">
        <v>247</v>
      </c>
      <c r="BE13" s="3" t="s">
        <v>247</v>
      </c>
      <c r="BF13" s="3" t="s">
        <v>247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 t="s">
        <v>247</v>
      </c>
      <c r="BM13" s="3" t="s">
        <v>247</v>
      </c>
      <c r="BN13" s="3" t="s">
        <v>247</v>
      </c>
      <c r="BO13" s="3" t="s">
        <v>247</v>
      </c>
      <c r="BP13" s="3" t="s">
        <v>249</v>
      </c>
      <c r="BQ13" s="3" t="s">
        <v>249</v>
      </c>
      <c r="BR13" s="3" t="s">
        <v>249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 t="s">
        <v>249</v>
      </c>
      <c r="CY13" s="3" t="s">
        <v>247</v>
      </c>
      <c r="CZ13" s="3" t="s">
        <v>247</v>
      </c>
      <c r="DA13" s="3" t="s">
        <v>247</v>
      </c>
      <c r="DB13" s="3" t="s">
        <v>247</v>
      </c>
      <c r="DC13" s="3" t="s">
        <v>247</v>
      </c>
      <c r="DD13" s="3" t="s">
        <v>247</v>
      </c>
      <c r="DE13" s="3">
        <v>0</v>
      </c>
      <c r="DF13" s="3">
        <v>0</v>
      </c>
      <c r="DG13" s="3">
        <v>0</v>
      </c>
      <c r="DH13" s="3" t="s">
        <v>247</v>
      </c>
      <c r="DI13" s="3" t="s">
        <v>247</v>
      </c>
      <c r="DJ13" s="3" t="s">
        <v>247</v>
      </c>
      <c r="DK13" s="3" t="s">
        <v>247</v>
      </c>
      <c r="DL13" s="3" t="s">
        <v>247</v>
      </c>
      <c r="DM13" s="3" t="s">
        <v>247</v>
      </c>
      <c r="DN13" s="3" t="s">
        <v>247</v>
      </c>
      <c r="DO13" s="3" t="s">
        <v>247</v>
      </c>
      <c r="DP13" s="3" t="s">
        <v>247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 t="s">
        <v>247</v>
      </c>
      <c r="DW13" s="3" t="s">
        <v>247</v>
      </c>
      <c r="DX13" s="3" t="s">
        <v>247</v>
      </c>
      <c r="DY13" s="3" t="s">
        <v>247</v>
      </c>
      <c r="DZ13" s="3" t="s">
        <v>247</v>
      </c>
      <c r="EA13" s="3" t="s">
        <v>247</v>
      </c>
      <c r="EB13" s="3" t="s">
        <v>247</v>
      </c>
      <c r="EC13" s="3" t="s">
        <v>247</v>
      </c>
      <c r="ED13" s="3">
        <f t="shared" si="0"/>
        <v>66</v>
      </c>
      <c r="EE13">
        <f t="shared" si="1"/>
        <v>8</v>
      </c>
      <c r="EF13">
        <f t="shared" si="2"/>
        <v>0</v>
      </c>
      <c r="EG13">
        <f t="shared" si="3"/>
        <v>0</v>
      </c>
      <c r="EH13">
        <f t="shared" si="4"/>
        <v>74</v>
      </c>
    </row>
    <row r="14" spans="1:138">
      <c r="A14" s="3" t="s">
        <v>10</v>
      </c>
      <c r="B14" s="3" t="s">
        <v>247</v>
      </c>
      <c r="C14" s="3" t="s">
        <v>248</v>
      </c>
      <c r="D14" s="3" t="s">
        <v>247</v>
      </c>
      <c r="E14" s="3" t="s">
        <v>247</v>
      </c>
      <c r="F14" s="3" t="s">
        <v>247</v>
      </c>
      <c r="G14" s="3" t="s">
        <v>247</v>
      </c>
      <c r="H14" s="3" t="s">
        <v>247</v>
      </c>
      <c r="I14" s="3">
        <v>0</v>
      </c>
      <c r="J14" s="3">
        <v>0</v>
      </c>
      <c r="K14" s="3">
        <v>0</v>
      </c>
      <c r="L14" s="3">
        <v>0</v>
      </c>
      <c r="M14" s="3" t="s">
        <v>247</v>
      </c>
      <c r="N14" s="3" t="s">
        <v>247</v>
      </c>
      <c r="O14" s="3" t="s">
        <v>247</v>
      </c>
      <c r="P14" s="3" t="s">
        <v>247</v>
      </c>
      <c r="Q14" s="3" t="s">
        <v>247</v>
      </c>
      <c r="R14" s="3" t="s">
        <v>247</v>
      </c>
      <c r="S14" s="3" t="s">
        <v>247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 t="s">
        <v>247</v>
      </c>
      <c r="AB14" s="3" t="s">
        <v>247</v>
      </c>
      <c r="AC14" s="3" t="s">
        <v>247</v>
      </c>
      <c r="AD14" s="3" t="s">
        <v>247</v>
      </c>
      <c r="AE14" s="3">
        <v>0</v>
      </c>
      <c r="AF14" s="3">
        <v>0</v>
      </c>
      <c r="AG14" s="3">
        <v>0</v>
      </c>
      <c r="AH14" s="3" t="s">
        <v>247</v>
      </c>
      <c r="AI14" s="3" t="s">
        <v>247</v>
      </c>
      <c r="AJ14" s="3" t="s">
        <v>247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 t="s">
        <v>247</v>
      </c>
      <c r="AS14" s="3" t="s">
        <v>247</v>
      </c>
      <c r="AT14" s="3" t="s">
        <v>247</v>
      </c>
      <c r="AU14" s="3" t="s">
        <v>247</v>
      </c>
      <c r="AV14" s="3" t="s">
        <v>247</v>
      </c>
      <c r="AW14" s="3" t="s">
        <v>249</v>
      </c>
      <c r="AX14" s="3" t="s">
        <v>249</v>
      </c>
      <c r="AY14" s="3" t="s">
        <v>249</v>
      </c>
      <c r="AZ14" s="3" t="s">
        <v>249</v>
      </c>
      <c r="BA14" s="3" t="s">
        <v>249</v>
      </c>
      <c r="BB14" s="3" t="s">
        <v>247</v>
      </c>
      <c r="BC14" s="3" t="s">
        <v>247</v>
      </c>
      <c r="BD14" s="3" t="s">
        <v>247</v>
      </c>
      <c r="BE14" s="3" t="s">
        <v>247</v>
      </c>
      <c r="BF14" s="3" t="s">
        <v>247</v>
      </c>
      <c r="BG14" s="3" t="s">
        <v>247</v>
      </c>
      <c r="BH14" s="3" t="s">
        <v>247</v>
      </c>
      <c r="BI14" s="3" t="s">
        <v>247</v>
      </c>
      <c r="BJ14" s="3">
        <v>0</v>
      </c>
      <c r="BK14" s="3">
        <v>0</v>
      </c>
      <c r="BL14" s="3" t="s">
        <v>249</v>
      </c>
      <c r="BM14" s="3">
        <v>0</v>
      </c>
      <c r="BN14" s="3">
        <v>0</v>
      </c>
      <c r="BO14" s="3">
        <v>0</v>
      </c>
      <c r="BP14" s="3" t="s">
        <v>247</v>
      </c>
      <c r="BQ14" s="3" t="s">
        <v>247</v>
      </c>
      <c r="BR14" s="3" t="s">
        <v>249</v>
      </c>
      <c r="BS14" s="3" t="s">
        <v>247</v>
      </c>
      <c r="BT14" s="3" t="s">
        <v>247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 t="s">
        <v>247</v>
      </c>
      <c r="CR14" s="3" t="s">
        <v>247</v>
      </c>
      <c r="CS14" s="3" t="s">
        <v>247</v>
      </c>
      <c r="CT14" s="3" t="s">
        <v>247</v>
      </c>
      <c r="CU14" s="3" t="s">
        <v>247</v>
      </c>
      <c r="CV14" s="3" t="s">
        <v>247</v>
      </c>
      <c r="CW14" s="3" t="s">
        <v>247</v>
      </c>
      <c r="CX14" s="3" t="s">
        <v>249</v>
      </c>
      <c r="CY14" s="3" t="s">
        <v>249</v>
      </c>
      <c r="CZ14" s="3" t="s">
        <v>249</v>
      </c>
      <c r="DA14" s="3" t="s">
        <v>249</v>
      </c>
      <c r="DB14" s="3" t="s">
        <v>249</v>
      </c>
      <c r="DC14" s="3" t="s">
        <v>249</v>
      </c>
      <c r="DD14" s="3" t="s">
        <v>249</v>
      </c>
      <c r="DE14" s="3" t="s">
        <v>247</v>
      </c>
      <c r="DF14" s="3" t="s">
        <v>247</v>
      </c>
      <c r="DG14" s="3" t="s">
        <v>247</v>
      </c>
      <c r="DH14" s="3" t="s">
        <v>247</v>
      </c>
      <c r="DI14" s="3" t="s">
        <v>247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 t="s">
        <v>247</v>
      </c>
      <c r="DU14" s="3" t="s">
        <v>247</v>
      </c>
      <c r="DV14" s="3" t="s">
        <v>247</v>
      </c>
      <c r="DW14" s="3" t="s">
        <v>247</v>
      </c>
      <c r="DX14" s="3" t="s">
        <v>247</v>
      </c>
      <c r="DY14" s="3" t="s">
        <v>247</v>
      </c>
      <c r="DZ14" s="3" t="s">
        <v>247</v>
      </c>
      <c r="EA14" s="3" t="s">
        <v>247</v>
      </c>
      <c r="EB14" s="3" t="s">
        <v>247</v>
      </c>
      <c r="EC14" s="3" t="s">
        <v>247</v>
      </c>
      <c r="ED14" s="3">
        <f t="shared" si="0"/>
        <v>59</v>
      </c>
      <c r="EE14">
        <f t="shared" si="1"/>
        <v>14</v>
      </c>
      <c r="EF14">
        <f t="shared" si="2"/>
        <v>1</v>
      </c>
      <c r="EG14">
        <f t="shared" si="3"/>
        <v>0</v>
      </c>
      <c r="EH14">
        <f t="shared" si="4"/>
        <v>74</v>
      </c>
    </row>
    <row r="15" spans="1:138">
      <c r="A15" s="3" t="s">
        <v>4</v>
      </c>
      <c r="B15" s="3" t="s">
        <v>247</v>
      </c>
      <c r="C15" s="3" t="s">
        <v>248</v>
      </c>
      <c r="D15" s="3">
        <v>0</v>
      </c>
      <c r="E15" s="3">
        <v>0</v>
      </c>
      <c r="F15" s="3" t="s">
        <v>247</v>
      </c>
      <c r="G15" s="3" t="s">
        <v>247</v>
      </c>
      <c r="H15" s="3" t="s">
        <v>247</v>
      </c>
      <c r="I15" s="3" t="s">
        <v>249</v>
      </c>
      <c r="J15" s="3">
        <v>0</v>
      </c>
      <c r="K15" s="3">
        <v>0</v>
      </c>
      <c r="L15" s="3" t="s">
        <v>247</v>
      </c>
      <c r="M15" s="3" t="s">
        <v>247</v>
      </c>
      <c r="N15" s="3" t="s">
        <v>247</v>
      </c>
      <c r="O15" s="3" t="s">
        <v>247</v>
      </c>
      <c r="P15" s="3" t="s">
        <v>247</v>
      </c>
      <c r="Q15" s="3" t="s">
        <v>247</v>
      </c>
      <c r="R15" s="3" t="s">
        <v>247</v>
      </c>
      <c r="S15" s="3" t="s">
        <v>247</v>
      </c>
      <c r="T15" s="3" t="s">
        <v>247</v>
      </c>
      <c r="U15" s="3" t="s">
        <v>247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 t="s">
        <v>249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 t="s">
        <v>247</v>
      </c>
      <c r="AR15" s="3" t="s">
        <v>247</v>
      </c>
      <c r="AS15" s="3" t="s">
        <v>247</v>
      </c>
      <c r="AT15" s="3" t="s">
        <v>247</v>
      </c>
      <c r="AU15" s="3" t="s">
        <v>247</v>
      </c>
      <c r="AV15" s="3" t="s">
        <v>247</v>
      </c>
      <c r="AW15" s="3" t="s">
        <v>247</v>
      </c>
      <c r="AX15" s="3" t="s">
        <v>247</v>
      </c>
      <c r="AY15" s="3" t="s">
        <v>247</v>
      </c>
      <c r="AZ15" s="3" t="s">
        <v>247</v>
      </c>
      <c r="BA15" s="3" t="s">
        <v>247</v>
      </c>
      <c r="BB15" s="3">
        <v>0</v>
      </c>
      <c r="BC15" s="3">
        <v>0</v>
      </c>
      <c r="BD15" s="3">
        <v>0</v>
      </c>
      <c r="BE15" s="3" t="s">
        <v>247</v>
      </c>
      <c r="BF15" s="3" t="s">
        <v>247</v>
      </c>
      <c r="BG15" s="3" t="s">
        <v>247</v>
      </c>
      <c r="BH15" s="3" t="s">
        <v>247</v>
      </c>
      <c r="BI15" s="3" t="s">
        <v>247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 t="s">
        <v>248</v>
      </c>
      <c r="BS15" s="3" t="s">
        <v>249</v>
      </c>
      <c r="BT15" s="3" t="s">
        <v>249</v>
      </c>
      <c r="BU15" s="3" t="s">
        <v>249</v>
      </c>
      <c r="BV15" s="3" t="s">
        <v>249</v>
      </c>
      <c r="BW15" s="3" t="s">
        <v>249</v>
      </c>
      <c r="BX15" s="3" t="s">
        <v>249</v>
      </c>
      <c r="BY15" s="3" t="s">
        <v>249</v>
      </c>
      <c r="BZ15" s="3" t="s">
        <v>249</v>
      </c>
      <c r="CA15" s="3" t="s">
        <v>247</v>
      </c>
      <c r="CB15" s="3" t="s">
        <v>247</v>
      </c>
      <c r="CC15" s="3" t="s">
        <v>247</v>
      </c>
      <c r="CD15" s="3" t="s">
        <v>247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 t="s">
        <v>247</v>
      </c>
      <c r="CR15" s="3" t="s">
        <v>247</v>
      </c>
      <c r="CS15" s="3" t="s">
        <v>247</v>
      </c>
      <c r="CT15" s="3" t="s">
        <v>247</v>
      </c>
      <c r="CU15" s="3" t="s">
        <v>247</v>
      </c>
      <c r="CV15" s="3" t="s">
        <v>247</v>
      </c>
      <c r="CW15" s="3" t="s">
        <v>247</v>
      </c>
      <c r="CX15" s="3" t="s">
        <v>247</v>
      </c>
      <c r="CY15" s="3" t="s">
        <v>247</v>
      </c>
      <c r="CZ15" s="3" t="s">
        <v>247</v>
      </c>
      <c r="DA15" s="3" t="s">
        <v>247</v>
      </c>
      <c r="DB15" s="3" t="s">
        <v>247</v>
      </c>
      <c r="DC15" s="3" t="s">
        <v>247</v>
      </c>
      <c r="DD15" s="3" t="s">
        <v>247</v>
      </c>
      <c r="DE15" s="3" t="s">
        <v>247</v>
      </c>
      <c r="DF15" s="3" t="s">
        <v>247</v>
      </c>
      <c r="DG15" s="3" t="s">
        <v>247</v>
      </c>
      <c r="DH15" s="3">
        <v>0</v>
      </c>
      <c r="DI15" s="3">
        <v>0</v>
      </c>
      <c r="DJ15" s="3" t="s">
        <v>249</v>
      </c>
      <c r="DK15" s="3" t="s">
        <v>249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 t="s">
        <v>247</v>
      </c>
      <c r="DU15" s="3" t="s">
        <v>247</v>
      </c>
      <c r="DV15" s="3" t="s">
        <v>247</v>
      </c>
      <c r="DW15" s="3" t="s">
        <v>247</v>
      </c>
      <c r="DX15" s="3" t="s">
        <v>247</v>
      </c>
      <c r="DY15" s="3" t="s">
        <v>247</v>
      </c>
      <c r="DZ15" s="3" t="s">
        <v>247</v>
      </c>
      <c r="EA15" s="3" t="s">
        <v>247</v>
      </c>
      <c r="EB15" s="3" t="s">
        <v>247</v>
      </c>
      <c r="EC15" s="3" t="s">
        <v>247</v>
      </c>
      <c r="ED15" s="3">
        <f t="shared" si="0"/>
        <v>61</v>
      </c>
      <c r="EE15">
        <f t="shared" si="1"/>
        <v>12</v>
      </c>
      <c r="EF15">
        <f t="shared" si="2"/>
        <v>2</v>
      </c>
      <c r="EG15">
        <f t="shared" si="3"/>
        <v>0</v>
      </c>
      <c r="EH15">
        <f t="shared" si="4"/>
        <v>75</v>
      </c>
    </row>
    <row r="16" spans="1:138">
      <c r="A16" s="3" t="s">
        <v>11</v>
      </c>
      <c r="B16" s="3" t="s">
        <v>247</v>
      </c>
      <c r="C16" s="3" t="s">
        <v>247</v>
      </c>
      <c r="D16" s="3" t="s">
        <v>247</v>
      </c>
      <c r="E16" s="3" t="s">
        <v>247</v>
      </c>
      <c r="F16" s="3">
        <v>0</v>
      </c>
      <c r="G16" s="3" t="s">
        <v>247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 t="s">
        <v>247</v>
      </c>
      <c r="AB16" s="3" t="s">
        <v>247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 t="s">
        <v>247</v>
      </c>
      <c r="AJ16" s="3" t="s">
        <v>247</v>
      </c>
      <c r="AK16" s="3" t="s">
        <v>247</v>
      </c>
      <c r="AL16" s="3" t="s">
        <v>247</v>
      </c>
      <c r="AM16" s="3" t="s">
        <v>247</v>
      </c>
      <c r="AN16" s="3" t="s">
        <v>247</v>
      </c>
      <c r="AO16" s="3" t="s">
        <v>247</v>
      </c>
      <c r="AP16" s="3" t="s">
        <v>247</v>
      </c>
      <c r="AQ16" s="3" t="s">
        <v>247</v>
      </c>
      <c r="AR16" s="3" t="s">
        <v>247</v>
      </c>
      <c r="AS16" s="3" t="s">
        <v>247</v>
      </c>
      <c r="AT16" s="3" t="s">
        <v>247</v>
      </c>
      <c r="AU16" s="3" t="s">
        <v>247</v>
      </c>
      <c r="AV16" s="3" t="s">
        <v>247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 t="s">
        <v>249</v>
      </c>
      <c r="BJ16" s="3" t="s">
        <v>249</v>
      </c>
      <c r="BK16" s="3" t="s">
        <v>247</v>
      </c>
      <c r="BL16" s="3" t="s">
        <v>249</v>
      </c>
      <c r="BM16" s="3">
        <v>0</v>
      </c>
      <c r="BN16" s="3">
        <v>0</v>
      </c>
      <c r="BO16" s="3">
        <v>0</v>
      </c>
      <c r="BP16" s="3" t="s">
        <v>247</v>
      </c>
      <c r="BQ16" s="3" t="s">
        <v>247</v>
      </c>
      <c r="BR16" s="3" t="s">
        <v>249</v>
      </c>
      <c r="BS16" s="3" t="s">
        <v>247</v>
      </c>
      <c r="BT16" s="3" t="s">
        <v>247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 t="s">
        <v>247</v>
      </c>
      <c r="CO16" s="3" t="s">
        <v>247</v>
      </c>
      <c r="CP16" s="3" t="s">
        <v>247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 t="s">
        <v>249</v>
      </c>
      <c r="CY16" s="3" t="s">
        <v>249</v>
      </c>
      <c r="CZ16" s="3" t="s">
        <v>249</v>
      </c>
      <c r="DA16" s="3" t="s">
        <v>249</v>
      </c>
      <c r="DB16" s="3" t="s">
        <v>249</v>
      </c>
      <c r="DC16" s="3" t="s">
        <v>247</v>
      </c>
      <c r="DD16" s="3" t="s">
        <v>247</v>
      </c>
      <c r="DE16" s="3">
        <v>0</v>
      </c>
      <c r="DF16" s="3">
        <v>0</v>
      </c>
      <c r="DG16" s="3">
        <v>0</v>
      </c>
      <c r="DH16" s="3" t="s">
        <v>249</v>
      </c>
      <c r="DI16" s="3" t="s">
        <v>249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 t="s">
        <v>247</v>
      </c>
      <c r="DP16" s="3" t="s">
        <v>247</v>
      </c>
      <c r="DQ16" s="3">
        <v>0</v>
      </c>
      <c r="DR16" s="3">
        <v>0</v>
      </c>
      <c r="DS16" s="3">
        <v>0</v>
      </c>
      <c r="DT16" s="3" t="s">
        <v>247</v>
      </c>
      <c r="DU16" s="3" t="s">
        <v>247</v>
      </c>
      <c r="DV16" s="3" t="s">
        <v>247</v>
      </c>
      <c r="DW16" s="3" t="s">
        <v>247</v>
      </c>
      <c r="DX16" s="3" t="s">
        <v>247</v>
      </c>
      <c r="DY16" s="3" t="s">
        <v>247</v>
      </c>
      <c r="DZ16" s="3" t="s">
        <v>247</v>
      </c>
      <c r="EA16" s="3" t="s">
        <v>249</v>
      </c>
      <c r="EB16" s="3" t="s">
        <v>249</v>
      </c>
      <c r="EC16" s="3" t="s">
        <v>249</v>
      </c>
      <c r="ED16" s="3">
        <f t="shared" si="0"/>
        <v>40</v>
      </c>
      <c r="EE16">
        <f t="shared" si="1"/>
        <v>14</v>
      </c>
      <c r="EF16">
        <f t="shared" si="2"/>
        <v>0</v>
      </c>
      <c r="EG16">
        <f t="shared" si="3"/>
        <v>0</v>
      </c>
      <c r="EH16">
        <f t="shared" si="4"/>
        <v>54</v>
      </c>
    </row>
    <row r="20" spans="1:2">
      <c r="B20" s="3" t="s">
        <v>131</v>
      </c>
    </row>
    <row r="21" spans="1:2">
      <c r="B21" s="3" t="s">
        <v>232</v>
      </c>
    </row>
    <row r="22" spans="1:2">
      <c r="A22" s="3" t="s">
        <v>9</v>
      </c>
      <c r="B22" s="3" t="s">
        <v>247</v>
      </c>
    </row>
    <row r="23" spans="1:2">
      <c r="A23" s="3" t="s">
        <v>5</v>
      </c>
      <c r="B23" s="3" t="s">
        <v>247</v>
      </c>
    </row>
    <row r="24" spans="1:2">
      <c r="A24" s="3" t="s">
        <v>12</v>
      </c>
      <c r="B24" s="3" t="s">
        <v>249</v>
      </c>
    </row>
    <row r="25" spans="1:2">
      <c r="A25" s="3" t="s">
        <v>15</v>
      </c>
      <c r="B25" s="3">
        <v>0</v>
      </c>
    </row>
    <row r="26" spans="1:2">
      <c r="A26" s="3" t="s">
        <v>8</v>
      </c>
      <c r="B26" s="3">
        <v>0</v>
      </c>
    </row>
    <row r="27" spans="1:2">
      <c r="A27" s="3" t="s">
        <v>14</v>
      </c>
      <c r="B27" s="3">
        <v>0</v>
      </c>
    </row>
    <row r="28" spans="1:2">
      <c r="A28" s="3" t="s">
        <v>7</v>
      </c>
      <c r="B28" s="3" t="s">
        <v>247</v>
      </c>
    </row>
    <row r="29" spans="1:2">
      <c r="A29" s="3" t="s">
        <v>16</v>
      </c>
      <c r="B29" s="3" t="s">
        <v>247</v>
      </c>
    </row>
    <row r="30" spans="1:2">
      <c r="A30" s="3" t="s">
        <v>6</v>
      </c>
      <c r="B30" s="3">
        <v>0</v>
      </c>
    </row>
    <row r="31" spans="1:2">
      <c r="A31" s="3" t="s">
        <v>13</v>
      </c>
      <c r="B31" s="3">
        <v>0</v>
      </c>
    </row>
    <row r="32" spans="1:2">
      <c r="A32" s="3" t="s">
        <v>25</v>
      </c>
      <c r="B32" s="3" t="s">
        <v>247</v>
      </c>
    </row>
    <row r="33" spans="1:2">
      <c r="A33" s="3" t="s">
        <v>10</v>
      </c>
      <c r="B33" s="3" t="s">
        <v>249</v>
      </c>
    </row>
    <row r="34" spans="1:2">
      <c r="A34" s="3" t="s">
        <v>4</v>
      </c>
      <c r="B34" s="3" t="s">
        <v>247</v>
      </c>
    </row>
    <row r="35" spans="1:2">
      <c r="A35" s="3" t="s">
        <v>11</v>
      </c>
      <c r="B35" s="3" t="s">
        <v>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E723-1794-4DCA-A4B6-5A9A53FB7AA3}">
  <dimension ref="A1:O47"/>
  <sheetViews>
    <sheetView topLeftCell="A10" workbookViewId="0">
      <selection activeCell="B3" sqref="B3"/>
    </sheetView>
  </sheetViews>
  <sheetFormatPr defaultRowHeight="14.4"/>
  <cols>
    <col min="2" max="2" width="15" customWidth="1"/>
    <col min="3" max="3" width="15.109375" customWidth="1"/>
    <col min="4" max="4" width="16" customWidth="1"/>
    <col min="5" max="5" width="20.6640625" customWidth="1"/>
    <col min="6" max="6" width="16.88671875" customWidth="1"/>
    <col min="11" max="11" width="14.77734375" customWidth="1"/>
    <col min="12" max="12" width="15.44140625" customWidth="1"/>
    <col min="13" max="13" width="17.109375" customWidth="1"/>
    <col min="14" max="14" width="14.21875" customWidth="1"/>
    <col min="15" max="15" width="14" customWidth="1"/>
  </cols>
  <sheetData>
    <row r="1" spans="1:15">
      <c r="B1" s="14" t="s">
        <v>2</v>
      </c>
      <c r="C1" s="14" t="s">
        <v>3</v>
      </c>
      <c r="D1" s="14" t="s">
        <v>26</v>
      </c>
      <c r="E1" s="14" t="s">
        <v>27</v>
      </c>
      <c r="F1" s="14" t="s">
        <v>250</v>
      </c>
      <c r="K1" s="14"/>
      <c r="L1" s="14"/>
      <c r="M1" s="14"/>
      <c r="N1" s="14"/>
      <c r="O1" s="14"/>
    </row>
    <row r="3" spans="1:15">
      <c r="A3" s="13" t="s">
        <v>9</v>
      </c>
      <c r="B3" s="7">
        <v>65</v>
      </c>
      <c r="C3" s="7">
        <v>20</v>
      </c>
      <c r="D3" s="7">
        <v>0</v>
      </c>
      <c r="E3" s="7">
        <v>0</v>
      </c>
      <c r="F3" s="7">
        <v>85</v>
      </c>
      <c r="J3" s="3"/>
    </row>
    <row r="4" spans="1:15">
      <c r="A4" s="13" t="s">
        <v>5</v>
      </c>
      <c r="B4" s="7">
        <v>27</v>
      </c>
      <c r="C4" s="7">
        <v>1</v>
      </c>
      <c r="D4" s="7">
        <v>2</v>
      </c>
      <c r="E4" s="7">
        <v>0</v>
      </c>
      <c r="F4" s="7">
        <v>30</v>
      </c>
      <c r="J4" s="3"/>
    </row>
    <row r="5" spans="1:15">
      <c r="A5" s="13" t="s">
        <v>12</v>
      </c>
      <c r="B5" s="7">
        <v>56</v>
      </c>
      <c r="C5" s="7">
        <v>30</v>
      </c>
      <c r="D5" s="7">
        <v>0</v>
      </c>
      <c r="E5" s="7">
        <v>0</v>
      </c>
      <c r="F5" s="7">
        <v>86</v>
      </c>
      <c r="J5" s="3"/>
    </row>
    <row r="6" spans="1:15">
      <c r="A6" s="13" t="s">
        <v>15</v>
      </c>
      <c r="B6" s="7">
        <v>48</v>
      </c>
      <c r="C6" s="7">
        <v>0</v>
      </c>
      <c r="D6" s="7">
        <v>0</v>
      </c>
      <c r="E6" s="7">
        <v>0</v>
      </c>
      <c r="F6" s="7">
        <v>48</v>
      </c>
      <c r="J6" s="3"/>
    </row>
    <row r="7" spans="1:15">
      <c r="A7" s="13" t="s">
        <v>8</v>
      </c>
      <c r="B7" s="7">
        <v>29</v>
      </c>
      <c r="C7" s="7">
        <v>44</v>
      </c>
      <c r="D7" s="7">
        <v>0</v>
      </c>
      <c r="E7" s="7">
        <v>0</v>
      </c>
      <c r="F7" s="7">
        <v>73</v>
      </c>
      <c r="J7" s="3"/>
    </row>
    <row r="8" spans="1:15">
      <c r="A8" s="13" t="s">
        <v>14</v>
      </c>
      <c r="B8" s="7">
        <v>20</v>
      </c>
      <c r="C8" s="7">
        <v>0</v>
      </c>
      <c r="D8" s="7">
        <v>0</v>
      </c>
      <c r="E8" s="7">
        <v>0</v>
      </c>
      <c r="F8" s="7">
        <v>20</v>
      </c>
      <c r="J8" s="3"/>
    </row>
    <row r="9" spans="1:15">
      <c r="A9" s="13" t="s">
        <v>7</v>
      </c>
      <c r="B9" s="7">
        <v>76</v>
      </c>
      <c r="C9" s="7">
        <v>2</v>
      </c>
      <c r="D9" s="7">
        <v>2</v>
      </c>
      <c r="E9" s="7">
        <v>0</v>
      </c>
      <c r="F9" s="7">
        <v>80</v>
      </c>
      <c r="J9" s="10"/>
    </row>
    <row r="10" spans="1:15">
      <c r="A10" s="13" t="s">
        <v>16</v>
      </c>
      <c r="B10" s="7">
        <v>21</v>
      </c>
      <c r="C10" s="7">
        <v>0</v>
      </c>
      <c r="D10" s="7">
        <v>0</v>
      </c>
      <c r="E10" s="7">
        <v>0</v>
      </c>
      <c r="F10" s="7">
        <v>21</v>
      </c>
      <c r="J10" s="10"/>
    </row>
    <row r="11" spans="1:15">
      <c r="A11" s="13" t="s">
        <v>13</v>
      </c>
      <c r="B11" s="7">
        <v>44</v>
      </c>
      <c r="C11" s="7">
        <v>0</v>
      </c>
      <c r="D11" s="7">
        <v>4</v>
      </c>
      <c r="E11" s="7">
        <v>0</v>
      </c>
      <c r="F11" s="7">
        <v>48</v>
      </c>
      <c r="J11" s="10"/>
    </row>
    <row r="12" spans="1:15">
      <c r="A12" s="13" t="s">
        <v>10</v>
      </c>
      <c r="B12" s="7">
        <v>59</v>
      </c>
      <c r="C12" s="7">
        <v>14</v>
      </c>
      <c r="D12" s="7">
        <v>1</v>
      </c>
      <c r="E12" s="7">
        <v>0</v>
      </c>
      <c r="F12" s="7">
        <v>74</v>
      </c>
      <c r="J12" s="3"/>
    </row>
    <row r="13" spans="1:15">
      <c r="A13" s="13" t="s">
        <v>4</v>
      </c>
      <c r="B13" s="7">
        <v>61</v>
      </c>
      <c r="C13" s="7">
        <v>12</v>
      </c>
      <c r="D13" s="7">
        <v>2</v>
      </c>
      <c r="E13" s="7">
        <v>0</v>
      </c>
      <c r="F13" s="7">
        <v>75</v>
      </c>
      <c r="J13" s="7"/>
    </row>
    <row r="14" spans="1:15">
      <c r="A14" s="13" t="s">
        <v>11</v>
      </c>
      <c r="B14" s="7">
        <v>40</v>
      </c>
      <c r="C14" s="7">
        <v>14</v>
      </c>
      <c r="D14" s="7">
        <v>0</v>
      </c>
      <c r="E14" s="7">
        <v>0</v>
      </c>
      <c r="F14" s="7">
        <v>54</v>
      </c>
      <c r="J14" s="3"/>
    </row>
    <row r="15" spans="1:15">
      <c r="J15" s="3"/>
    </row>
    <row r="16" spans="1:15">
      <c r="J16" s="3"/>
    </row>
    <row r="17" spans="1:10">
      <c r="J17" s="3"/>
    </row>
    <row r="20" spans="1:10">
      <c r="B20" s="14" t="s">
        <v>2</v>
      </c>
      <c r="C20" s="14" t="s">
        <v>3</v>
      </c>
      <c r="D20" s="14" t="s">
        <v>26</v>
      </c>
      <c r="E20" s="13" t="s">
        <v>27</v>
      </c>
      <c r="F20" s="13" t="s">
        <v>250</v>
      </c>
    </row>
    <row r="22" spans="1:10">
      <c r="A22" s="3" t="s">
        <v>5</v>
      </c>
      <c r="B22" s="7">
        <v>27</v>
      </c>
      <c r="C22" s="7">
        <v>1</v>
      </c>
      <c r="D22" s="7">
        <v>2</v>
      </c>
      <c r="E22" s="7">
        <v>0</v>
      </c>
      <c r="F22" s="7">
        <v>30</v>
      </c>
    </row>
    <row r="23" spans="1:10">
      <c r="A23" s="3" t="s">
        <v>6</v>
      </c>
      <c r="B23" s="7">
        <v>22</v>
      </c>
      <c r="C23" s="7">
        <v>14</v>
      </c>
      <c r="D23" s="7">
        <v>0</v>
      </c>
      <c r="E23" s="7">
        <v>0</v>
      </c>
      <c r="F23" s="7">
        <v>36</v>
      </c>
    </row>
    <row r="24" spans="1:10">
      <c r="A24" s="3" t="s">
        <v>4</v>
      </c>
      <c r="B24" s="7">
        <v>61</v>
      </c>
      <c r="C24" s="7">
        <v>12</v>
      </c>
      <c r="D24" s="7">
        <v>2</v>
      </c>
      <c r="E24" s="7">
        <v>0</v>
      </c>
      <c r="F24" s="7">
        <v>75</v>
      </c>
    </row>
    <row r="25" spans="1:10">
      <c r="A25" s="3" t="s">
        <v>7</v>
      </c>
      <c r="B25" s="7">
        <v>76</v>
      </c>
      <c r="C25" s="7">
        <v>2</v>
      </c>
      <c r="D25" s="7">
        <v>2</v>
      </c>
      <c r="E25" s="7">
        <v>0</v>
      </c>
      <c r="F25" s="7">
        <v>80</v>
      </c>
    </row>
    <row r="26" spans="1:10">
      <c r="A26" s="3" t="s">
        <v>8</v>
      </c>
      <c r="B26" s="7">
        <v>29</v>
      </c>
      <c r="C26" s="7">
        <v>44</v>
      </c>
      <c r="D26" s="7">
        <v>0</v>
      </c>
      <c r="E26" s="7">
        <v>0</v>
      </c>
      <c r="F26" s="7">
        <v>73</v>
      </c>
    </row>
    <row r="27" spans="1:10">
      <c r="A27" s="3" t="s">
        <v>9</v>
      </c>
      <c r="B27" s="7">
        <v>65</v>
      </c>
      <c r="C27" s="7">
        <v>20</v>
      </c>
      <c r="D27" s="7">
        <v>0</v>
      </c>
      <c r="E27" s="7">
        <v>0</v>
      </c>
      <c r="F27" s="7">
        <v>85</v>
      </c>
    </row>
    <row r="28" spans="1:10">
      <c r="A28" s="10"/>
    </row>
    <row r="29" spans="1:10">
      <c r="A29" s="10"/>
    </row>
    <row r="30" spans="1:10">
      <c r="A30" s="10"/>
    </row>
    <row r="31" spans="1:10">
      <c r="A31" s="3" t="s">
        <v>10</v>
      </c>
      <c r="B31" s="7">
        <v>59</v>
      </c>
      <c r="C31" s="7">
        <v>14</v>
      </c>
      <c r="D31" s="7">
        <v>1</v>
      </c>
      <c r="E31" s="7">
        <v>0</v>
      </c>
      <c r="F31" s="7">
        <v>74</v>
      </c>
    </row>
    <row r="32" spans="1:10">
      <c r="A32" s="3" t="s">
        <v>11</v>
      </c>
      <c r="B32" s="7">
        <v>40</v>
      </c>
      <c r="C32" s="7">
        <v>14</v>
      </c>
      <c r="D32" s="7">
        <v>0</v>
      </c>
      <c r="E32" s="7">
        <v>0</v>
      </c>
      <c r="F32" s="7">
        <v>54</v>
      </c>
    </row>
    <row r="33" spans="1:6">
      <c r="A33" s="7" t="s">
        <v>12</v>
      </c>
      <c r="B33" s="7">
        <v>56</v>
      </c>
      <c r="C33" s="7">
        <v>30</v>
      </c>
      <c r="D33" s="7">
        <v>0</v>
      </c>
      <c r="E33" s="7">
        <v>0</v>
      </c>
      <c r="F33" s="7">
        <v>86</v>
      </c>
    </row>
    <row r="34" spans="1:6">
      <c r="A34" s="3" t="s">
        <v>13</v>
      </c>
      <c r="B34" s="7">
        <v>44</v>
      </c>
      <c r="C34" s="7">
        <v>0</v>
      </c>
      <c r="D34" s="7">
        <v>4</v>
      </c>
      <c r="E34" s="7">
        <v>0</v>
      </c>
      <c r="F34" s="7">
        <v>48</v>
      </c>
    </row>
    <row r="35" spans="1:6">
      <c r="A35" s="3" t="s">
        <v>14</v>
      </c>
      <c r="B35" s="7">
        <v>20</v>
      </c>
      <c r="C35" s="7">
        <v>0</v>
      </c>
      <c r="D35" s="7">
        <v>0</v>
      </c>
      <c r="E35" s="7">
        <v>0</v>
      </c>
      <c r="F35" s="7">
        <v>20</v>
      </c>
    </row>
    <row r="36" spans="1:6">
      <c r="A36" s="3" t="s">
        <v>15</v>
      </c>
      <c r="B36" s="7">
        <v>48</v>
      </c>
      <c r="C36" s="7">
        <v>0</v>
      </c>
      <c r="D36" s="7">
        <v>0</v>
      </c>
      <c r="E36" s="7">
        <v>0</v>
      </c>
      <c r="F36" s="7">
        <v>48</v>
      </c>
    </row>
    <row r="37" spans="1:6">
      <c r="A37" s="3" t="s">
        <v>16</v>
      </c>
      <c r="B37" s="7">
        <v>21</v>
      </c>
      <c r="C37" s="7">
        <v>0</v>
      </c>
      <c r="D37" s="7">
        <v>0</v>
      </c>
      <c r="E37" s="7">
        <v>0</v>
      </c>
      <c r="F37" s="7">
        <v>21</v>
      </c>
    </row>
    <row r="39" spans="1:6">
      <c r="A39" s="13" t="s">
        <v>251</v>
      </c>
      <c r="B39" s="7">
        <f>SUM(B22:B27)</f>
        <v>280</v>
      </c>
      <c r="C39" s="7">
        <f t="shared" ref="C39:F39" si="0">SUM(C22:C27)</f>
        <v>93</v>
      </c>
      <c r="D39" s="7">
        <f t="shared" si="0"/>
        <v>6</v>
      </c>
      <c r="E39" s="7">
        <f t="shared" si="0"/>
        <v>0</v>
      </c>
      <c r="F39" s="7">
        <f t="shared" si="0"/>
        <v>379</v>
      </c>
    </row>
    <row r="40" spans="1:6">
      <c r="B40" s="7">
        <f>SUM(B31:B37)</f>
        <v>288</v>
      </c>
      <c r="C40" s="7">
        <f t="shared" ref="C40:F40" si="1">SUM(C31:C37)</f>
        <v>58</v>
      </c>
      <c r="D40" s="7">
        <f t="shared" si="1"/>
        <v>5</v>
      </c>
      <c r="E40" s="7">
        <f t="shared" si="1"/>
        <v>0</v>
      </c>
      <c r="F40" s="7">
        <f t="shared" si="1"/>
        <v>351</v>
      </c>
    </row>
    <row r="42" spans="1:6">
      <c r="A42" s="15" t="s">
        <v>252</v>
      </c>
      <c r="B42" s="7">
        <f>AVERAGE(B22:B27)</f>
        <v>46.666666666666664</v>
      </c>
      <c r="C42" s="7">
        <f t="shared" ref="C42:F42" si="2">AVERAGE(C22:C27)</f>
        <v>15.5</v>
      </c>
      <c r="D42" s="7">
        <f t="shared" si="2"/>
        <v>1</v>
      </c>
      <c r="E42" s="7">
        <f t="shared" si="2"/>
        <v>0</v>
      </c>
      <c r="F42" s="7">
        <f t="shared" si="2"/>
        <v>63.166666666666664</v>
      </c>
    </row>
    <row r="43" spans="1:6">
      <c r="B43" s="7">
        <f>AVERAGE(B31:B37)</f>
        <v>41.142857142857146</v>
      </c>
      <c r="C43" s="7">
        <f t="shared" ref="C43:F43" si="3">AVERAGE(C31:C37)</f>
        <v>8.2857142857142865</v>
      </c>
      <c r="D43" s="7">
        <f t="shared" si="3"/>
        <v>0.7142857142857143</v>
      </c>
      <c r="E43" s="7">
        <f t="shared" si="3"/>
        <v>0</v>
      </c>
      <c r="F43" s="7">
        <f t="shared" si="3"/>
        <v>50.142857142857146</v>
      </c>
    </row>
    <row r="46" spans="1:6">
      <c r="A46" t="s">
        <v>253</v>
      </c>
      <c r="B46">
        <f>QUARTILE(F22:F27,1)</f>
        <v>45.25</v>
      </c>
    </row>
    <row r="47" spans="1:6">
      <c r="A47" t="s">
        <v>254</v>
      </c>
      <c r="B47">
        <f>QUARTILE(F23:F28,1)</f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5E5C-70DA-4FF6-BB39-F5FBBECED3AD}">
  <dimension ref="A1:AC35"/>
  <sheetViews>
    <sheetView workbookViewId="0">
      <selection activeCell="B1" sqref="B1"/>
    </sheetView>
  </sheetViews>
  <sheetFormatPr defaultRowHeight="14.4"/>
  <cols>
    <col min="1" max="1" width="20.44140625" customWidth="1"/>
    <col min="9" max="9" width="13.6640625" customWidth="1"/>
    <col min="10" max="10" width="15.88671875" customWidth="1"/>
    <col min="11" max="11" width="24.33203125" customWidth="1"/>
    <col min="12" max="12" width="17.6640625" customWidth="1"/>
    <col min="13" max="13" width="15.44140625" customWidth="1"/>
    <col min="14" max="14" width="18.44140625" customWidth="1"/>
    <col min="15" max="15" width="20.6640625" customWidth="1"/>
    <col min="21" max="21" width="19" customWidth="1"/>
    <col min="22" max="22" width="16.5546875" customWidth="1"/>
    <col min="23" max="23" width="12.88671875" customWidth="1"/>
    <col min="24" max="24" width="17.88671875" customWidth="1"/>
  </cols>
  <sheetData>
    <row r="1" spans="1:29">
      <c r="A1" s="12" t="s">
        <v>23</v>
      </c>
      <c r="B1" s="3" t="s">
        <v>285</v>
      </c>
      <c r="C1" s="3" t="s">
        <v>286</v>
      </c>
      <c r="D1" s="3" t="s">
        <v>287</v>
      </c>
      <c r="E1" s="3" t="s">
        <v>288</v>
      </c>
      <c r="F1" s="3" t="s">
        <v>289</v>
      </c>
      <c r="G1" s="3" t="s">
        <v>290</v>
      </c>
      <c r="H1" s="3" t="s">
        <v>291</v>
      </c>
      <c r="I1" s="3" t="s">
        <v>292</v>
      </c>
      <c r="J1" s="3" t="s">
        <v>293</v>
      </c>
      <c r="K1" s="3" t="s">
        <v>294</v>
      </c>
      <c r="L1" s="3" t="s">
        <v>304</v>
      </c>
      <c r="M1" s="3" t="s">
        <v>305</v>
      </c>
      <c r="N1" s="3" t="s">
        <v>306</v>
      </c>
      <c r="O1" s="3" t="s">
        <v>295</v>
      </c>
      <c r="P1" s="3" t="s">
        <v>296</v>
      </c>
      <c r="Q1" s="3" t="s">
        <v>297</v>
      </c>
      <c r="R1" s="3" t="s">
        <v>307</v>
      </c>
      <c r="S1" s="3" t="s">
        <v>308</v>
      </c>
      <c r="T1" s="3" t="s">
        <v>309</v>
      </c>
      <c r="U1" s="3" t="s">
        <v>310</v>
      </c>
      <c r="V1" s="3" t="s">
        <v>311</v>
      </c>
      <c r="W1" s="3" t="s">
        <v>312</v>
      </c>
      <c r="X1" s="3" t="s">
        <v>313</v>
      </c>
      <c r="Y1" s="66" t="s">
        <v>298</v>
      </c>
      <c r="Z1" s="66" t="s">
        <v>299</v>
      </c>
      <c r="AA1" s="66" t="s">
        <v>300</v>
      </c>
      <c r="AB1" s="66" t="s">
        <v>301</v>
      </c>
      <c r="AC1" s="14" t="s">
        <v>250</v>
      </c>
    </row>
    <row r="2" spans="1:29">
      <c r="A2" s="12"/>
      <c r="B2" s="3" t="s">
        <v>268</v>
      </c>
      <c r="C2" s="3" t="s">
        <v>269</v>
      </c>
      <c r="D2" s="3" t="s">
        <v>270</v>
      </c>
      <c r="E2" s="3" t="s">
        <v>271</v>
      </c>
      <c r="F2" s="3" t="s">
        <v>272</v>
      </c>
      <c r="G2" s="3" t="s">
        <v>273</v>
      </c>
      <c r="H2" s="3" t="s">
        <v>273</v>
      </c>
      <c r="I2" s="3" t="s">
        <v>274</v>
      </c>
      <c r="J2" s="3" t="s">
        <v>275</v>
      </c>
      <c r="K2" s="3" t="s">
        <v>276</v>
      </c>
      <c r="L2" s="3" t="s">
        <v>277</v>
      </c>
      <c r="M2" s="3" t="s">
        <v>277</v>
      </c>
      <c r="N2" s="3" t="s">
        <v>277</v>
      </c>
      <c r="O2" s="3" t="s">
        <v>278</v>
      </c>
      <c r="P2" s="3" t="s">
        <v>279</v>
      </c>
      <c r="Q2" s="3" t="s">
        <v>280</v>
      </c>
      <c r="R2" s="3" t="s">
        <v>281</v>
      </c>
      <c r="S2" s="3" t="s">
        <v>281</v>
      </c>
      <c r="T2" s="3" t="s">
        <v>281</v>
      </c>
      <c r="U2" s="3" t="s">
        <v>282</v>
      </c>
      <c r="V2" s="3" t="s">
        <v>282</v>
      </c>
      <c r="W2" s="3" t="s">
        <v>283</v>
      </c>
      <c r="X2" s="3" t="s">
        <v>283</v>
      </c>
    </row>
    <row r="3" spans="1:29">
      <c r="A3" s="3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>
        <f>COUNTIF(B3:X3,"C")</f>
        <v>0</v>
      </c>
      <c r="Z3">
        <f>COUNTIF(B3:X3,"S")</f>
        <v>0</v>
      </c>
      <c r="AA3">
        <f>COUNTIF(B3:X3,"Sa")</f>
        <v>0</v>
      </c>
      <c r="AB3">
        <f>COUNTIF(B3:X3,"Ca")</f>
        <v>0</v>
      </c>
      <c r="AC3">
        <f>SUM(Y3:AB3)</f>
        <v>0</v>
      </c>
    </row>
    <row r="4" spans="1:29">
      <c r="A4" s="3" t="s">
        <v>5</v>
      </c>
      <c r="B4" s="3" t="s">
        <v>247</v>
      </c>
      <c r="C4" s="3" t="s">
        <v>247</v>
      </c>
      <c r="D4" s="3" t="s">
        <v>247</v>
      </c>
      <c r="E4" s="3" t="s">
        <v>247</v>
      </c>
      <c r="F4" s="3" t="s">
        <v>247</v>
      </c>
      <c r="G4" s="3" t="s">
        <v>247</v>
      </c>
      <c r="H4" s="3" t="s">
        <v>247</v>
      </c>
      <c r="I4" s="3" t="s">
        <v>247</v>
      </c>
      <c r="J4" s="3" t="s">
        <v>247</v>
      </c>
      <c r="K4" s="3" t="s">
        <v>247</v>
      </c>
      <c r="L4" s="3" t="s">
        <v>247</v>
      </c>
      <c r="M4" s="3" t="s">
        <v>247</v>
      </c>
      <c r="N4" s="3" t="s">
        <v>247</v>
      </c>
      <c r="O4" s="3" t="s">
        <v>284</v>
      </c>
      <c r="P4" s="3" t="s">
        <v>284</v>
      </c>
      <c r="Q4" s="3" t="s">
        <v>284</v>
      </c>
      <c r="R4" s="3" t="s">
        <v>284</v>
      </c>
      <c r="S4" s="3" t="s">
        <v>284</v>
      </c>
      <c r="T4" s="3" t="s">
        <v>284</v>
      </c>
      <c r="U4" s="3" t="s">
        <v>284</v>
      </c>
      <c r="V4" s="3" t="s">
        <v>284</v>
      </c>
      <c r="W4" s="3" t="s">
        <v>284</v>
      </c>
      <c r="X4" s="3" t="s">
        <v>284</v>
      </c>
      <c r="Y4">
        <f t="shared" ref="Y4:Y16" si="0">COUNTIF(B4:X4,"C")</f>
        <v>13</v>
      </c>
      <c r="Z4">
        <f t="shared" ref="Z4:Z16" si="1">COUNTIF(B4:X4,"S")</f>
        <v>0</v>
      </c>
      <c r="AA4">
        <f t="shared" ref="AA4:AA16" si="2">COUNTIF(B4:X4,"Sa")</f>
        <v>0</v>
      </c>
      <c r="AB4">
        <f t="shared" ref="AB4:AB16" si="3">COUNTIF(B4:X4,"Ca")</f>
        <v>10</v>
      </c>
      <c r="AC4">
        <f t="shared" ref="AC4:AC16" si="4">SUM(Y4:AB4)</f>
        <v>23</v>
      </c>
    </row>
    <row r="5" spans="1:29">
      <c r="A5" s="3" t="s">
        <v>12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>
        <f t="shared" si="0"/>
        <v>0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</row>
    <row r="6" spans="1:29">
      <c r="A6" s="3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</row>
    <row r="7" spans="1:29">
      <c r="A7" s="3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>
        <f t="shared" si="0"/>
        <v>0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</row>
    <row r="8" spans="1:29">
      <c r="A8" s="3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 t="s">
        <v>247</v>
      </c>
      <c r="P8" s="3" t="s">
        <v>247</v>
      </c>
      <c r="Q8" s="3" t="s">
        <v>247</v>
      </c>
      <c r="R8" s="3" t="s">
        <v>247</v>
      </c>
      <c r="S8" s="3" t="s">
        <v>247</v>
      </c>
      <c r="T8" s="3" t="s">
        <v>247</v>
      </c>
      <c r="U8" s="3" t="s">
        <v>247</v>
      </c>
      <c r="V8" s="3" t="s">
        <v>247</v>
      </c>
      <c r="W8" s="3" t="s">
        <v>247</v>
      </c>
      <c r="X8" s="3" t="s">
        <v>247</v>
      </c>
      <c r="Y8">
        <f t="shared" si="0"/>
        <v>10</v>
      </c>
      <c r="Z8">
        <f t="shared" si="1"/>
        <v>0</v>
      </c>
      <c r="AA8">
        <f t="shared" si="2"/>
        <v>0</v>
      </c>
      <c r="AB8">
        <f t="shared" si="3"/>
        <v>0</v>
      </c>
      <c r="AC8">
        <f t="shared" si="4"/>
        <v>10</v>
      </c>
    </row>
    <row r="9" spans="1:29">
      <c r="A9" s="3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 t="s">
        <v>247</v>
      </c>
      <c r="L9" s="3" t="s">
        <v>247</v>
      </c>
      <c r="M9" s="3" t="s">
        <v>247</v>
      </c>
      <c r="N9" s="3" t="s">
        <v>247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>
        <f t="shared" si="0"/>
        <v>4</v>
      </c>
      <c r="Z9">
        <f t="shared" si="1"/>
        <v>0</v>
      </c>
      <c r="AA9">
        <f t="shared" si="2"/>
        <v>0</v>
      </c>
      <c r="AB9">
        <f t="shared" si="3"/>
        <v>0</v>
      </c>
      <c r="AC9">
        <f t="shared" si="4"/>
        <v>4</v>
      </c>
    </row>
    <row r="10" spans="1:29">
      <c r="A10" s="3" t="s">
        <v>16</v>
      </c>
      <c r="B10" s="3" t="s">
        <v>249</v>
      </c>
      <c r="C10" s="3" t="s">
        <v>249</v>
      </c>
      <c r="D10" s="3" t="s">
        <v>249</v>
      </c>
      <c r="E10" s="3" t="s">
        <v>249</v>
      </c>
      <c r="F10" s="3" t="s">
        <v>249</v>
      </c>
      <c r="G10" s="3" t="s">
        <v>249</v>
      </c>
      <c r="H10" s="3" t="s">
        <v>249</v>
      </c>
      <c r="I10" s="3" t="s">
        <v>249</v>
      </c>
      <c r="J10" s="3" t="s">
        <v>249</v>
      </c>
      <c r="K10" s="3" t="s">
        <v>249</v>
      </c>
      <c r="L10" s="3" t="s">
        <v>249</v>
      </c>
      <c r="M10" s="3" t="s">
        <v>249</v>
      </c>
      <c r="N10" s="3" t="s">
        <v>249</v>
      </c>
      <c r="O10" s="3" t="s">
        <v>247</v>
      </c>
      <c r="P10" s="3" t="s">
        <v>247</v>
      </c>
      <c r="Q10" s="3" t="s">
        <v>247</v>
      </c>
      <c r="R10" s="3" t="s">
        <v>247</v>
      </c>
      <c r="S10" s="3" t="s">
        <v>247</v>
      </c>
      <c r="T10" s="3" t="s">
        <v>247</v>
      </c>
      <c r="U10" s="3" t="s">
        <v>247</v>
      </c>
      <c r="V10" s="3" t="s">
        <v>247</v>
      </c>
      <c r="W10" s="3" t="s">
        <v>247</v>
      </c>
      <c r="X10" s="3" t="s">
        <v>247</v>
      </c>
      <c r="Y10">
        <f t="shared" si="0"/>
        <v>10</v>
      </c>
      <c r="Z10">
        <f t="shared" si="1"/>
        <v>13</v>
      </c>
      <c r="AA10">
        <f t="shared" si="2"/>
        <v>0</v>
      </c>
      <c r="AB10">
        <f t="shared" si="3"/>
        <v>0</v>
      </c>
      <c r="AC10">
        <f t="shared" si="4"/>
        <v>23</v>
      </c>
    </row>
    <row r="11" spans="1:29">
      <c r="A11" s="3" t="s">
        <v>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>
        <f t="shared" si="0"/>
        <v>0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</row>
    <row r="12" spans="1:29" ht="13.8" customHeight="1">
      <c r="A12" s="3" t="s">
        <v>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>
        <f t="shared" si="0"/>
        <v>0</v>
      </c>
      <c r="Z12">
        <f t="shared" si="1"/>
        <v>0</v>
      </c>
      <c r="AA12">
        <f t="shared" si="2"/>
        <v>0</v>
      </c>
      <c r="AB12">
        <f t="shared" si="3"/>
        <v>0</v>
      </c>
      <c r="AC12">
        <f t="shared" si="4"/>
        <v>0</v>
      </c>
    </row>
    <row r="13" spans="1:29">
      <c r="A13" s="3" t="s">
        <v>10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>
        <f t="shared" si="0"/>
        <v>0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</row>
    <row r="14" spans="1:29">
      <c r="A14" s="3" t="s">
        <v>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>
        <f t="shared" si="0"/>
        <v>0</v>
      </c>
      <c r="Z14">
        <f t="shared" si="1"/>
        <v>0</v>
      </c>
      <c r="AA14">
        <f t="shared" si="2"/>
        <v>0</v>
      </c>
      <c r="AB14">
        <f t="shared" si="3"/>
        <v>0</v>
      </c>
      <c r="AC14">
        <f t="shared" si="4"/>
        <v>0</v>
      </c>
    </row>
    <row r="15" spans="1:29">
      <c r="A15" s="3" t="s">
        <v>11</v>
      </c>
      <c r="B15" s="3" t="s">
        <v>284</v>
      </c>
      <c r="C15" s="3" t="s">
        <v>284</v>
      </c>
      <c r="D15" s="3" t="s">
        <v>247</v>
      </c>
      <c r="E15" s="3" t="s">
        <v>247</v>
      </c>
      <c r="F15" s="3" t="s">
        <v>247</v>
      </c>
      <c r="G15" s="3" t="s">
        <v>247</v>
      </c>
      <c r="H15" s="3" t="s">
        <v>247</v>
      </c>
      <c r="I15" s="3" t="s">
        <v>247</v>
      </c>
      <c r="J15" s="3" t="s">
        <v>249</v>
      </c>
      <c r="K15" s="3" t="s">
        <v>249</v>
      </c>
      <c r="L15" s="3">
        <v>0</v>
      </c>
      <c r="M15" s="3">
        <v>0</v>
      </c>
      <c r="N15" s="3">
        <v>0</v>
      </c>
      <c r="O15" s="3" t="s">
        <v>247</v>
      </c>
      <c r="P15" s="3" t="s">
        <v>247</v>
      </c>
      <c r="Q15" s="3" t="s">
        <v>247</v>
      </c>
      <c r="R15" s="3" t="s">
        <v>247</v>
      </c>
      <c r="S15" s="3" t="s">
        <v>247</v>
      </c>
      <c r="T15" s="3" t="s">
        <v>247</v>
      </c>
      <c r="U15" s="3" t="s">
        <v>247</v>
      </c>
      <c r="V15" s="3" t="s">
        <v>247</v>
      </c>
      <c r="W15" s="3" t="s">
        <v>247</v>
      </c>
      <c r="X15" s="3" t="s">
        <v>247</v>
      </c>
      <c r="Y15">
        <f t="shared" si="0"/>
        <v>16</v>
      </c>
      <c r="Z15">
        <f t="shared" si="1"/>
        <v>2</v>
      </c>
      <c r="AA15">
        <f t="shared" si="2"/>
        <v>0</v>
      </c>
      <c r="AB15">
        <f t="shared" si="3"/>
        <v>2</v>
      </c>
      <c r="AC15">
        <f t="shared" si="4"/>
        <v>20</v>
      </c>
    </row>
    <row r="16" spans="1:29">
      <c r="A16" s="3" t="s">
        <v>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 t="s">
        <v>247</v>
      </c>
      <c r="K16" s="3" t="s">
        <v>247</v>
      </c>
      <c r="L16" s="3" t="s">
        <v>247</v>
      </c>
      <c r="M16" s="3" t="s">
        <v>247</v>
      </c>
      <c r="N16" s="3" t="s">
        <v>247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>
        <f t="shared" si="0"/>
        <v>5</v>
      </c>
      <c r="Z16">
        <f t="shared" si="1"/>
        <v>0</v>
      </c>
      <c r="AA16">
        <f t="shared" si="2"/>
        <v>0</v>
      </c>
      <c r="AB16">
        <f t="shared" si="3"/>
        <v>0</v>
      </c>
      <c r="AC16">
        <f t="shared" si="4"/>
        <v>5</v>
      </c>
    </row>
    <row r="21" spans="1:6">
      <c r="B21" t="s">
        <v>298</v>
      </c>
      <c r="C21" t="s">
        <v>299</v>
      </c>
      <c r="D21" t="s">
        <v>300</v>
      </c>
      <c r="E21" t="s">
        <v>301</v>
      </c>
      <c r="F21" t="s">
        <v>250</v>
      </c>
    </row>
    <row r="23" spans="1:6">
      <c r="A23" s="7" t="s">
        <v>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7" t="s">
        <v>5</v>
      </c>
      <c r="B24">
        <v>13</v>
      </c>
      <c r="C24">
        <v>0</v>
      </c>
      <c r="D24">
        <v>0</v>
      </c>
      <c r="E24">
        <v>10</v>
      </c>
      <c r="F24">
        <v>23</v>
      </c>
    </row>
    <row r="25" spans="1:6">
      <c r="A25" s="7" t="s">
        <v>12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7" t="s">
        <v>15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7" t="s">
        <v>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7" t="s">
        <v>14</v>
      </c>
      <c r="B28">
        <v>10</v>
      </c>
      <c r="C28">
        <v>0</v>
      </c>
      <c r="D28">
        <v>0</v>
      </c>
      <c r="E28">
        <v>0</v>
      </c>
      <c r="F28">
        <v>10</v>
      </c>
    </row>
    <row r="29" spans="1:6">
      <c r="A29" s="7" t="s">
        <v>7</v>
      </c>
      <c r="B29">
        <v>4</v>
      </c>
      <c r="C29">
        <v>0</v>
      </c>
      <c r="D29">
        <v>0</v>
      </c>
      <c r="E29">
        <v>0</v>
      </c>
      <c r="F29">
        <v>4</v>
      </c>
    </row>
    <row r="30" spans="1:6">
      <c r="A30" s="7" t="s">
        <v>16</v>
      </c>
      <c r="B30">
        <v>10</v>
      </c>
      <c r="C30">
        <v>13</v>
      </c>
      <c r="D30">
        <v>0</v>
      </c>
      <c r="E30">
        <v>0</v>
      </c>
      <c r="F30">
        <v>23</v>
      </c>
    </row>
    <row r="31" spans="1:6">
      <c r="A31" s="7" t="s">
        <v>6</v>
      </c>
      <c r="B31">
        <v>5</v>
      </c>
      <c r="C31">
        <v>0</v>
      </c>
      <c r="D31">
        <v>0</v>
      </c>
      <c r="E31">
        <v>0</v>
      </c>
      <c r="F31">
        <v>5</v>
      </c>
    </row>
    <row r="32" spans="1:6">
      <c r="A32" s="7" t="s">
        <v>13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7" t="s">
        <v>10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7" t="s">
        <v>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7" t="s">
        <v>11</v>
      </c>
      <c r="B35">
        <v>16</v>
      </c>
      <c r="C35">
        <v>2</v>
      </c>
      <c r="D35">
        <v>0</v>
      </c>
      <c r="E35">
        <v>2</v>
      </c>
      <c r="F3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SCANA % genome affected</vt:lpstr>
      <vt:lpstr>DDR mutatios</vt:lpstr>
      <vt:lpstr>Germline mutations</vt:lpstr>
      <vt:lpstr>SCNA TSG loss</vt:lpstr>
      <vt:lpstr>SCNA TSG loss sum</vt:lpstr>
      <vt:lpstr>SCNA TSG gain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B</dc:creator>
  <cp:lastModifiedBy>Aleksandra B</cp:lastModifiedBy>
  <dcterms:created xsi:type="dcterms:W3CDTF">2021-08-19T08:41:44Z</dcterms:created>
  <dcterms:modified xsi:type="dcterms:W3CDTF">2021-09-23T14:20:30Z</dcterms:modified>
</cp:coreProperties>
</file>