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24226"/>
  <xr:revisionPtr revIDLastSave="0" documentId="8_{0E24DEA6-D6C6-4201-9997-39122669D557}" xr6:coauthVersionLast="45" xr6:coauthVersionMax="45" xr10:uidLastSave="{00000000-0000-0000-0000-000000000000}"/>
  <bookViews>
    <workbookView xWindow="-120" yWindow="-120" windowWidth="20730" windowHeight="11160" activeTab="7" xr2:uid="{00000000-000D-0000-FFFF-FFFF00000000}"/>
  </bookViews>
  <sheets>
    <sheet name="Name List" sheetId="15" r:id="rId1"/>
    <sheet name="Target" sheetId="8" r:id="rId2"/>
    <sheet name="IA1" sheetId="14" r:id="rId3"/>
    <sheet name="IA2" sheetId="16" r:id="rId4"/>
    <sheet name="Assg" sheetId="17" r:id="rId5"/>
    <sheet name="ESEM" sheetId="18" r:id="rId6"/>
    <sheet name="Final COs - To be printed" sheetId="19" r:id="rId7"/>
    <sheet name="PO Calculation" sheetId="20" r:id="rId8"/>
  </sheets>
  <definedNames>
    <definedName name="_xlnm._FilterDatabase" localSheetId="5" hidden="1">ESEM!$A$9:$A$17</definedName>
    <definedName name="_xlnm.Print_Area" localSheetId="6">'Final COs - To be printed'!$A$1:$Q$196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3" i="19" l="1"/>
  <c r="D163" i="19"/>
  <c r="C164" i="19"/>
  <c r="D164" i="19"/>
  <c r="C165" i="19"/>
  <c r="D165" i="19"/>
  <c r="C166" i="19"/>
  <c r="D166" i="19"/>
  <c r="C167" i="19"/>
  <c r="D167" i="19"/>
  <c r="C168" i="19"/>
  <c r="D168" i="19"/>
  <c r="C169" i="19"/>
  <c r="D169" i="19"/>
  <c r="C170" i="19"/>
  <c r="D170" i="19"/>
  <c r="C171" i="19"/>
  <c r="D171" i="19"/>
  <c r="C172" i="19"/>
  <c r="D172" i="19"/>
  <c r="C173" i="19"/>
  <c r="D173" i="19"/>
  <c r="C106" i="19"/>
  <c r="D106" i="19"/>
  <c r="C107" i="19"/>
  <c r="D107" i="19"/>
  <c r="C108" i="19"/>
  <c r="D108" i="19"/>
  <c r="C109" i="19"/>
  <c r="D109" i="19"/>
  <c r="C110" i="19"/>
  <c r="D110" i="19"/>
  <c r="C111" i="19"/>
  <c r="D111" i="19"/>
  <c r="C112" i="19"/>
  <c r="D112" i="19"/>
  <c r="C113" i="19"/>
  <c r="D113" i="19"/>
  <c r="C114" i="19"/>
  <c r="D114" i="19"/>
  <c r="C115" i="19"/>
  <c r="D115" i="19"/>
  <c r="C116" i="19"/>
  <c r="D116" i="19"/>
  <c r="C117" i="19"/>
  <c r="D117" i="19"/>
  <c r="C118" i="19"/>
  <c r="D118" i="19"/>
  <c r="C119" i="19"/>
  <c r="D119" i="19"/>
  <c r="C120" i="19"/>
  <c r="D120" i="19"/>
  <c r="C121" i="19"/>
  <c r="D121" i="19"/>
  <c r="C122" i="19"/>
  <c r="D122" i="19"/>
  <c r="C123" i="19"/>
  <c r="D123" i="19"/>
  <c r="C124" i="19"/>
  <c r="D124" i="19"/>
  <c r="C125" i="19"/>
  <c r="D125" i="19"/>
  <c r="C126" i="19"/>
  <c r="D126" i="19"/>
  <c r="C127" i="19"/>
  <c r="D127" i="19"/>
  <c r="C128" i="19"/>
  <c r="D128" i="19"/>
  <c r="C129" i="19"/>
  <c r="D129" i="19"/>
  <c r="C130" i="19"/>
  <c r="D130" i="19"/>
  <c r="C131" i="19"/>
  <c r="D131" i="19"/>
  <c r="C132" i="19"/>
  <c r="D132" i="19"/>
  <c r="C133" i="19"/>
  <c r="D133" i="19"/>
  <c r="C134" i="19"/>
  <c r="D134" i="19"/>
  <c r="C135" i="19"/>
  <c r="D135" i="19"/>
  <c r="C136" i="19"/>
  <c r="D136" i="19"/>
  <c r="C137" i="19"/>
  <c r="D137" i="19"/>
  <c r="C138" i="19"/>
  <c r="D138" i="19"/>
  <c r="C139" i="19"/>
  <c r="D139" i="19"/>
  <c r="C140" i="19"/>
  <c r="D140" i="19"/>
  <c r="C141" i="19"/>
  <c r="D141" i="19"/>
  <c r="C142" i="19"/>
  <c r="D142" i="19"/>
  <c r="C143" i="19"/>
  <c r="D143" i="19"/>
  <c r="C144" i="19"/>
  <c r="D144" i="19"/>
  <c r="C145" i="19"/>
  <c r="D145" i="19"/>
  <c r="C146" i="19"/>
  <c r="D146" i="19"/>
  <c r="C147" i="19"/>
  <c r="D147" i="19"/>
  <c r="C148" i="19"/>
  <c r="D148" i="19"/>
  <c r="C149" i="19"/>
  <c r="D149" i="19"/>
  <c r="C150" i="19"/>
  <c r="D150" i="19"/>
  <c r="C151" i="19"/>
  <c r="D151" i="19"/>
  <c r="C152" i="19"/>
  <c r="D152" i="19"/>
  <c r="C153" i="19"/>
  <c r="D153" i="19"/>
  <c r="C154" i="19"/>
  <c r="D154" i="19"/>
  <c r="C155" i="19"/>
  <c r="D155" i="19"/>
  <c r="C156" i="19"/>
  <c r="D156" i="19"/>
  <c r="C157" i="19"/>
  <c r="D157" i="19"/>
  <c r="C158" i="19"/>
  <c r="D158" i="19"/>
  <c r="C159" i="19"/>
  <c r="D159" i="19"/>
  <c r="C160" i="19"/>
  <c r="D160" i="19"/>
  <c r="C161" i="19"/>
  <c r="D161" i="19"/>
  <c r="C162" i="19"/>
  <c r="D162" i="19"/>
  <c r="F7" i="17"/>
  <c r="G7" i="17"/>
  <c r="H7" i="17"/>
  <c r="I7" i="17"/>
  <c r="J7" i="17"/>
  <c r="K7" i="17"/>
  <c r="F8" i="17"/>
  <c r="G8" i="17"/>
  <c r="H8" i="17"/>
  <c r="I8" i="17"/>
  <c r="J8" i="17"/>
  <c r="K8" i="17"/>
  <c r="F9" i="17"/>
  <c r="G9" i="17"/>
  <c r="H9" i="17"/>
  <c r="I9" i="17"/>
  <c r="J9" i="17"/>
  <c r="K9" i="17"/>
  <c r="F10" i="17"/>
  <c r="G10" i="17"/>
  <c r="H10" i="17"/>
  <c r="I10" i="17"/>
  <c r="J10" i="17"/>
  <c r="K10" i="17"/>
  <c r="F11" i="17"/>
  <c r="G11" i="17"/>
  <c r="H11" i="17"/>
  <c r="I11" i="17"/>
  <c r="J11" i="17"/>
  <c r="K11" i="17"/>
  <c r="F12" i="17"/>
  <c r="G12" i="17"/>
  <c r="H12" i="17"/>
  <c r="I12" i="17"/>
  <c r="J12" i="17"/>
  <c r="K12" i="17"/>
  <c r="F13" i="17"/>
  <c r="G13" i="17"/>
  <c r="H13" i="17"/>
  <c r="I13" i="17"/>
  <c r="J13" i="17"/>
  <c r="K13" i="17"/>
  <c r="F14" i="17"/>
  <c r="G14" i="17"/>
  <c r="H14" i="17"/>
  <c r="I14" i="17"/>
  <c r="J14" i="17"/>
  <c r="K14" i="17"/>
  <c r="F15" i="17"/>
  <c r="G15" i="17"/>
  <c r="H15" i="17"/>
  <c r="I15" i="17"/>
  <c r="J15" i="17"/>
  <c r="K15" i="17"/>
  <c r="F16" i="17"/>
  <c r="G16" i="17"/>
  <c r="H16" i="17"/>
  <c r="I16" i="17"/>
  <c r="J16" i="17"/>
  <c r="K16" i="17"/>
  <c r="F17" i="17"/>
  <c r="G17" i="17"/>
  <c r="H17" i="17"/>
  <c r="I17" i="17"/>
  <c r="J17" i="17"/>
  <c r="K17" i="17"/>
  <c r="F18" i="17"/>
  <c r="G18" i="17"/>
  <c r="H18" i="17"/>
  <c r="I18" i="17"/>
  <c r="J18" i="17"/>
  <c r="K18" i="17"/>
  <c r="F19" i="17"/>
  <c r="G19" i="17"/>
  <c r="H19" i="17"/>
  <c r="I19" i="17"/>
  <c r="J19" i="17"/>
  <c r="K19" i="17"/>
  <c r="F20" i="17"/>
  <c r="G20" i="17"/>
  <c r="H20" i="17"/>
  <c r="I20" i="17"/>
  <c r="J20" i="17"/>
  <c r="K20" i="17"/>
  <c r="F21" i="17"/>
  <c r="G21" i="17"/>
  <c r="H21" i="17"/>
  <c r="I21" i="17"/>
  <c r="J21" i="17"/>
  <c r="K21" i="17"/>
  <c r="F22" i="17"/>
  <c r="G22" i="17"/>
  <c r="H22" i="17"/>
  <c r="I22" i="17"/>
  <c r="J22" i="17"/>
  <c r="K22" i="17"/>
  <c r="F23" i="17"/>
  <c r="G23" i="17"/>
  <c r="H23" i="17"/>
  <c r="I23" i="17"/>
  <c r="J23" i="17"/>
  <c r="K23" i="17"/>
  <c r="F24" i="17"/>
  <c r="G24" i="17"/>
  <c r="H24" i="17"/>
  <c r="I24" i="17"/>
  <c r="J24" i="17"/>
  <c r="K24" i="17"/>
  <c r="F25" i="17"/>
  <c r="G25" i="17"/>
  <c r="H25" i="17"/>
  <c r="I25" i="17"/>
  <c r="J25" i="17"/>
  <c r="K25" i="17"/>
  <c r="F26" i="17"/>
  <c r="G26" i="17"/>
  <c r="H26" i="17"/>
  <c r="I26" i="17"/>
  <c r="J26" i="17"/>
  <c r="K26" i="17"/>
  <c r="F27" i="17"/>
  <c r="G27" i="17"/>
  <c r="H27" i="17"/>
  <c r="I27" i="17"/>
  <c r="J27" i="17"/>
  <c r="K27" i="17"/>
  <c r="F28" i="17"/>
  <c r="G28" i="17"/>
  <c r="H28" i="17"/>
  <c r="I28" i="17"/>
  <c r="J28" i="17"/>
  <c r="K28" i="17"/>
  <c r="F29" i="17"/>
  <c r="G29" i="17"/>
  <c r="H29" i="17"/>
  <c r="I29" i="17"/>
  <c r="J29" i="17"/>
  <c r="K29" i="17"/>
  <c r="F30" i="17"/>
  <c r="G30" i="17"/>
  <c r="H30" i="17"/>
  <c r="I30" i="17"/>
  <c r="J30" i="17"/>
  <c r="K30" i="17"/>
  <c r="F31" i="17"/>
  <c r="G31" i="17"/>
  <c r="H31" i="17"/>
  <c r="I31" i="17"/>
  <c r="J31" i="17"/>
  <c r="K31" i="17"/>
  <c r="F32" i="17"/>
  <c r="G32" i="17"/>
  <c r="H32" i="17"/>
  <c r="I32" i="17"/>
  <c r="J32" i="17"/>
  <c r="K32" i="17"/>
  <c r="F33" i="17"/>
  <c r="G33" i="17"/>
  <c r="H33" i="17"/>
  <c r="I33" i="17"/>
  <c r="J33" i="17"/>
  <c r="K33" i="17"/>
  <c r="F34" i="17"/>
  <c r="G34" i="17"/>
  <c r="H34" i="17"/>
  <c r="I34" i="17"/>
  <c r="J34" i="17"/>
  <c r="K34" i="17"/>
  <c r="F35" i="17"/>
  <c r="G35" i="17"/>
  <c r="H35" i="17"/>
  <c r="I35" i="17"/>
  <c r="J35" i="17"/>
  <c r="K35" i="17"/>
  <c r="F36" i="17"/>
  <c r="G36" i="17"/>
  <c r="H36" i="17"/>
  <c r="I36" i="17"/>
  <c r="J36" i="17"/>
  <c r="K36" i="17"/>
  <c r="F37" i="17"/>
  <c r="G37" i="17"/>
  <c r="H37" i="17"/>
  <c r="I37" i="17"/>
  <c r="J37" i="17"/>
  <c r="K37" i="17"/>
  <c r="F38" i="17"/>
  <c r="G38" i="17"/>
  <c r="H38" i="17"/>
  <c r="I38" i="17"/>
  <c r="J38" i="17"/>
  <c r="K38" i="17"/>
  <c r="F39" i="17"/>
  <c r="G39" i="17"/>
  <c r="H39" i="17"/>
  <c r="I39" i="17"/>
  <c r="J39" i="17"/>
  <c r="K39" i="17"/>
  <c r="F40" i="17"/>
  <c r="G40" i="17"/>
  <c r="H40" i="17"/>
  <c r="I40" i="17"/>
  <c r="J40" i="17"/>
  <c r="K40" i="17"/>
  <c r="F41" i="17"/>
  <c r="G41" i="17"/>
  <c r="H41" i="17"/>
  <c r="I41" i="17"/>
  <c r="J41" i="17"/>
  <c r="K41" i="17"/>
  <c r="F42" i="17"/>
  <c r="G42" i="17"/>
  <c r="H42" i="17"/>
  <c r="I42" i="17"/>
  <c r="J42" i="17"/>
  <c r="K42" i="17"/>
  <c r="F43" i="17"/>
  <c r="G43" i="17"/>
  <c r="H43" i="17"/>
  <c r="I43" i="17"/>
  <c r="J43" i="17"/>
  <c r="K43" i="17"/>
  <c r="F44" i="17"/>
  <c r="G44" i="17"/>
  <c r="H44" i="17"/>
  <c r="I44" i="17"/>
  <c r="J44" i="17"/>
  <c r="K44" i="17"/>
  <c r="F45" i="17"/>
  <c r="G45" i="17"/>
  <c r="H45" i="17"/>
  <c r="I45" i="17"/>
  <c r="J45" i="17"/>
  <c r="K45" i="17"/>
  <c r="F46" i="17"/>
  <c r="G46" i="17"/>
  <c r="H46" i="17"/>
  <c r="I46" i="17"/>
  <c r="J46" i="17"/>
  <c r="K46" i="17"/>
  <c r="F47" i="17"/>
  <c r="G47" i="17"/>
  <c r="H47" i="17"/>
  <c r="I47" i="17"/>
  <c r="J47" i="17"/>
  <c r="K47" i="17"/>
  <c r="F48" i="17"/>
  <c r="G48" i="17"/>
  <c r="H48" i="17"/>
  <c r="I48" i="17"/>
  <c r="J48" i="17"/>
  <c r="K48" i="17"/>
  <c r="F49" i="17"/>
  <c r="G49" i="17"/>
  <c r="H49" i="17"/>
  <c r="I49" i="17"/>
  <c r="J49" i="17"/>
  <c r="K49" i="17"/>
  <c r="F50" i="17"/>
  <c r="G50" i="17"/>
  <c r="H50" i="17"/>
  <c r="I50" i="17"/>
  <c r="J50" i="17"/>
  <c r="K50" i="17"/>
  <c r="F51" i="17"/>
  <c r="G51" i="17"/>
  <c r="H51" i="17"/>
  <c r="I51" i="17"/>
  <c r="J51" i="17"/>
  <c r="K51" i="17"/>
  <c r="F52" i="17"/>
  <c r="G52" i="17"/>
  <c r="H52" i="17"/>
  <c r="I52" i="17"/>
  <c r="J52" i="17"/>
  <c r="K52" i="17"/>
  <c r="F53" i="17"/>
  <c r="G53" i="17"/>
  <c r="H53" i="17"/>
  <c r="I53" i="17"/>
  <c r="J53" i="17"/>
  <c r="K53" i="17"/>
  <c r="F54" i="17"/>
  <c r="G54" i="17"/>
  <c r="H54" i="17"/>
  <c r="I54" i="17"/>
  <c r="J54" i="17"/>
  <c r="K54" i="17"/>
  <c r="F55" i="17"/>
  <c r="G55" i="17"/>
  <c r="H55" i="17"/>
  <c r="I55" i="17"/>
  <c r="J55" i="17"/>
  <c r="K55" i="17"/>
  <c r="F56" i="17"/>
  <c r="G56" i="17"/>
  <c r="H56" i="17"/>
  <c r="I56" i="17"/>
  <c r="J56" i="17"/>
  <c r="K56" i="17"/>
  <c r="F57" i="17"/>
  <c r="G57" i="17"/>
  <c r="H57" i="17"/>
  <c r="I57" i="17"/>
  <c r="J57" i="17"/>
  <c r="K57" i="17"/>
  <c r="F58" i="17"/>
  <c r="G58" i="17"/>
  <c r="H58" i="17"/>
  <c r="I58" i="17"/>
  <c r="J58" i="17"/>
  <c r="K58" i="17"/>
  <c r="F59" i="17"/>
  <c r="G59" i="17"/>
  <c r="H59" i="17"/>
  <c r="I59" i="17"/>
  <c r="J59" i="17"/>
  <c r="K59" i="17"/>
  <c r="F60" i="17"/>
  <c r="G60" i="17"/>
  <c r="H60" i="17"/>
  <c r="I60" i="17"/>
  <c r="J60" i="17"/>
  <c r="K60" i="17"/>
  <c r="F61" i="17"/>
  <c r="G61" i="17"/>
  <c r="H61" i="17"/>
  <c r="I61" i="17"/>
  <c r="J61" i="17"/>
  <c r="K61" i="17"/>
  <c r="F62" i="17"/>
  <c r="G62" i="17"/>
  <c r="H62" i="17"/>
  <c r="I62" i="17"/>
  <c r="J62" i="17"/>
  <c r="K62" i="17"/>
  <c r="F63" i="17"/>
  <c r="G63" i="17"/>
  <c r="H63" i="17"/>
  <c r="I63" i="17"/>
  <c r="J63" i="17"/>
  <c r="K63" i="17"/>
  <c r="F64" i="17"/>
  <c r="G64" i="17"/>
  <c r="H64" i="17"/>
  <c r="I64" i="17"/>
  <c r="J64" i="17"/>
  <c r="K64" i="17"/>
  <c r="F65" i="17"/>
  <c r="G65" i="17"/>
  <c r="H65" i="17"/>
  <c r="I65" i="17"/>
  <c r="J65" i="17"/>
  <c r="K65" i="17"/>
  <c r="F66" i="17"/>
  <c r="G66" i="17"/>
  <c r="H66" i="17"/>
  <c r="I66" i="17"/>
  <c r="J66" i="17"/>
  <c r="K66" i="17"/>
  <c r="F67" i="17"/>
  <c r="G67" i="17"/>
  <c r="H67" i="17"/>
  <c r="I67" i="17"/>
  <c r="J67" i="17"/>
  <c r="K67" i="17"/>
  <c r="F68" i="17"/>
  <c r="G68" i="17"/>
  <c r="H68" i="17"/>
  <c r="I68" i="17"/>
  <c r="J68" i="17"/>
  <c r="K68" i="17"/>
  <c r="F69" i="17"/>
  <c r="G69" i="17"/>
  <c r="H69" i="17"/>
  <c r="I69" i="17"/>
  <c r="J69" i="17"/>
  <c r="K69" i="17"/>
  <c r="F70" i="17"/>
  <c r="G70" i="17"/>
  <c r="H70" i="17"/>
  <c r="I70" i="17"/>
  <c r="J70" i="17"/>
  <c r="K70" i="17"/>
  <c r="F71" i="17"/>
  <c r="G71" i="17"/>
  <c r="H71" i="17"/>
  <c r="I71" i="17"/>
  <c r="J71" i="17"/>
  <c r="K71" i="17"/>
  <c r="F72" i="17"/>
  <c r="G72" i="17"/>
  <c r="H72" i="17"/>
  <c r="I72" i="17"/>
  <c r="J72" i="17"/>
  <c r="K72" i="17"/>
  <c r="F73" i="17"/>
  <c r="G73" i="17"/>
  <c r="H73" i="17"/>
  <c r="I73" i="17"/>
  <c r="J73" i="17"/>
  <c r="K73" i="17"/>
  <c r="F74" i="17"/>
  <c r="G74" i="17"/>
  <c r="H74" i="17"/>
  <c r="I74" i="17"/>
  <c r="J74" i="17"/>
  <c r="K74" i="17"/>
  <c r="F75" i="17"/>
  <c r="G75" i="17"/>
  <c r="H75" i="17"/>
  <c r="I75" i="17"/>
  <c r="J75" i="17"/>
  <c r="K75" i="17"/>
  <c r="F76" i="17"/>
  <c r="G76" i="17"/>
  <c r="H76" i="17"/>
  <c r="I76" i="17"/>
  <c r="J76" i="17"/>
  <c r="K76" i="17"/>
  <c r="F77" i="17"/>
  <c r="G77" i="17"/>
  <c r="H77" i="17"/>
  <c r="I77" i="17"/>
  <c r="J77" i="17"/>
  <c r="K77" i="17"/>
  <c r="F78" i="17"/>
  <c r="G78" i="17"/>
  <c r="H78" i="17"/>
  <c r="I78" i="17"/>
  <c r="J78" i="17"/>
  <c r="K78" i="17"/>
  <c r="F79" i="17"/>
  <c r="G79" i="17"/>
  <c r="H79" i="17"/>
  <c r="I79" i="17"/>
  <c r="J79" i="17"/>
  <c r="K79" i="17"/>
  <c r="F80" i="17"/>
  <c r="G80" i="17"/>
  <c r="H80" i="17"/>
  <c r="I80" i="17"/>
  <c r="J80" i="17"/>
  <c r="K80" i="17"/>
  <c r="F81" i="17"/>
  <c r="G81" i="17"/>
  <c r="H81" i="17"/>
  <c r="I81" i="17"/>
  <c r="J81" i="17"/>
  <c r="K81" i="17"/>
  <c r="F82" i="17"/>
  <c r="G82" i="17"/>
  <c r="H82" i="17"/>
  <c r="I82" i="17"/>
  <c r="J82" i="17"/>
  <c r="K82" i="17"/>
  <c r="F83" i="17"/>
  <c r="G83" i="17"/>
  <c r="H83" i="17"/>
  <c r="I83" i="17"/>
  <c r="J83" i="17"/>
  <c r="K83" i="17"/>
  <c r="F84" i="17"/>
  <c r="G84" i="17"/>
  <c r="H84" i="17"/>
  <c r="I84" i="17"/>
  <c r="J84" i="17"/>
  <c r="K84" i="17"/>
  <c r="F85" i="17"/>
  <c r="G85" i="17"/>
  <c r="H85" i="17"/>
  <c r="I85" i="17"/>
  <c r="J85" i="17"/>
  <c r="K85" i="17"/>
  <c r="F86" i="17"/>
  <c r="G86" i="17"/>
  <c r="H86" i="17"/>
  <c r="I86" i="17"/>
  <c r="J86" i="17"/>
  <c r="K86" i="17"/>
  <c r="F87" i="17"/>
  <c r="G87" i="17"/>
  <c r="H87" i="17"/>
  <c r="I87" i="17"/>
  <c r="J87" i="17"/>
  <c r="K87" i="17"/>
  <c r="F88" i="17"/>
  <c r="G88" i="17"/>
  <c r="H88" i="17"/>
  <c r="I88" i="17"/>
  <c r="J88" i="17"/>
  <c r="K88" i="17"/>
  <c r="F89" i="17"/>
  <c r="G89" i="17"/>
  <c r="H89" i="17"/>
  <c r="I89" i="17"/>
  <c r="J89" i="17"/>
  <c r="K89" i="17"/>
  <c r="F90" i="17"/>
  <c r="G90" i="17"/>
  <c r="H90" i="17"/>
  <c r="I90" i="17"/>
  <c r="J90" i="17"/>
  <c r="K90" i="17"/>
  <c r="F91" i="17"/>
  <c r="G91" i="17"/>
  <c r="H91" i="17"/>
  <c r="I91" i="17"/>
  <c r="J91" i="17"/>
  <c r="K91" i="17"/>
  <c r="F92" i="17"/>
  <c r="G92" i="17"/>
  <c r="H92" i="17"/>
  <c r="I92" i="17"/>
  <c r="J92" i="17"/>
  <c r="K92" i="17"/>
  <c r="F93" i="17"/>
  <c r="G93" i="17"/>
  <c r="H93" i="17"/>
  <c r="I93" i="17"/>
  <c r="J93" i="17"/>
  <c r="K93" i="17"/>
  <c r="F94" i="17"/>
  <c r="G94" i="17"/>
  <c r="H94" i="17"/>
  <c r="I94" i="17"/>
  <c r="J94" i="17"/>
  <c r="K94" i="17"/>
  <c r="F95" i="17"/>
  <c r="G95" i="17"/>
  <c r="H95" i="17"/>
  <c r="I95" i="17"/>
  <c r="J95" i="17"/>
  <c r="K95" i="17"/>
  <c r="F96" i="17"/>
  <c r="G96" i="17"/>
  <c r="H96" i="17"/>
  <c r="I96" i="17"/>
  <c r="J96" i="17"/>
  <c r="K96" i="17"/>
  <c r="F97" i="17"/>
  <c r="G97" i="17"/>
  <c r="H97" i="17"/>
  <c r="I97" i="17"/>
  <c r="J97" i="17"/>
  <c r="K97" i="17"/>
  <c r="F98" i="17"/>
  <c r="G98" i="17"/>
  <c r="H98" i="17"/>
  <c r="I98" i="17"/>
  <c r="J98" i="17"/>
  <c r="K98" i="17"/>
  <c r="F99" i="17"/>
  <c r="G99" i="17"/>
  <c r="H99" i="17"/>
  <c r="I99" i="17"/>
  <c r="J99" i="17"/>
  <c r="K99" i="17"/>
  <c r="F100" i="17"/>
  <c r="G100" i="17"/>
  <c r="H100" i="17"/>
  <c r="I100" i="17"/>
  <c r="J100" i="17"/>
  <c r="K100" i="17"/>
  <c r="F101" i="17"/>
  <c r="G101" i="17"/>
  <c r="H101" i="17"/>
  <c r="I101" i="17"/>
  <c r="J101" i="17"/>
  <c r="K101" i="17"/>
  <c r="F102" i="17"/>
  <c r="G102" i="17"/>
  <c r="H102" i="17"/>
  <c r="I102" i="17"/>
  <c r="J102" i="17"/>
  <c r="K102" i="17"/>
  <c r="F103" i="17"/>
  <c r="G103" i="17"/>
  <c r="H103" i="17"/>
  <c r="I103" i="17"/>
  <c r="J103" i="17"/>
  <c r="K103" i="17"/>
  <c r="F104" i="17"/>
  <c r="G104" i="17"/>
  <c r="H104" i="17"/>
  <c r="I104" i="17"/>
  <c r="J104" i="17"/>
  <c r="K104" i="17"/>
  <c r="F105" i="17"/>
  <c r="G105" i="17"/>
  <c r="H105" i="17"/>
  <c r="I105" i="17"/>
  <c r="J105" i="17"/>
  <c r="K105" i="17"/>
  <c r="F106" i="17"/>
  <c r="G106" i="17"/>
  <c r="H106" i="17"/>
  <c r="I106" i="17"/>
  <c r="J106" i="17"/>
  <c r="K106" i="17"/>
  <c r="F107" i="17"/>
  <c r="G107" i="17"/>
  <c r="H107" i="17"/>
  <c r="I107" i="17"/>
  <c r="J107" i="17"/>
  <c r="K107" i="17"/>
  <c r="F108" i="17"/>
  <c r="G108" i="17"/>
  <c r="H108" i="17"/>
  <c r="I108" i="17"/>
  <c r="J108" i="17"/>
  <c r="K108" i="17"/>
  <c r="F109" i="17"/>
  <c r="G109" i="17"/>
  <c r="H109" i="17"/>
  <c r="I109" i="17"/>
  <c r="J109" i="17"/>
  <c r="K109" i="17"/>
  <c r="F110" i="17"/>
  <c r="G110" i="17"/>
  <c r="H110" i="17"/>
  <c r="I110" i="17"/>
  <c r="J110" i="17"/>
  <c r="K110" i="17"/>
  <c r="F111" i="17"/>
  <c r="G111" i="17"/>
  <c r="H111" i="17"/>
  <c r="I111" i="17"/>
  <c r="J111" i="17"/>
  <c r="K111" i="17"/>
  <c r="F112" i="17"/>
  <c r="G112" i="17"/>
  <c r="H112" i="17"/>
  <c r="I112" i="17"/>
  <c r="J112" i="17"/>
  <c r="K112" i="17"/>
  <c r="F113" i="17"/>
  <c r="G113" i="17"/>
  <c r="H113" i="17"/>
  <c r="I113" i="17"/>
  <c r="J113" i="17"/>
  <c r="K113" i="17"/>
  <c r="F114" i="17"/>
  <c r="G114" i="17"/>
  <c r="H114" i="17"/>
  <c r="I114" i="17"/>
  <c r="J114" i="17"/>
  <c r="K114" i="17"/>
  <c r="F115" i="17"/>
  <c r="G115" i="17"/>
  <c r="H115" i="17"/>
  <c r="I115" i="17"/>
  <c r="J115" i="17"/>
  <c r="K115" i="17"/>
  <c r="F116" i="17"/>
  <c r="G116" i="17"/>
  <c r="H116" i="17"/>
  <c r="I116" i="17"/>
  <c r="J116" i="17"/>
  <c r="K116" i="17"/>
  <c r="F117" i="17"/>
  <c r="G117" i="17"/>
  <c r="H117" i="17"/>
  <c r="I117" i="17"/>
  <c r="J117" i="17"/>
  <c r="K117" i="17"/>
  <c r="F118" i="17"/>
  <c r="G118" i="17"/>
  <c r="H118" i="17"/>
  <c r="I118" i="17"/>
  <c r="J118" i="17"/>
  <c r="K118" i="17"/>
  <c r="F119" i="17"/>
  <c r="G119" i="17"/>
  <c r="H119" i="17"/>
  <c r="I119" i="17"/>
  <c r="J119" i="17"/>
  <c r="K119" i="17"/>
  <c r="F120" i="17"/>
  <c r="G120" i="17"/>
  <c r="H120" i="17"/>
  <c r="I120" i="17"/>
  <c r="J120" i="17"/>
  <c r="K120" i="17"/>
  <c r="F121" i="17"/>
  <c r="G121" i="17"/>
  <c r="H121" i="17"/>
  <c r="I121" i="17"/>
  <c r="J121" i="17"/>
  <c r="K121" i="17"/>
  <c r="F122" i="17"/>
  <c r="G122" i="17"/>
  <c r="H122" i="17"/>
  <c r="I122" i="17"/>
  <c r="J122" i="17"/>
  <c r="K122" i="17"/>
  <c r="F123" i="17"/>
  <c r="G123" i="17"/>
  <c r="H123" i="17"/>
  <c r="I123" i="17"/>
  <c r="J123" i="17"/>
  <c r="K123" i="17"/>
  <c r="F124" i="17"/>
  <c r="G124" i="17"/>
  <c r="H124" i="17"/>
  <c r="I124" i="17"/>
  <c r="J124" i="17"/>
  <c r="K124" i="17"/>
  <c r="F125" i="17"/>
  <c r="G125" i="17"/>
  <c r="H125" i="17"/>
  <c r="I125" i="17"/>
  <c r="J125" i="17"/>
  <c r="K125" i="17"/>
  <c r="F126" i="17"/>
  <c r="G126" i="17"/>
  <c r="H126" i="17"/>
  <c r="I126" i="17"/>
  <c r="J126" i="17"/>
  <c r="K126" i="17"/>
  <c r="F127" i="17"/>
  <c r="G127" i="17"/>
  <c r="H127" i="17"/>
  <c r="I127" i="17"/>
  <c r="J127" i="17"/>
  <c r="K127" i="17"/>
  <c r="F128" i="17"/>
  <c r="G128" i="17"/>
  <c r="H128" i="17"/>
  <c r="I128" i="17"/>
  <c r="J128" i="17"/>
  <c r="K128" i="17"/>
  <c r="F129" i="17"/>
  <c r="G129" i="17"/>
  <c r="H129" i="17"/>
  <c r="I129" i="17"/>
  <c r="J129" i="17"/>
  <c r="K129" i="17"/>
  <c r="F130" i="17"/>
  <c r="G130" i="17"/>
  <c r="H130" i="17"/>
  <c r="I130" i="17"/>
  <c r="J130" i="17"/>
  <c r="K130" i="17"/>
  <c r="F131" i="17"/>
  <c r="G131" i="17"/>
  <c r="H131" i="17"/>
  <c r="I131" i="17"/>
  <c r="J131" i="17"/>
  <c r="K131" i="17"/>
  <c r="F132" i="17"/>
  <c r="G132" i="17"/>
  <c r="H132" i="17"/>
  <c r="I132" i="17"/>
  <c r="J132" i="17"/>
  <c r="K132" i="17"/>
  <c r="F133" i="17"/>
  <c r="G133" i="17"/>
  <c r="H133" i="17"/>
  <c r="I133" i="17"/>
  <c r="J133" i="17"/>
  <c r="K133" i="17"/>
  <c r="F134" i="17"/>
  <c r="G134" i="17"/>
  <c r="H134" i="17"/>
  <c r="I134" i="17"/>
  <c r="J134" i="17"/>
  <c r="K134" i="17"/>
  <c r="F135" i="17"/>
  <c r="G135" i="17"/>
  <c r="H135" i="17"/>
  <c r="I135" i="17"/>
  <c r="J135" i="17"/>
  <c r="K135" i="17"/>
  <c r="F136" i="17"/>
  <c r="G136" i="17"/>
  <c r="H136" i="17"/>
  <c r="I136" i="17"/>
  <c r="J136" i="17"/>
  <c r="K136" i="17"/>
  <c r="F137" i="17"/>
  <c r="G137" i="17"/>
  <c r="H137" i="17"/>
  <c r="I137" i="17"/>
  <c r="J137" i="17"/>
  <c r="K137" i="17"/>
  <c r="F138" i="17"/>
  <c r="G138" i="17"/>
  <c r="H138" i="17"/>
  <c r="I138" i="17"/>
  <c r="J138" i="17"/>
  <c r="K138" i="17"/>
  <c r="F139" i="17"/>
  <c r="G139" i="17"/>
  <c r="H139" i="17"/>
  <c r="I139" i="17"/>
  <c r="J139" i="17"/>
  <c r="K139" i="17"/>
  <c r="F140" i="17"/>
  <c r="G140" i="17"/>
  <c r="H140" i="17"/>
  <c r="I140" i="17"/>
  <c r="J140" i="17"/>
  <c r="K140" i="17"/>
  <c r="F141" i="17"/>
  <c r="G141" i="17"/>
  <c r="H141" i="17"/>
  <c r="I141" i="17"/>
  <c r="J141" i="17"/>
  <c r="K141" i="17"/>
  <c r="F142" i="17"/>
  <c r="G142" i="17"/>
  <c r="H142" i="17"/>
  <c r="I142" i="17"/>
  <c r="J142" i="17"/>
  <c r="K142" i="17"/>
  <c r="F143" i="17"/>
  <c r="G143" i="17"/>
  <c r="H143" i="17"/>
  <c r="I143" i="17"/>
  <c r="J143" i="17"/>
  <c r="K143" i="17"/>
  <c r="F144" i="17"/>
  <c r="G144" i="17"/>
  <c r="H144" i="17"/>
  <c r="I144" i="17"/>
  <c r="J144" i="17"/>
  <c r="K144" i="17"/>
  <c r="F145" i="17"/>
  <c r="G145" i="17"/>
  <c r="H145" i="17"/>
  <c r="I145" i="17"/>
  <c r="J145" i="17"/>
  <c r="K145" i="17"/>
  <c r="F146" i="17"/>
  <c r="G146" i="17"/>
  <c r="H146" i="17"/>
  <c r="I146" i="17"/>
  <c r="J146" i="17"/>
  <c r="K146" i="17"/>
  <c r="G6" i="17"/>
  <c r="H6" i="17"/>
  <c r="I6" i="17"/>
  <c r="J6" i="17"/>
  <c r="K6" i="17"/>
  <c r="F6" i="17"/>
  <c r="F81" i="18"/>
  <c r="G81" i="18"/>
  <c r="F82" i="18"/>
  <c r="G82" i="18"/>
  <c r="F83" i="18"/>
  <c r="G83" i="18"/>
  <c r="F84" i="18"/>
  <c r="G84" i="18"/>
  <c r="F85" i="18"/>
  <c r="G85" i="18"/>
  <c r="F86" i="18"/>
  <c r="G86" i="18"/>
  <c r="F87" i="18"/>
  <c r="G87" i="18"/>
  <c r="F88" i="18"/>
  <c r="G88" i="18"/>
  <c r="F89" i="18"/>
  <c r="G89" i="18"/>
  <c r="F90" i="18"/>
  <c r="G90" i="18"/>
  <c r="F91" i="18"/>
  <c r="G91" i="18"/>
  <c r="F92" i="18"/>
  <c r="G92" i="18"/>
  <c r="F93" i="18"/>
  <c r="G93" i="18"/>
  <c r="F94" i="18"/>
  <c r="G94" i="18"/>
  <c r="F95" i="18"/>
  <c r="G95" i="18"/>
  <c r="F96" i="18"/>
  <c r="G96" i="18"/>
  <c r="F97" i="18"/>
  <c r="G97" i="18"/>
  <c r="F98" i="18"/>
  <c r="G98" i="18"/>
  <c r="F99" i="18"/>
  <c r="G99" i="18"/>
  <c r="F100" i="18"/>
  <c r="G100" i="18"/>
  <c r="F101" i="18"/>
  <c r="G101" i="18"/>
  <c r="F102" i="18"/>
  <c r="G102" i="18"/>
  <c r="F103" i="18"/>
  <c r="G103" i="18"/>
  <c r="F104" i="18"/>
  <c r="G104" i="18"/>
  <c r="F105" i="18"/>
  <c r="G105" i="18"/>
  <c r="F106" i="18"/>
  <c r="G106" i="18"/>
  <c r="F107" i="18"/>
  <c r="G107" i="18"/>
  <c r="F108" i="18"/>
  <c r="G108" i="18"/>
  <c r="F109" i="18"/>
  <c r="G109" i="18"/>
  <c r="F110" i="18"/>
  <c r="G110" i="18"/>
  <c r="F111" i="18"/>
  <c r="G111" i="18"/>
  <c r="F112" i="18"/>
  <c r="G112" i="18"/>
  <c r="F113" i="18"/>
  <c r="G113" i="18"/>
  <c r="F114" i="18"/>
  <c r="G114" i="18"/>
  <c r="F115" i="18"/>
  <c r="G115" i="18"/>
  <c r="F116" i="18"/>
  <c r="G116" i="18"/>
  <c r="F117" i="18"/>
  <c r="G117" i="18"/>
  <c r="F118" i="18"/>
  <c r="G118" i="18"/>
  <c r="F119" i="18"/>
  <c r="G119" i="18"/>
  <c r="F120" i="18"/>
  <c r="G120" i="18"/>
  <c r="F121" i="18"/>
  <c r="G121" i="18"/>
  <c r="F122" i="18"/>
  <c r="G122" i="18"/>
  <c r="F123" i="18"/>
  <c r="G123" i="18"/>
  <c r="F124" i="18"/>
  <c r="G124" i="18"/>
  <c r="F125" i="18"/>
  <c r="G125" i="18"/>
  <c r="F126" i="18"/>
  <c r="G126" i="18"/>
  <c r="F127" i="18"/>
  <c r="G127" i="18"/>
  <c r="F128" i="18"/>
  <c r="G128" i="18"/>
  <c r="F129" i="18"/>
  <c r="G129" i="18"/>
  <c r="F130" i="18"/>
  <c r="G130" i="18"/>
  <c r="F131" i="18"/>
  <c r="G131" i="18"/>
  <c r="F132" i="18"/>
  <c r="G132" i="18"/>
  <c r="F133" i="18"/>
  <c r="G133" i="18"/>
  <c r="F134" i="18"/>
  <c r="G134" i="18"/>
  <c r="F135" i="18"/>
  <c r="G135" i="18"/>
  <c r="F136" i="18"/>
  <c r="G136" i="18"/>
  <c r="F137" i="18"/>
  <c r="G137" i="18"/>
  <c r="F138" i="18"/>
  <c r="G138" i="18"/>
  <c r="F139" i="18"/>
  <c r="G139" i="18"/>
  <c r="F140" i="18"/>
  <c r="G140" i="18"/>
  <c r="F141" i="18"/>
  <c r="G141" i="18"/>
  <c r="F142" i="18"/>
  <c r="G142" i="18"/>
  <c r="I142" i="18"/>
  <c r="F143" i="18"/>
  <c r="G143" i="18"/>
  <c r="F144" i="18"/>
  <c r="G144" i="18"/>
  <c r="F145" i="18"/>
  <c r="G145" i="18"/>
  <c r="F146" i="18"/>
  <c r="G146" i="18"/>
  <c r="F147" i="18"/>
  <c r="G147" i="18"/>
  <c r="F148" i="18"/>
  <c r="G148" i="18"/>
  <c r="D72" i="17"/>
  <c r="E72" i="17"/>
  <c r="D73" i="17"/>
  <c r="E73" i="17"/>
  <c r="D74" i="17"/>
  <c r="E74" i="17"/>
  <c r="D75" i="17"/>
  <c r="E75" i="17"/>
  <c r="D76" i="17"/>
  <c r="E76" i="17"/>
  <c r="D77" i="17"/>
  <c r="E77" i="17"/>
  <c r="D78" i="17"/>
  <c r="E78" i="17"/>
  <c r="D79" i="17"/>
  <c r="E79" i="17"/>
  <c r="D80" i="17"/>
  <c r="E80" i="17"/>
  <c r="D81" i="17"/>
  <c r="E81" i="17"/>
  <c r="D82" i="17"/>
  <c r="E82" i="17"/>
  <c r="D83" i="17"/>
  <c r="E83" i="17"/>
  <c r="D84" i="17"/>
  <c r="E84" i="17"/>
  <c r="D85" i="17"/>
  <c r="E85" i="17"/>
  <c r="D86" i="17"/>
  <c r="E86" i="17"/>
  <c r="D87" i="17"/>
  <c r="E87" i="17"/>
  <c r="D88" i="17"/>
  <c r="E88" i="17"/>
  <c r="D89" i="17"/>
  <c r="E89" i="17"/>
  <c r="D90" i="17"/>
  <c r="E90" i="17"/>
  <c r="D91" i="17"/>
  <c r="E91" i="17"/>
  <c r="D92" i="17"/>
  <c r="E92" i="17"/>
  <c r="D93" i="17"/>
  <c r="E93" i="17"/>
  <c r="D94" i="17"/>
  <c r="E94" i="17"/>
  <c r="D95" i="17"/>
  <c r="E95" i="17"/>
  <c r="D96" i="17"/>
  <c r="E96" i="17"/>
  <c r="D97" i="17"/>
  <c r="E97" i="17"/>
  <c r="D98" i="17"/>
  <c r="E98" i="17"/>
  <c r="D99" i="17"/>
  <c r="E99" i="17"/>
  <c r="D100" i="17"/>
  <c r="E100" i="17"/>
  <c r="D101" i="17"/>
  <c r="E101" i="17"/>
  <c r="D102" i="17"/>
  <c r="E102" i="17"/>
  <c r="D103" i="17"/>
  <c r="E103" i="17"/>
  <c r="D104" i="17"/>
  <c r="E104" i="17"/>
  <c r="D105" i="17"/>
  <c r="E105" i="17"/>
  <c r="D106" i="17"/>
  <c r="E106" i="17"/>
  <c r="D107" i="17"/>
  <c r="E107" i="17"/>
  <c r="D108" i="17"/>
  <c r="E108" i="17"/>
  <c r="D109" i="17"/>
  <c r="E109" i="17"/>
  <c r="D110" i="17"/>
  <c r="E110" i="17"/>
  <c r="D111" i="17"/>
  <c r="E111" i="17"/>
  <c r="D112" i="17"/>
  <c r="E112" i="17"/>
  <c r="D113" i="17"/>
  <c r="E113" i="17"/>
  <c r="D114" i="17"/>
  <c r="E114" i="17"/>
  <c r="D115" i="17"/>
  <c r="E115" i="17"/>
  <c r="D116" i="17"/>
  <c r="E116" i="17"/>
  <c r="D117" i="17"/>
  <c r="E117" i="17"/>
  <c r="D118" i="17"/>
  <c r="E118" i="17"/>
  <c r="D119" i="17"/>
  <c r="E119" i="17"/>
  <c r="D120" i="17"/>
  <c r="E120" i="17"/>
  <c r="D121" i="17"/>
  <c r="E121" i="17"/>
  <c r="D122" i="17"/>
  <c r="E122" i="17"/>
  <c r="D123" i="17"/>
  <c r="E123" i="17"/>
  <c r="D124" i="17"/>
  <c r="E124" i="17"/>
  <c r="D125" i="17"/>
  <c r="E125" i="17"/>
  <c r="D126" i="17"/>
  <c r="E126" i="17"/>
  <c r="D127" i="17"/>
  <c r="E127" i="17"/>
  <c r="D128" i="17"/>
  <c r="E128" i="17"/>
  <c r="D129" i="17"/>
  <c r="E129" i="17"/>
  <c r="D130" i="17"/>
  <c r="E130" i="17"/>
  <c r="D131" i="17"/>
  <c r="E131" i="17"/>
  <c r="D132" i="17"/>
  <c r="E132" i="17"/>
  <c r="D133" i="17"/>
  <c r="E133" i="17"/>
  <c r="D134" i="17"/>
  <c r="E134" i="17"/>
  <c r="D135" i="17"/>
  <c r="E135" i="17"/>
  <c r="D136" i="17"/>
  <c r="E136" i="17"/>
  <c r="D137" i="17"/>
  <c r="E137" i="17"/>
  <c r="D138" i="17"/>
  <c r="E138" i="17"/>
  <c r="D139" i="17"/>
  <c r="E139" i="17"/>
  <c r="D140" i="17"/>
  <c r="E140" i="17"/>
  <c r="D141" i="17"/>
  <c r="E141" i="17"/>
  <c r="D142" i="17"/>
  <c r="E142" i="17"/>
  <c r="D143" i="17"/>
  <c r="E143" i="17"/>
  <c r="D144" i="17"/>
  <c r="E144" i="17"/>
  <c r="D145" i="17"/>
  <c r="E145" i="17"/>
  <c r="D146" i="17"/>
  <c r="E146" i="17"/>
  <c r="D72" i="16"/>
  <c r="E72" i="16"/>
  <c r="D73" i="16"/>
  <c r="E73" i="16"/>
  <c r="D74" i="16"/>
  <c r="E74" i="16"/>
  <c r="D75" i="16"/>
  <c r="E75" i="16"/>
  <c r="D76" i="16"/>
  <c r="E76" i="16"/>
  <c r="D77" i="16"/>
  <c r="E77" i="16"/>
  <c r="D78" i="16"/>
  <c r="E78" i="16"/>
  <c r="D79" i="16"/>
  <c r="E79" i="16"/>
  <c r="D80" i="16"/>
  <c r="E80" i="16"/>
  <c r="D81" i="16"/>
  <c r="E81" i="16"/>
  <c r="D82" i="16"/>
  <c r="E82" i="16"/>
  <c r="D83" i="16"/>
  <c r="E83" i="16"/>
  <c r="D84" i="16"/>
  <c r="E84" i="16"/>
  <c r="D85" i="16"/>
  <c r="E85" i="16"/>
  <c r="D86" i="16"/>
  <c r="E86" i="16"/>
  <c r="D87" i="16"/>
  <c r="E87" i="16"/>
  <c r="D88" i="16"/>
  <c r="E88" i="16"/>
  <c r="D89" i="16"/>
  <c r="E89" i="16"/>
  <c r="D90" i="16"/>
  <c r="E90" i="16"/>
  <c r="D91" i="16"/>
  <c r="E91" i="16"/>
  <c r="D92" i="16"/>
  <c r="E92" i="16"/>
  <c r="D93" i="16"/>
  <c r="E93" i="16"/>
  <c r="D94" i="16"/>
  <c r="E94" i="16"/>
  <c r="D95" i="16"/>
  <c r="E95" i="16"/>
  <c r="D96" i="16"/>
  <c r="E96" i="16"/>
  <c r="D97" i="16"/>
  <c r="E97" i="16"/>
  <c r="D98" i="16"/>
  <c r="E98" i="16"/>
  <c r="D99" i="16"/>
  <c r="E99" i="16"/>
  <c r="D100" i="16"/>
  <c r="E100" i="16"/>
  <c r="D101" i="16"/>
  <c r="E101" i="16"/>
  <c r="D102" i="16"/>
  <c r="E102" i="16"/>
  <c r="D103" i="16"/>
  <c r="E103" i="16"/>
  <c r="D104" i="16"/>
  <c r="E104" i="16"/>
  <c r="D105" i="16"/>
  <c r="E105" i="16"/>
  <c r="D106" i="16"/>
  <c r="E106" i="16"/>
  <c r="D107" i="16"/>
  <c r="E107" i="16"/>
  <c r="D108" i="16"/>
  <c r="E108" i="16"/>
  <c r="D109" i="16"/>
  <c r="E109" i="16"/>
  <c r="D110" i="16"/>
  <c r="E110" i="16"/>
  <c r="D111" i="16"/>
  <c r="E111" i="16"/>
  <c r="D112" i="16"/>
  <c r="E112" i="16"/>
  <c r="D113" i="16"/>
  <c r="E113" i="16"/>
  <c r="D114" i="16"/>
  <c r="E114" i="16"/>
  <c r="D115" i="16"/>
  <c r="E115" i="16"/>
  <c r="D116" i="16"/>
  <c r="E116" i="16"/>
  <c r="D117" i="16"/>
  <c r="E117" i="16"/>
  <c r="D118" i="16"/>
  <c r="E118" i="16"/>
  <c r="D119" i="16"/>
  <c r="E119" i="16"/>
  <c r="D120" i="16"/>
  <c r="E120" i="16"/>
  <c r="D121" i="16"/>
  <c r="E121" i="16"/>
  <c r="D122" i="16"/>
  <c r="E122" i="16"/>
  <c r="D123" i="16"/>
  <c r="E123" i="16"/>
  <c r="D124" i="16"/>
  <c r="E124" i="16"/>
  <c r="D125" i="16"/>
  <c r="E125" i="16"/>
  <c r="D126" i="16"/>
  <c r="E126" i="16"/>
  <c r="D127" i="16"/>
  <c r="E127" i="16"/>
  <c r="D128" i="16"/>
  <c r="E128" i="16"/>
  <c r="D129" i="16"/>
  <c r="E129" i="16"/>
  <c r="D130" i="16"/>
  <c r="E130" i="16"/>
  <c r="D131" i="16"/>
  <c r="E131" i="16"/>
  <c r="D132" i="16"/>
  <c r="E132" i="16"/>
  <c r="D133" i="16"/>
  <c r="E133" i="16"/>
  <c r="D134" i="16"/>
  <c r="E134" i="16"/>
  <c r="D135" i="16"/>
  <c r="E135" i="16"/>
  <c r="D136" i="16"/>
  <c r="E136" i="16"/>
  <c r="D137" i="16"/>
  <c r="E137" i="16"/>
  <c r="D138" i="16"/>
  <c r="E138" i="16"/>
  <c r="D139" i="16"/>
  <c r="E139" i="16"/>
  <c r="D140" i="16"/>
  <c r="E140" i="16"/>
  <c r="D141" i="16"/>
  <c r="E141" i="16"/>
  <c r="D142" i="16"/>
  <c r="E142" i="16"/>
  <c r="D143" i="16"/>
  <c r="E143" i="16"/>
  <c r="D144" i="16"/>
  <c r="E144" i="16"/>
  <c r="D145" i="16"/>
  <c r="E145" i="16"/>
  <c r="D146" i="16"/>
  <c r="E146" i="16"/>
  <c r="D145" i="14"/>
  <c r="E145" i="14"/>
  <c r="D146" i="14"/>
  <c r="E146" i="14"/>
  <c r="D72" i="14"/>
  <c r="E72" i="14"/>
  <c r="D73" i="14"/>
  <c r="E73" i="14"/>
  <c r="D74" i="14"/>
  <c r="E74" i="14"/>
  <c r="D75" i="14"/>
  <c r="E75" i="14"/>
  <c r="D76" i="14"/>
  <c r="E76" i="14"/>
  <c r="D77" i="14"/>
  <c r="E77" i="14"/>
  <c r="D78" i="14"/>
  <c r="E78" i="14"/>
  <c r="D79" i="14"/>
  <c r="E79" i="14"/>
  <c r="D80" i="14"/>
  <c r="E80" i="14"/>
  <c r="D81" i="14"/>
  <c r="E81" i="14"/>
  <c r="D82" i="14"/>
  <c r="E82" i="14"/>
  <c r="D83" i="14"/>
  <c r="E83" i="14"/>
  <c r="D84" i="14"/>
  <c r="E84" i="14"/>
  <c r="D85" i="14"/>
  <c r="E85" i="14"/>
  <c r="D86" i="14"/>
  <c r="E86" i="14"/>
  <c r="D87" i="14"/>
  <c r="E87" i="14"/>
  <c r="D88" i="14"/>
  <c r="E88" i="14"/>
  <c r="D89" i="14"/>
  <c r="E89" i="14"/>
  <c r="D90" i="14"/>
  <c r="E90" i="14"/>
  <c r="D91" i="14"/>
  <c r="E91" i="14"/>
  <c r="D92" i="14"/>
  <c r="E92" i="14"/>
  <c r="D93" i="14"/>
  <c r="E93" i="14"/>
  <c r="D94" i="14"/>
  <c r="E94" i="14"/>
  <c r="D95" i="14"/>
  <c r="E95" i="14"/>
  <c r="D96" i="14"/>
  <c r="E96" i="14"/>
  <c r="D97" i="14"/>
  <c r="E97" i="14"/>
  <c r="D98" i="14"/>
  <c r="E98" i="14"/>
  <c r="D99" i="14"/>
  <c r="E99" i="14"/>
  <c r="D100" i="14"/>
  <c r="E100" i="14"/>
  <c r="D101" i="14"/>
  <c r="E101" i="14"/>
  <c r="D102" i="14"/>
  <c r="E102" i="14"/>
  <c r="D103" i="14"/>
  <c r="E103" i="14"/>
  <c r="D104" i="14"/>
  <c r="E104" i="14"/>
  <c r="D105" i="14"/>
  <c r="E105" i="14"/>
  <c r="D106" i="14"/>
  <c r="E106" i="14"/>
  <c r="D107" i="14"/>
  <c r="E107" i="14"/>
  <c r="D108" i="14"/>
  <c r="E108" i="14"/>
  <c r="D109" i="14"/>
  <c r="E109" i="14"/>
  <c r="D110" i="14"/>
  <c r="E110" i="14"/>
  <c r="D111" i="14"/>
  <c r="E111" i="14"/>
  <c r="D112" i="14"/>
  <c r="E112" i="14"/>
  <c r="D113" i="14"/>
  <c r="E113" i="14"/>
  <c r="D114" i="14"/>
  <c r="E114" i="14"/>
  <c r="D115" i="14"/>
  <c r="E115" i="14"/>
  <c r="D116" i="14"/>
  <c r="E116" i="14"/>
  <c r="D117" i="14"/>
  <c r="E117" i="14"/>
  <c r="D118" i="14"/>
  <c r="E118" i="14"/>
  <c r="D119" i="14"/>
  <c r="E119" i="14"/>
  <c r="D120" i="14"/>
  <c r="E120" i="14"/>
  <c r="D121" i="14"/>
  <c r="E121" i="14"/>
  <c r="D122" i="14"/>
  <c r="E122" i="14"/>
  <c r="D123" i="14"/>
  <c r="E123" i="14"/>
  <c r="D124" i="14"/>
  <c r="E124" i="14"/>
  <c r="D125" i="14"/>
  <c r="E125" i="14"/>
  <c r="D126" i="14"/>
  <c r="E126" i="14"/>
  <c r="D127" i="14"/>
  <c r="E127" i="14"/>
  <c r="D128" i="14"/>
  <c r="E128" i="14"/>
  <c r="D129" i="14"/>
  <c r="E129" i="14"/>
  <c r="D130" i="14"/>
  <c r="E130" i="14"/>
  <c r="D131" i="14"/>
  <c r="E131" i="14"/>
  <c r="D132" i="14"/>
  <c r="E132" i="14"/>
  <c r="D133" i="14"/>
  <c r="E133" i="14"/>
  <c r="D134" i="14"/>
  <c r="E134" i="14"/>
  <c r="D135" i="14"/>
  <c r="E135" i="14"/>
  <c r="D136" i="14"/>
  <c r="E136" i="14"/>
  <c r="D137" i="14"/>
  <c r="E137" i="14"/>
  <c r="D138" i="14"/>
  <c r="E138" i="14"/>
  <c r="D139" i="14"/>
  <c r="E139" i="14"/>
  <c r="D140" i="14"/>
  <c r="E140" i="14"/>
  <c r="D141" i="14"/>
  <c r="E141" i="14"/>
  <c r="D142" i="14"/>
  <c r="E142" i="14"/>
  <c r="D143" i="14"/>
  <c r="E143" i="14"/>
  <c r="D144" i="14"/>
  <c r="E144" i="14"/>
  <c r="O42" i="20"/>
  <c r="O41" i="20"/>
  <c r="O40" i="20"/>
  <c r="O39" i="20"/>
  <c r="O38" i="20"/>
  <c r="O37" i="20"/>
  <c r="D35" i="19" l="1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D34" i="19"/>
  <c r="C34" i="19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C37" i="20" l="1"/>
  <c r="D37" i="20"/>
  <c r="E37" i="20"/>
  <c r="F37" i="20"/>
  <c r="G37" i="20"/>
  <c r="H37" i="20"/>
  <c r="I37" i="20"/>
  <c r="J37" i="20"/>
  <c r="K37" i="20"/>
  <c r="L37" i="20"/>
  <c r="M37" i="20"/>
  <c r="N37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N42" i="20"/>
  <c r="M42" i="20"/>
  <c r="L42" i="20"/>
  <c r="K42" i="20"/>
  <c r="J42" i="20"/>
  <c r="I42" i="20"/>
  <c r="H42" i="20"/>
  <c r="G42" i="20"/>
  <c r="F42" i="20"/>
  <c r="E42" i="20"/>
  <c r="D42" i="20"/>
  <c r="C42" i="20"/>
  <c r="N41" i="20"/>
  <c r="M41" i="20"/>
  <c r="L41" i="20"/>
  <c r="K41" i="20"/>
  <c r="J41" i="20"/>
  <c r="I41" i="20"/>
  <c r="H41" i="20"/>
  <c r="H44" i="20" s="1"/>
  <c r="G41" i="20"/>
  <c r="F41" i="20"/>
  <c r="E41" i="20"/>
  <c r="D41" i="20"/>
  <c r="C41" i="20"/>
  <c r="P176" i="19"/>
  <c r="O176" i="19"/>
  <c r="N176" i="19"/>
  <c r="M176" i="19"/>
  <c r="L176" i="19"/>
  <c r="K176" i="19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G9" i="18"/>
  <c r="F9" i="18"/>
  <c r="I3" i="18"/>
  <c r="K8" i="18" s="1"/>
  <c r="C28" i="18"/>
  <c r="C27" i="18"/>
  <c r="C26" i="18"/>
  <c r="C25" i="18"/>
  <c r="C24" i="18"/>
  <c r="C23" i="18"/>
  <c r="C15" i="18"/>
  <c r="C14" i="18"/>
  <c r="C13" i="18"/>
  <c r="C12" i="18"/>
  <c r="C10" i="18"/>
  <c r="C9" i="18"/>
  <c r="E71" i="17"/>
  <c r="D71" i="17"/>
  <c r="E70" i="17"/>
  <c r="D70" i="17"/>
  <c r="E69" i="17"/>
  <c r="D69" i="17"/>
  <c r="E68" i="17"/>
  <c r="D68" i="17"/>
  <c r="E67" i="17"/>
  <c r="D67" i="17"/>
  <c r="E66" i="17"/>
  <c r="D66" i="17"/>
  <c r="E65" i="17"/>
  <c r="D65" i="17"/>
  <c r="E64" i="17"/>
  <c r="D64" i="17"/>
  <c r="E63" i="17"/>
  <c r="D63" i="17"/>
  <c r="E62" i="17"/>
  <c r="D62" i="17"/>
  <c r="E61" i="17"/>
  <c r="D61" i="17"/>
  <c r="E60" i="17"/>
  <c r="D60" i="17"/>
  <c r="E59" i="17"/>
  <c r="D59" i="17"/>
  <c r="E58" i="17"/>
  <c r="D58" i="17"/>
  <c r="E57" i="17"/>
  <c r="D57" i="17"/>
  <c r="E56" i="17"/>
  <c r="D56" i="17"/>
  <c r="E55" i="17"/>
  <c r="D55" i="17"/>
  <c r="E54" i="17"/>
  <c r="D54" i="17"/>
  <c r="E53" i="17"/>
  <c r="D53" i="17"/>
  <c r="E52" i="17"/>
  <c r="D52" i="17"/>
  <c r="E51" i="17"/>
  <c r="D51" i="17"/>
  <c r="E50" i="17"/>
  <c r="D50" i="17"/>
  <c r="E49" i="17"/>
  <c r="D49" i="17"/>
  <c r="E48" i="17"/>
  <c r="D48" i="17"/>
  <c r="E47" i="17"/>
  <c r="D47" i="17"/>
  <c r="E46" i="17"/>
  <c r="D46" i="17"/>
  <c r="E45" i="17"/>
  <c r="D45" i="17"/>
  <c r="E44" i="17"/>
  <c r="D44" i="17"/>
  <c r="E43" i="17"/>
  <c r="D43" i="17"/>
  <c r="E42" i="17"/>
  <c r="D42" i="17"/>
  <c r="E41" i="17"/>
  <c r="D41" i="17"/>
  <c r="E40" i="17"/>
  <c r="D40" i="17"/>
  <c r="E39" i="17"/>
  <c r="D39" i="17"/>
  <c r="E38" i="17"/>
  <c r="D38" i="17"/>
  <c r="E37" i="17"/>
  <c r="D37" i="17"/>
  <c r="E36" i="17"/>
  <c r="D36" i="17"/>
  <c r="E35" i="17"/>
  <c r="D35" i="17"/>
  <c r="E34" i="17"/>
  <c r="D34" i="17"/>
  <c r="E33" i="17"/>
  <c r="D33" i="17"/>
  <c r="E32" i="17"/>
  <c r="D32" i="17"/>
  <c r="E31" i="17"/>
  <c r="D31" i="17"/>
  <c r="E30" i="17"/>
  <c r="D30" i="17"/>
  <c r="E29" i="17"/>
  <c r="D29" i="17"/>
  <c r="E28" i="17"/>
  <c r="D28" i="17"/>
  <c r="E27" i="17"/>
  <c r="D27" i="17"/>
  <c r="E26" i="17"/>
  <c r="D26" i="17"/>
  <c r="E25" i="17"/>
  <c r="D25" i="17"/>
  <c r="E24" i="17"/>
  <c r="D24" i="17"/>
  <c r="E23" i="17"/>
  <c r="D23" i="17"/>
  <c r="E22" i="17"/>
  <c r="D22" i="17"/>
  <c r="E21" i="17"/>
  <c r="D21" i="17"/>
  <c r="E20" i="17"/>
  <c r="D20" i="17"/>
  <c r="E19" i="17"/>
  <c r="D19" i="17"/>
  <c r="E18" i="17"/>
  <c r="D18" i="17"/>
  <c r="E17" i="17"/>
  <c r="D17" i="17"/>
  <c r="E16" i="17"/>
  <c r="D16" i="17"/>
  <c r="E15" i="17"/>
  <c r="D15" i="17"/>
  <c r="E14" i="17"/>
  <c r="D14" i="17"/>
  <c r="E13" i="17"/>
  <c r="D13" i="17"/>
  <c r="E12" i="17"/>
  <c r="D12" i="17"/>
  <c r="E11" i="17"/>
  <c r="D11" i="17"/>
  <c r="E10" i="17"/>
  <c r="D10" i="17"/>
  <c r="E9" i="17"/>
  <c r="D9" i="17"/>
  <c r="E8" i="17"/>
  <c r="D8" i="17"/>
  <c r="E7" i="17"/>
  <c r="D7" i="17"/>
  <c r="E71" i="16"/>
  <c r="D71" i="16"/>
  <c r="E70" i="16"/>
  <c r="D70" i="16"/>
  <c r="E69" i="16"/>
  <c r="D69" i="16"/>
  <c r="E68" i="16"/>
  <c r="D68" i="16"/>
  <c r="E67" i="16"/>
  <c r="D67" i="16"/>
  <c r="E66" i="16"/>
  <c r="D66" i="16"/>
  <c r="E65" i="16"/>
  <c r="D65" i="16"/>
  <c r="E64" i="16"/>
  <c r="D64" i="16"/>
  <c r="E63" i="16"/>
  <c r="D63" i="16"/>
  <c r="E62" i="16"/>
  <c r="D62" i="16"/>
  <c r="E61" i="16"/>
  <c r="D61" i="16"/>
  <c r="E60" i="16"/>
  <c r="D60" i="16"/>
  <c r="E59" i="16"/>
  <c r="D59" i="16"/>
  <c r="E58" i="16"/>
  <c r="D58" i="16"/>
  <c r="E57" i="16"/>
  <c r="D57" i="16"/>
  <c r="E56" i="16"/>
  <c r="D56" i="16"/>
  <c r="E55" i="16"/>
  <c r="D55" i="16"/>
  <c r="E54" i="16"/>
  <c r="D54" i="16"/>
  <c r="E53" i="16"/>
  <c r="D53" i="16"/>
  <c r="E52" i="16"/>
  <c r="D52" i="16"/>
  <c r="E51" i="16"/>
  <c r="D51" i="16"/>
  <c r="E50" i="16"/>
  <c r="D50" i="16"/>
  <c r="E49" i="16"/>
  <c r="D49" i="16"/>
  <c r="E48" i="16"/>
  <c r="D48" i="16"/>
  <c r="E47" i="16"/>
  <c r="D47" i="16"/>
  <c r="E46" i="16"/>
  <c r="D46" i="16"/>
  <c r="E45" i="16"/>
  <c r="D45" i="16"/>
  <c r="E44" i="16"/>
  <c r="D44" i="16"/>
  <c r="E43" i="16"/>
  <c r="D43" i="16"/>
  <c r="E42" i="16"/>
  <c r="D42" i="16"/>
  <c r="E41" i="16"/>
  <c r="D41" i="16"/>
  <c r="E40" i="16"/>
  <c r="D40" i="16"/>
  <c r="E39" i="16"/>
  <c r="D39" i="16"/>
  <c r="E38" i="16"/>
  <c r="D38" i="16"/>
  <c r="E37" i="16"/>
  <c r="D37" i="16"/>
  <c r="E36" i="16"/>
  <c r="D36" i="16"/>
  <c r="E35" i="16"/>
  <c r="D35" i="16"/>
  <c r="E34" i="16"/>
  <c r="D34" i="16"/>
  <c r="E33" i="16"/>
  <c r="D33" i="16"/>
  <c r="E32" i="16"/>
  <c r="D32" i="16"/>
  <c r="E31" i="16"/>
  <c r="D31" i="16"/>
  <c r="E30" i="16"/>
  <c r="D30" i="16"/>
  <c r="E29" i="16"/>
  <c r="D29" i="16"/>
  <c r="E28" i="16"/>
  <c r="D28" i="16"/>
  <c r="E27" i="16"/>
  <c r="D27" i="16"/>
  <c r="E26" i="16"/>
  <c r="D26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E8" i="16"/>
  <c r="D8" i="16"/>
  <c r="E7" i="16"/>
  <c r="D7" i="16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" i="14"/>
  <c r="I87" i="18" l="1"/>
  <c r="K87" i="18" s="1"/>
  <c r="I99" i="18"/>
  <c r="I119" i="18"/>
  <c r="K119" i="18" s="1"/>
  <c r="I135" i="18"/>
  <c r="I139" i="18"/>
  <c r="I143" i="18"/>
  <c r="I141" i="18"/>
  <c r="I120" i="18"/>
  <c r="K120" i="18" s="1"/>
  <c r="I124" i="18"/>
  <c r="K124" i="18" s="1"/>
  <c r="I140" i="18"/>
  <c r="I86" i="18"/>
  <c r="I110" i="18"/>
  <c r="I114" i="18"/>
  <c r="I118" i="18"/>
  <c r="I130" i="18"/>
  <c r="K130" i="18" s="1"/>
  <c r="I138" i="18"/>
  <c r="K138" i="18" s="1"/>
  <c r="I89" i="18"/>
  <c r="I97" i="18"/>
  <c r="I113" i="18"/>
  <c r="I96" i="18"/>
  <c r="K96" i="18" s="1"/>
  <c r="I108" i="18"/>
  <c r="I128" i="18"/>
  <c r="I148" i="18"/>
  <c r="I80" i="18"/>
  <c r="K80" i="18"/>
  <c r="K74" i="18"/>
  <c r="I81" i="18"/>
  <c r="K81" i="18" s="1"/>
  <c r="I84" i="18"/>
  <c r="I83" i="18"/>
  <c r="I91" i="18"/>
  <c r="K91" i="18" s="1"/>
  <c r="I107" i="18"/>
  <c r="K107" i="18" s="1"/>
  <c r="I111" i="18"/>
  <c r="I115" i="18"/>
  <c r="I82" i="18"/>
  <c r="K82" i="18" s="1"/>
  <c r="I98" i="18"/>
  <c r="K98" i="18" s="1"/>
  <c r="I106" i="18"/>
  <c r="K106" i="18" s="1"/>
  <c r="I126" i="18"/>
  <c r="I100" i="18"/>
  <c r="I28" i="18"/>
  <c r="K28" i="18" s="1"/>
  <c r="I77" i="18"/>
  <c r="I75" i="18"/>
  <c r="I78" i="18"/>
  <c r="I79" i="18"/>
  <c r="N79" i="18" s="1"/>
  <c r="I147" i="18"/>
  <c r="I129" i="18"/>
  <c r="I145" i="18"/>
  <c r="K145" i="18" s="1"/>
  <c r="I125" i="18"/>
  <c r="K125" i="18" s="1"/>
  <c r="I144" i="18"/>
  <c r="I95" i="18"/>
  <c r="I103" i="18"/>
  <c r="K103" i="18" s="1"/>
  <c r="I123" i="18"/>
  <c r="K123" i="18" s="1"/>
  <c r="I127" i="18"/>
  <c r="K127" i="18" s="1"/>
  <c r="I109" i="18"/>
  <c r="I121" i="18"/>
  <c r="I133" i="18"/>
  <c r="K133" i="18" s="1"/>
  <c r="I90" i="18"/>
  <c r="I94" i="18"/>
  <c r="I102" i="18"/>
  <c r="I85" i="18"/>
  <c r="I93" i="18"/>
  <c r="K93" i="18" s="1"/>
  <c r="I101" i="18"/>
  <c r="I88" i="18"/>
  <c r="I92" i="18"/>
  <c r="K92" i="18" s="1"/>
  <c r="I112" i="18"/>
  <c r="I74" i="18"/>
  <c r="I76" i="18"/>
  <c r="I36" i="18"/>
  <c r="K36" i="18" s="1"/>
  <c r="I131" i="18"/>
  <c r="K131" i="18" s="1"/>
  <c r="I117" i="18"/>
  <c r="I137" i="18"/>
  <c r="I104" i="18"/>
  <c r="K104" i="18" s="1"/>
  <c r="I132" i="18"/>
  <c r="K132" i="18" s="1"/>
  <c r="I122" i="18"/>
  <c r="I134" i="18"/>
  <c r="I146" i="18"/>
  <c r="I105" i="18"/>
  <c r="I116" i="18"/>
  <c r="I136" i="18"/>
  <c r="K83" i="18"/>
  <c r="K84" i="18"/>
  <c r="K99" i="18"/>
  <c r="K100" i="18"/>
  <c r="K108" i="18"/>
  <c r="K115" i="18"/>
  <c r="K116" i="18"/>
  <c r="K139" i="18"/>
  <c r="K144" i="18"/>
  <c r="K140" i="18"/>
  <c r="K147" i="18"/>
  <c r="K88" i="18"/>
  <c r="K95" i="18"/>
  <c r="K111" i="18"/>
  <c r="K112" i="18"/>
  <c r="K128" i="18"/>
  <c r="K135" i="18"/>
  <c r="K148" i="18"/>
  <c r="K136" i="18"/>
  <c r="K143" i="18"/>
  <c r="K109" i="18"/>
  <c r="K113" i="18"/>
  <c r="K97" i="18"/>
  <c r="K118" i="18"/>
  <c r="K86" i="18"/>
  <c r="K122" i="18"/>
  <c r="K114" i="18"/>
  <c r="K141" i="18"/>
  <c r="K101" i="18"/>
  <c r="K137" i="18"/>
  <c r="K110" i="18"/>
  <c r="K126" i="18"/>
  <c r="K121" i="18"/>
  <c r="K105" i="18"/>
  <c r="K89" i="18"/>
  <c r="K102" i="18"/>
  <c r="K146" i="18"/>
  <c r="K134" i="18"/>
  <c r="K129" i="18"/>
  <c r="K94" i="18"/>
  <c r="K90" i="18"/>
  <c r="K85" i="18"/>
  <c r="K142" i="18"/>
  <c r="K117" i="18"/>
  <c r="I13" i="18"/>
  <c r="K13" i="18" s="1"/>
  <c r="I10" i="18"/>
  <c r="K10" i="18" s="1"/>
  <c r="I20" i="18"/>
  <c r="K20" i="18" s="1"/>
  <c r="I24" i="18"/>
  <c r="K24" i="18" s="1"/>
  <c r="I48" i="18"/>
  <c r="I64" i="18"/>
  <c r="K64" i="18" s="1"/>
  <c r="I58" i="18"/>
  <c r="K58" i="18" s="1"/>
  <c r="I70" i="18"/>
  <c r="K70" i="18" s="1"/>
  <c r="I27" i="18"/>
  <c r="I67" i="18"/>
  <c r="K67" i="18" s="1"/>
  <c r="I61" i="18"/>
  <c r="K61" i="18" s="1"/>
  <c r="I65" i="18"/>
  <c r="K65" i="18" s="1"/>
  <c r="I69" i="18"/>
  <c r="K69" i="18" s="1"/>
  <c r="I73" i="18"/>
  <c r="K73" i="18" s="1"/>
  <c r="I18" i="18"/>
  <c r="K18" i="18" s="1"/>
  <c r="I54" i="18"/>
  <c r="K54" i="18" s="1"/>
  <c r="I15" i="18"/>
  <c r="K15" i="18" s="1"/>
  <c r="I23" i="18"/>
  <c r="K23" i="18" s="1"/>
  <c r="I31" i="18"/>
  <c r="I43" i="18"/>
  <c r="K43" i="18" s="1"/>
  <c r="K27" i="18"/>
  <c r="K31" i="18"/>
  <c r="K48" i="18"/>
  <c r="I12" i="18"/>
  <c r="K12" i="18" s="1"/>
  <c r="I16" i="18"/>
  <c r="K16" i="18" s="1"/>
  <c r="I32" i="18"/>
  <c r="K32" i="18" s="1"/>
  <c r="I40" i="18"/>
  <c r="K40" i="18" s="1"/>
  <c r="I44" i="18"/>
  <c r="K44" i="18" s="1"/>
  <c r="I52" i="18"/>
  <c r="K52" i="18" s="1"/>
  <c r="I56" i="18"/>
  <c r="K56" i="18" s="1"/>
  <c r="I68" i="18"/>
  <c r="K68" i="18" s="1"/>
  <c r="I38" i="18"/>
  <c r="K38" i="18" s="1"/>
  <c r="I50" i="18"/>
  <c r="K50" i="18" s="1"/>
  <c r="I19" i="18"/>
  <c r="K19" i="18" s="1"/>
  <c r="I39" i="18"/>
  <c r="K39" i="18" s="1"/>
  <c r="I47" i="18"/>
  <c r="K47" i="18" s="1"/>
  <c r="I59" i="18"/>
  <c r="K59" i="18" s="1"/>
  <c r="I17" i="18"/>
  <c r="K17" i="18" s="1"/>
  <c r="I29" i="18"/>
  <c r="K29" i="18" s="1"/>
  <c r="I41" i="18"/>
  <c r="K41" i="18" s="1"/>
  <c r="I45" i="18"/>
  <c r="K45" i="18" s="1"/>
  <c r="I49" i="18"/>
  <c r="K49" i="18" s="1"/>
  <c r="I57" i="18"/>
  <c r="K57" i="18" s="1"/>
  <c r="I14" i="18"/>
  <c r="K14" i="18" s="1"/>
  <c r="I22" i="18"/>
  <c r="K22" i="18" s="1"/>
  <c r="I34" i="18"/>
  <c r="K34" i="18" s="1"/>
  <c r="I62" i="18"/>
  <c r="K62" i="18" s="1"/>
  <c r="I35" i="18"/>
  <c r="K35" i="18" s="1"/>
  <c r="I51" i="18"/>
  <c r="K51" i="18" s="1"/>
  <c r="I55" i="18"/>
  <c r="K55" i="18" s="1"/>
  <c r="I63" i="18"/>
  <c r="K63" i="18" s="1"/>
  <c r="I33" i="18"/>
  <c r="K33" i="18" s="1"/>
  <c r="I37" i="18"/>
  <c r="K37" i="18" s="1"/>
  <c r="I53" i="18"/>
  <c r="K53" i="18" s="1"/>
  <c r="I30" i="18"/>
  <c r="K30" i="18" s="1"/>
  <c r="I42" i="18"/>
  <c r="K42" i="18" s="1"/>
  <c r="I11" i="18"/>
  <c r="K11" i="18" s="1"/>
  <c r="I21" i="18"/>
  <c r="K21" i="18" s="1"/>
  <c r="I25" i="18"/>
  <c r="K25" i="18" s="1"/>
  <c r="I71" i="18"/>
  <c r="K71" i="18" s="1"/>
  <c r="I60" i="18"/>
  <c r="K60" i="18" s="1"/>
  <c r="I72" i="18"/>
  <c r="K72" i="18" s="1"/>
  <c r="I26" i="18"/>
  <c r="K26" i="18" s="1"/>
  <c r="I46" i="18"/>
  <c r="K46" i="18" s="1"/>
  <c r="I66" i="18"/>
  <c r="K66" i="18" s="1"/>
  <c r="I9" i="18"/>
  <c r="K9" i="18" s="1"/>
  <c r="N44" i="20"/>
  <c r="F33" i="19"/>
  <c r="J44" i="20"/>
  <c r="I44" i="20"/>
  <c r="G44" i="20"/>
  <c r="O8" i="18"/>
  <c r="L8" i="18"/>
  <c r="M8" i="18"/>
  <c r="J8" i="18"/>
  <c r="N8" i="18"/>
  <c r="M75" i="18" l="1"/>
  <c r="M79" i="18"/>
  <c r="M74" i="18"/>
  <c r="M77" i="18"/>
  <c r="M78" i="18"/>
  <c r="L79" i="18"/>
  <c r="L80" i="18"/>
  <c r="L75" i="18"/>
  <c r="L76" i="18"/>
  <c r="L74" i="18"/>
  <c r="L78" i="18"/>
  <c r="M80" i="18"/>
  <c r="N78" i="18"/>
  <c r="N80" i="18"/>
  <c r="N77" i="18"/>
  <c r="N74" i="18"/>
  <c r="N76" i="18"/>
  <c r="O75" i="18"/>
  <c r="O77" i="18"/>
  <c r="O79" i="18"/>
  <c r="O80" i="18"/>
  <c r="O76" i="18"/>
  <c r="M76" i="18"/>
  <c r="O78" i="18"/>
  <c r="K79" i="18"/>
  <c r="J74" i="18"/>
  <c r="J78" i="18"/>
  <c r="J75" i="18"/>
  <c r="J76" i="18"/>
  <c r="J80" i="18"/>
  <c r="J77" i="18"/>
  <c r="J79" i="18"/>
  <c r="O74" i="18"/>
  <c r="N75" i="18"/>
  <c r="K78" i="18"/>
  <c r="K75" i="18"/>
  <c r="L77" i="18"/>
  <c r="K76" i="18"/>
  <c r="K77" i="18"/>
  <c r="F169" i="19"/>
  <c r="L169" i="19" s="1"/>
  <c r="F171" i="19"/>
  <c r="L171" i="19" s="1"/>
  <c r="F173" i="19"/>
  <c r="L173" i="19" s="1"/>
  <c r="F114" i="19"/>
  <c r="L114" i="19" s="1"/>
  <c r="F116" i="19"/>
  <c r="L116" i="19" s="1"/>
  <c r="F118" i="19"/>
  <c r="L118" i="19" s="1"/>
  <c r="F120" i="19"/>
  <c r="L120" i="19" s="1"/>
  <c r="F123" i="19"/>
  <c r="L123" i="19" s="1"/>
  <c r="F125" i="19"/>
  <c r="L125" i="19" s="1"/>
  <c r="F127" i="19"/>
  <c r="L127" i="19" s="1"/>
  <c r="F129" i="19"/>
  <c r="F165" i="19"/>
  <c r="L165" i="19" s="1"/>
  <c r="F167" i="19"/>
  <c r="L167" i="19" s="1"/>
  <c r="F122" i="19"/>
  <c r="L122" i="19" s="1"/>
  <c r="F124" i="19"/>
  <c r="L124" i="19" s="1"/>
  <c r="F126" i="19"/>
  <c r="L126" i="19" s="1"/>
  <c r="F128" i="19"/>
  <c r="L128" i="19" s="1"/>
  <c r="L129" i="19"/>
  <c r="F131" i="19"/>
  <c r="F133" i="19"/>
  <c r="L133" i="19" s="1"/>
  <c r="F135" i="19"/>
  <c r="L135" i="19" s="1"/>
  <c r="F170" i="19"/>
  <c r="L170" i="19" s="1"/>
  <c r="F172" i="19"/>
  <c r="F106" i="19"/>
  <c r="L106" i="19" s="1"/>
  <c r="F107" i="19"/>
  <c r="L107" i="19" s="1"/>
  <c r="F109" i="19"/>
  <c r="F111" i="19"/>
  <c r="F113" i="19"/>
  <c r="L113" i="19" s="1"/>
  <c r="F130" i="19"/>
  <c r="L130" i="19" s="1"/>
  <c r="F132" i="19"/>
  <c r="L132" i="19" s="1"/>
  <c r="L172" i="19"/>
  <c r="F115" i="19"/>
  <c r="L115" i="19" s="1"/>
  <c r="F136" i="19"/>
  <c r="L136" i="19" s="1"/>
  <c r="F139" i="19"/>
  <c r="L139" i="19" s="1"/>
  <c r="F141" i="19"/>
  <c r="L141" i="19" s="1"/>
  <c r="F143" i="19"/>
  <c r="L143" i="19" s="1"/>
  <c r="F144" i="19"/>
  <c r="L144" i="19" s="1"/>
  <c r="F147" i="19"/>
  <c r="F149" i="19"/>
  <c r="L149" i="19" s="1"/>
  <c r="F151" i="19"/>
  <c r="F153" i="19"/>
  <c r="L153" i="19" s="1"/>
  <c r="F156" i="19"/>
  <c r="L156" i="19" s="1"/>
  <c r="F117" i="19"/>
  <c r="L117" i="19" s="1"/>
  <c r="F138" i="19"/>
  <c r="L138" i="19" s="1"/>
  <c r="F140" i="19"/>
  <c r="L140" i="19" s="1"/>
  <c r="F142" i="19"/>
  <c r="L142" i="19" s="1"/>
  <c r="F146" i="19"/>
  <c r="L146" i="19" s="1"/>
  <c r="F163" i="19"/>
  <c r="L163" i="19" s="1"/>
  <c r="F119" i="19"/>
  <c r="L119" i="19" s="1"/>
  <c r="F134" i="19"/>
  <c r="L134" i="19" s="1"/>
  <c r="F145" i="19"/>
  <c r="L145" i="19" s="1"/>
  <c r="F155" i="19"/>
  <c r="F158" i="19"/>
  <c r="L158" i="19" s="1"/>
  <c r="F161" i="19"/>
  <c r="F154" i="19"/>
  <c r="L154" i="19" s="1"/>
  <c r="F162" i="19"/>
  <c r="L162" i="19" s="1"/>
  <c r="F164" i="19"/>
  <c r="L164" i="19" s="1"/>
  <c r="F168" i="19"/>
  <c r="F108" i="19"/>
  <c r="L108" i="19" s="1"/>
  <c r="F112" i="19"/>
  <c r="L112" i="19" s="1"/>
  <c r="F121" i="19"/>
  <c r="L121" i="19" s="1"/>
  <c r="F148" i="19"/>
  <c r="L148" i="19" s="1"/>
  <c r="F150" i="19"/>
  <c r="L150" i="19" s="1"/>
  <c r="F152" i="19"/>
  <c r="L152" i="19" s="1"/>
  <c r="F157" i="19"/>
  <c r="L157" i="19" s="1"/>
  <c r="F160" i="19"/>
  <c r="L160" i="19" s="1"/>
  <c r="L161" i="19"/>
  <c r="F166" i="19"/>
  <c r="L166" i="19" s="1"/>
  <c r="F137" i="19"/>
  <c r="L137" i="19" s="1"/>
  <c r="F110" i="19"/>
  <c r="L110" i="19" s="1"/>
  <c r="F159" i="19"/>
  <c r="L159" i="19" s="1"/>
  <c r="L168" i="19"/>
  <c r="L151" i="19"/>
  <c r="L111" i="19"/>
  <c r="L109" i="19"/>
  <c r="L131" i="19"/>
  <c r="L147" i="19"/>
  <c r="L155" i="19"/>
  <c r="J85" i="18"/>
  <c r="J93" i="18"/>
  <c r="J101" i="18"/>
  <c r="J109" i="18"/>
  <c r="J117" i="18"/>
  <c r="J124" i="18"/>
  <c r="J125" i="18"/>
  <c r="J140" i="18"/>
  <c r="J141" i="18"/>
  <c r="J147" i="18"/>
  <c r="J88" i="18"/>
  <c r="J96" i="18"/>
  <c r="J104" i="18"/>
  <c r="J112" i="18"/>
  <c r="J128" i="18"/>
  <c r="J129" i="18"/>
  <c r="J135" i="18"/>
  <c r="J148" i="18"/>
  <c r="J84" i="18"/>
  <c r="J92" i="18"/>
  <c r="J108" i="18"/>
  <c r="J89" i="18"/>
  <c r="J97" i="18"/>
  <c r="J105" i="18"/>
  <c r="J113" i="18"/>
  <c r="J120" i="18"/>
  <c r="J131" i="18"/>
  <c r="J136" i="18"/>
  <c r="J137" i="18"/>
  <c r="J143" i="18"/>
  <c r="J81" i="18"/>
  <c r="J100" i="18"/>
  <c r="J116" i="18"/>
  <c r="J121" i="18"/>
  <c r="J139" i="18"/>
  <c r="J144" i="18"/>
  <c r="J132" i="18"/>
  <c r="J145" i="18"/>
  <c r="J133" i="18"/>
  <c r="J115" i="18"/>
  <c r="J107" i="18"/>
  <c r="J83" i="18"/>
  <c r="J99" i="18"/>
  <c r="J138" i="18"/>
  <c r="J102" i="18"/>
  <c r="J146" i="18"/>
  <c r="J134" i="18"/>
  <c r="J98" i="18"/>
  <c r="J111" i="18"/>
  <c r="J95" i="18"/>
  <c r="J127" i="18"/>
  <c r="J142" i="18"/>
  <c r="J94" i="18"/>
  <c r="J130" i="18"/>
  <c r="J90" i="18"/>
  <c r="J91" i="18"/>
  <c r="J118" i="18"/>
  <c r="J86" i="18"/>
  <c r="J122" i="18"/>
  <c r="J114" i="18"/>
  <c r="J82" i="18"/>
  <c r="J123" i="18"/>
  <c r="J119" i="18"/>
  <c r="J110" i="18"/>
  <c r="J103" i="18"/>
  <c r="J126" i="18"/>
  <c r="J106" i="18"/>
  <c r="J87" i="18"/>
  <c r="L120" i="18"/>
  <c r="L131" i="18"/>
  <c r="L143" i="18"/>
  <c r="L88" i="18"/>
  <c r="L95" i="18"/>
  <c r="L83" i="18"/>
  <c r="L84" i="18"/>
  <c r="L91" i="18"/>
  <c r="L92" i="18"/>
  <c r="L99" i="18"/>
  <c r="L100" i="18"/>
  <c r="L107" i="18"/>
  <c r="L108" i="18"/>
  <c r="L115" i="18"/>
  <c r="L116" i="18"/>
  <c r="L123" i="18"/>
  <c r="L139" i="18"/>
  <c r="L103" i="18"/>
  <c r="L127" i="18"/>
  <c r="L147" i="18"/>
  <c r="L87" i="18"/>
  <c r="L96" i="18"/>
  <c r="L104" i="18"/>
  <c r="L111" i="18"/>
  <c r="L112" i="18"/>
  <c r="L135" i="18"/>
  <c r="L119" i="18"/>
  <c r="L132" i="18"/>
  <c r="L128" i="18"/>
  <c r="L138" i="18"/>
  <c r="L102" i="18"/>
  <c r="L146" i="18"/>
  <c r="L134" i="18"/>
  <c r="L98" i="18"/>
  <c r="L141" i="18"/>
  <c r="L125" i="18"/>
  <c r="L113" i="18"/>
  <c r="L105" i="18"/>
  <c r="L97" i="18"/>
  <c r="L89" i="18"/>
  <c r="L81" i="18"/>
  <c r="L148" i="18"/>
  <c r="L142" i="18"/>
  <c r="L94" i="18"/>
  <c r="L130" i="18"/>
  <c r="L90" i="18"/>
  <c r="L137" i="18"/>
  <c r="L121" i="18"/>
  <c r="L124" i="18"/>
  <c r="L140" i="18"/>
  <c r="L144" i="18"/>
  <c r="L136" i="18"/>
  <c r="L118" i="18"/>
  <c r="L86" i="18"/>
  <c r="L122" i="18"/>
  <c r="L114" i="18"/>
  <c r="L82" i="18"/>
  <c r="L133" i="18"/>
  <c r="L117" i="18"/>
  <c r="L109" i="18"/>
  <c r="L101" i="18"/>
  <c r="L93" i="18"/>
  <c r="L85" i="18"/>
  <c r="L129" i="18"/>
  <c r="L110" i="18"/>
  <c r="L145" i="18"/>
  <c r="L126" i="18"/>
  <c r="L106" i="18"/>
  <c r="M81" i="18"/>
  <c r="M87" i="18"/>
  <c r="M88" i="18"/>
  <c r="M90" i="18"/>
  <c r="M95" i="18"/>
  <c r="M96" i="18"/>
  <c r="M98" i="18"/>
  <c r="M103" i="18"/>
  <c r="M104" i="18"/>
  <c r="M106" i="18"/>
  <c r="M111" i="18"/>
  <c r="M112" i="18"/>
  <c r="M114" i="18"/>
  <c r="M119" i="18"/>
  <c r="M121" i="18"/>
  <c r="M133" i="18"/>
  <c r="M135" i="18"/>
  <c r="M136" i="18"/>
  <c r="M145" i="18"/>
  <c r="M97" i="18"/>
  <c r="M85" i="18"/>
  <c r="M93" i="18"/>
  <c r="M101" i="18"/>
  <c r="M109" i="18"/>
  <c r="M117" i="18"/>
  <c r="M120" i="18"/>
  <c r="M125" i="18"/>
  <c r="M131" i="18"/>
  <c r="M132" i="18"/>
  <c r="M134" i="18"/>
  <c r="M141" i="18"/>
  <c r="M143" i="18"/>
  <c r="M144" i="18"/>
  <c r="M83" i="18"/>
  <c r="M84" i="18"/>
  <c r="M86" i="18"/>
  <c r="M91" i="18"/>
  <c r="M92" i="18"/>
  <c r="M94" i="18"/>
  <c r="M99" i="18"/>
  <c r="M100" i="18"/>
  <c r="M102" i="18"/>
  <c r="M107" i="18"/>
  <c r="M108" i="18"/>
  <c r="M110" i="18"/>
  <c r="M115" i="18"/>
  <c r="M116" i="18"/>
  <c r="M118" i="18"/>
  <c r="M123" i="18"/>
  <c r="M124" i="18"/>
  <c r="M129" i="18"/>
  <c r="M139" i="18"/>
  <c r="M140" i="18"/>
  <c r="M142" i="18"/>
  <c r="M89" i="18"/>
  <c r="M105" i="18"/>
  <c r="M147" i="18"/>
  <c r="M148" i="18"/>
  <c r="M113" i="18"/>
  <c r="M127" i="18"/>
  <c r="M128" i="18"/>
  <c r="M137" i="18"/>
  <c r="M130" i="18"/>
  <c r="M126" i="18"/>
  <c r="M146" i="18"/>
  <c r="M122" i="18"/>
  <c r="M82" i="18"/>
  <c r="M138" i="18"/>
  <c r="N89" i="18"/>
  <c r="N97" i="18"/>
  <c r="N105" i="18"/>
  <c r="N113" i="18"/>
  <c r="N127" i="18"/>
  <c r="N128" i="18"/>
  <c r="N137" i="18"/>
  <c r="N147" i="18"/>
  <c r="N148" i="18"/>
  <c r="N92" i="18"/>
  <c r="N81" i="18"/>
  <c r="N88" i="18"/>
  <c r="N96" i="18"/>
  <c r="N104" i="18"/>
  <c r="N112" i="18"/>
  <c r="N119" i="18"/>
  <c r="N121" i="18"/>
  <c r="N133" i="18"/>
  <c r="N135" i="18"/>
  <c r="N136" i="18"/>
  <c r="N145" i="18"/>
  <c r="N108" i="18"/>
  <c r="N85" i="18"/>
  <c r="N93" i="18"/>
  <c r="N101" i="18"/>
  <c r="N109" i="18"/>
  <c r="N117" i="18"/>
  <c r="N120" i="18"/>
  <c r="N125" i="18"/>
  <c r="N131" i="18"/>
  <c r="N132" i="18"/>
  <c r="N141" i="18"/>
  <c r="N143" i="18"/>
  <c r="N144" i="18"/>
  <c r="N84" i="18"/>
  <c r="N100" i="18"/>
  <c r="N124" i="18"/>
  <c r="N116" i="18"/>
  <c r="N129" i="18"/>
  <c r="N139" i="18"/>
  <c r="N140" i="18"/>
  <c r="N123" i="18"/>
  <c r="N110" i="18"/>
  <c r="N126" i="18"/>
  <c r="N106" i="18"/>
  <c r="N138" i="18"/>
  <c r="N102" i="18"/>
  <c r="N146" i="18"/>
  <c r="N134" i="18"/>
  <c r="N98" i="18"/>
  <c r="N111" i="18"/>
  <c r="N103" i="18"/>
  <c r="N95" i="18"/>
  <c r="N87" i="18"/>
  <c r="N142" i="18"/>
  <c r="N94" i="18"/>
  <c r="N130" i="18"/>
  <c r="N90" i="18"/>
  <c r="N118" i="18"/>
  <c r="N91" i="18"/>
  <c r="N86" i="18"/>
  <c r="N83" i="18"/>
  <c r="N122" i="18"/>
  <c r="N82" i="18"/>
  <c r="N114" i="18"/>
  <c r="N115" i="18"/>
  <c r="N107" i="18"/>
  <c r="N99" i="18"/>
  <c r="O84" i="18"/>
  <c r="O92" i="18"/>
  <c r="O100" i="18"/>
  <c r="O108" i="18"/>
  <c r="O116" i="18"/>
  <c r="O123" i="18"/>
  <c r="O124" i="18"/>
  <c r="O139" i="18"/>
  <c r="O140" i="18"/>
  <c r="O147" i="18"/>
  <c r="O83" i="18"/>
  <c r="O87" i="18"/>
  <c r="O95" i="18"/>
  <c r="O103" i="18"/>
  <c r="O111" i="18"/>
  <c r="O127" i="18"/>
  <c r="O128" i="18"/>
  <c r="O148" i="18"/>
  <c r="O91" i="18"/>
  <c r="O107" i="18"/>
  <c r="O88" i="18"/>
  <c r="O96" i="18"/>
  <c r="O104" i="18"/>
  <c r="O112" i="18"/>
  <c r="O119" i="18"/>
  <c r="O135" i="18"/>
  <c r="O136" i="18"/>
  <c r="O99" i="18"/>
  <c r="O115" i="18"/>
  <c r="O120" i="18"/>
  <c r="O143" i="18"/>
  <c r="O131" i="18"/>
  <c r="O144" i="18"/>
  <c r="O132" i="18"/>
  <c r="O142" i="18"/>
  <c r="O94" i="18"/>
  <c r="O130" i="18"/>
  <c r="O90" i="18"/>
  <c r="O133" i="18"/>
  <c r="O117" i="18"/>
  <c r="O101" i="18"/>
  <c r="O85" i="18"/>
  <c r="O118" i="18"/>
  <c r="O86" i="18"/>
  <c r="O122" i="18"/>
  <c r="O114" i="18"/>
  <c r="O82" i="18"/>
  <c r="O145" i="18"/>
  <c r="O129" i="18"/>
  <c r="O113" i="18"/>
  <c r="O97" i="18"/>
  <c r="O81" i="18"/>
  <c r="O110" i="18"/>
  <c r="O126" i="18"/>
  <c r="O106" i="18"/>
  <c r="O141" i="18"/>
  <c r="O125" i="18"/>
  <c r="O109" i="18"/>
  <c r="O93" i="18"/>
  <c r="O146" i="18"/>
  <c r="O134" i="18"/>
  <c r="O98" i="18"/>
  <c r="O105" i="18"/>
  <c r="O89" i="18"/>
  <c r="O137" i="18"/>
  <c r="O102" i="18"/>
  <c r="O121" i="18"/>
  <c r="O138" i="18"/>
  <c r="F34" i="19"/>
  <c r="L34" i="19" s="1"/>
  <c r="N11" i="18"/>
  <c r="N15" i="18"/>
  <c r="N19" i="18"/>
  <c r="N23" i="18"/>
  <c r="N27" i="18"/>
  <c r="N31" i="18"/>
  <c r="N35" i="18"/>
  <c r="N39" i="18"/>
  <c r="N43" i="18"/>
  <c r="N47" i="18"/>
  <c r="N51" i="18"/>
  <c r="N55" i="18"/>
  <c r="N59" i="18"/>
  <c r="N63" i="18"/>
  <c r="N67" i="18"/>
  <c r="N71" i="18"/>
  <c r="N12" i="18"/>
  <c r="N16" i="18"/>
  <c r="N20" i="18"/>
  <c r="N24" i="18"/>
  <c r="N28" i="18"/>
  <c r="N32" i="18"/>
  <c r="N36" i="18"/>
  <c r="N40" i="18"/>
  <c r="N44" i="18"/>
  <c r="N48" i="18"/>
  <c r="N52" i="18"/>
  <c r="N56" i="18"/>
  <c r="N60" i="18"/>
  <c r="N64" i="18"/>
  <c r="N68" i="18"/>
  <c r="N72" i="18"/>
  <c r="N13" i="18"/>
  <c r="N17" i="18"/>
  <c r="N21" i="18"/>
  <c r="N25" i="18"/>
  <c r="N29" i="18"/>
  <c r="N33" i="18"/>
  <c r="N37" i="18"/>
  <c r="N41" i="18"/>
  <c r="N45" i="18"/>
  <c r="N49" i="18"/>
  <c r="N53" i="18"/>
  <c r="N57" i="18"/>
  <c r="N61" i="18"/>
  <c r="N65" i="18"/>
  <c r="N69" i="18"/>
  <c r="N73" i="18"/>
  <c r="N10" i="18"/>
  <c r="N14" i="18"/>
  <c r="N18" i="18"/>
  <c r="N22" i="18"/>
  <c r="N26" i="18"/>
  <c r="N30" i="18"/>
  <c r="N34" i="18"/>
  <c r="N38" i="18"/>
  <c r="N42" i="18"/>
  <c r="N46" i="18"/>
  <c r="N50" i="18"/>
  <c r="N54" i="18"/>
  <c r="N58" i="18"/>
  <c r="N62" i="18"/>
  <c r="N66" i="18"/>
  <c r="N70" i="18"/>
  <c r="J11" i="18"/>
  <c r="J15" i="18"/>
  <c r="J19" i="18"/>
  <c r="J23" i="18"/>
  <c r="J27" i="18"/>
  <c r="J31" i="18"/>
  <c r="J35" i="18"/>
  <c r="J39" i="18"/>
  <c r="J43" i="18"/>
  <c r="J47" i="18"/>
  <c r="J51" i="18"/>
  <c r="J55" i="18"/>
  <c r="J59" i="18"/>
  <c r="J63" i="18"/>
  <c r="J67" i="18"/>
  <c r="J71" i="18"/>
  <c r="J12" i="18"/>
  <c r="J16" i="18"/>
  <c r="J20" i="18"/>
  <c r="J24" i="18"/>
  <c r="J28" i="18"/>
  <c r="J32" i="18"/>
  <c r="J36" i="18"/>
  <c r="J40" i="18"/>
  <c r="J44" i="18"/>
  <c r="J48" i="18"/>
  <c r="J52" i="18"/>
  <c r="J56" i="18"/>
  <c r="J60" i="18"/>
  <c r="J64" i="18"/>
  <c r="J68" i="18"/>
  <c r="J72" i="18"/>
  <c r="J17" i="18"/>
  <c r="J25" i="18"/>
  <c r="J33" i="18"/>
  <c r="J41" i="18"/>
  <c r="J49" i="18"/>
  <c r="J57" i="18"/>
  <c r="J65" i="18"/>
  <c r="J73" i="18"/>
  <c r="J14" i="18"/>
  <c r="J38" i="18"/>
  <c r="J62" i="18"/>
  <c r="J10" i="18"/>
  <c r="J18" i="18"/>
  <c r="J26" i="18"/>
  <c r="J34" i="18"/>
  <c r="J42" i="18"/>
  <c r="J50" i="18"/>
  <c r="J58" i="18"/>
  <c r="J66" i="18"/>
  <c r="J13" i="18"/>
  <c r="J21" i="18"/>
  <c r="J29" i="18"/>
  <c r="J37" i="18"/>
  <c r="J45" i="18"/>
  <c r="J53" i="18"/>
  <c r="J61" i="18"/>
  <c r="J69" i="18"/>
  <c r="J22" i="18"/>
  <c r="J30" i="18"/>
  <c r="J46" i="18"/>
  <c r="J54" i="18"/>
  <c r="J70" i="18"/>
  <c r="L13" i="18"/>
  <c r="L17" i="18"/>
  <c r="L21" i="18"/>
  <c r="L25" i="18"/>
  <c r="L29" i="18"/>
  <c r="L33" i="18"/>
  <c r="L37" i="18"/>
  <c r="L41" i="18"/>
  <c r="L45" i="18"/>
  <c r="L49" i="18"/>
  <c r="L53" i="18"/>
  <c r="L57" i="18"/>
  <c r="L61" i="18"/>
  <c r="L65" i="18"/>
  <c r="L69" i="18"/>
  <c r="L73" i="18"/>
  <c r="L10" i="18"/>
  <c r="L14" i="18"/>
  <c r="L18" i="18"/>
  <c r="L22" i="18"/>
  <c r="L26" i="18"/>
  <c r="L30" i="18"/>
  <c r="L34" i="18"/>
  <c r="L38" i="18"/>
  <c r="L42" i="18"/>
  <c r="L46" i="18"/>
  <c r="L50" i="18"/>
  <c r="L54" i="18"/>
  <c r="L58" i="18"/>
  <c r="L62" i="18"/>
  <c r="L66" i="18"/>
  <c r="L70" i="18"/>
  <c r="L11" i="18"/>
  <c r="L15" i="18"/>
  <c r="L19" i="18"/>
  <c r="L23" i="18"/>
  <c r="L27" i="18"/>
  <c r="L31" i="18"/>
  <c r="L35" i="18"/>
  <c r="L39" i="18"/>
  <c r="L43" i="18"/>
  <c r="L47" i="18"/>
  <c r="L51" i="18"/>
  <c r="L55" i="18"/>
  <c r="L59" i="18"/>
  <c r="L63" i="18"/>
  <c r="L67" i="18"/>
  <c r="L71" i="18"/>
  <c r="L12" i="18"/>
  <c r="L16" i="18"/>
  <c r="L32" i="18"/>
  <c r="L48" i="18"/>
  <c r="L64" i="18"/>
  <c r="L20" i="18"/>
  <c r="L36" i="18"/>
  <c r="L52" i="18"/>
  <c r="L68" i="18"/>
  <c r="L24" i="18"/>
  <c r="L40" i="18"/>
  <c r="L56" i="18"/>
  <c r="L72" i="18"/>
  <c r="L28" i="18"/>
  <c r="L44" i="18"/>
  <c r="L60" i="18"/>
  <c r="J33" i="19"/>
  <c r="O11" i="18"/>
  <c r="O12" i="18"/>
  <c r="O16" i="18"/>
  <c r="O20" i="18"/>
  <c r="O24" i="18"/>
  <c r="O28" i="18"/>
  <c r="O32" i="18"/>
  <c r="O36" i="18"/>
  <c r="O40" i="18"/>
  <c r="O44" i="18"/>
  <c r="O48" i="18"/>
  <c r="O14" i="18"/>
  <c r="O18" i="18"/>
  <c r="O22" i="18"/>
  <c r="O26" i="18"/>
  <c r="O30" i="18"/>
  <c r="O34" i="18"/>
  <c r="O38" i="18"/>
  <c r="O42" i="18"/>
  <c r="O46" i="18"/>
  <c r="O10" i="18"/>
  <c r="O19" i="18"/>
  <c r="O27" i="18"/>
  <c r="O35" i="18"/>
  <c r="O43" i="18"/>
  <c r="O50" i="18"/>
  <c r="O54" i="18"/>
  <c r="O58" i="18"/>
  <c r="O62" i="18"/>
  <c r="O66" i="18"/>
  <c r="O70" i="18"/>
  <c r="O13" i="18"/>
  <c r="O21" i="18"/>
  <c r="O29" i="18"/>
  <c r="O37" i="18"/>
  <c r="O45" i="18"/>
  <c r="O51" i="18"/>
  <c r="O55" i="18"/>
  <c r="O59" i="18"/>
  <c r="O63" i="18"/>
  <c r="O67" i="18"/>
  <c r="O71" i="18"/>
  <c r="O15" i="18"/>
  <c r="O23" i="18"/>
  <c r="O31" i="18"/>
  <c r="O39" i="18"/>
  <c r="O47" i="18"/>
  <c r="O52" i="18"/>
  <c r="O56" i="18"/>
  <c r="O60" i="18"/>
  <c r="O64" i="18"/>
  <c r="O68" i="18"/>
  <c r="O72" i="18"/>
  <c r="O17" i="18"/>
  <c r="O25" i="18"/>
  <c r="O33" i="18"/>
  <c r="O41" i="18"/>
  <c r="O49" i="18"/>
  <c r="O53" i="18"/>
  <c r="O57" i="18"/>
  <c r="O61" i="18"/>
  <c r="O65" i="18"/>
  <c r="O69" i="18"/>
  <c r="O73" i="18"/>
  <c r="F36" i="19"/>
  <c r="L36" i="19" s="1"/>
  <c r="F40" i="19"/>
  <c r="F44" i="19"/>
  <c r="L44" i="19" s="1"/>
  <c r="F48" i="19"/>
  <c r="L48" i="19" s="1"/>
  <c r="F52" i="19"/>
  <c r="L52" i="19" s="1"/>
  <c r="F56" i="19"/>
  <c r="L56" i="19" s="1"/>
  <c r="F60" i="19"/>
  <c r="L60" i="19" s="1"/>
  <c r="F64" i="19"/>
  <c r="L64" i="19" s="1"/>
  <c r="F68" i="19"/>
  <c r="L68" i="19" s="1"/>
  <c r="F72" i="19"/>
  <c r="L72" i="19" s="1"/>
  <c r="F76" i="19"/>
  <c r="L76" i="19" s="1"/>
  <c r="F80" i="19"/>
  <c r="L80" i="19" s="1"/>
  <c r="F84" i="19"/>
  <c r="L84" i="19" s="1"/>
  <c r="F88" i="19"/>
  <c r="L88" i="19" s="1"/>
  <c r="F92" i="19"/>
  <c r="L92" i="19" s="1"/>
  <c r="F96" i="19"/>
  <c r="L96" i="19" s="1"/>
  <c r="F100" i="19"/>
  <c r="L100" i="19" s="1"/>
  <c r="F104" i="19"/>
  <c r="L104" i="19" s="1"/>
  <c r="F38" i="19"/>
  <c r="L38" i="19" s="1"/>
  <c r="F43" i="19"/>
  <c r="L43" i="19" s="1"/>
  <c r="F49" i="19"/>
  <c r="L49" i="19" s="1"/>
  <c r="F54" i="19"/>
  <c r="L54" i="19" s="1"/>
  <c r="F59" i="19"/>
  <c r="L59" i="19" s="1"/>
  <c r="F65" i="19"/>
  <c r="L65" i="19" s="1"/>
  <c r="F70" i="19"/>
  <c r="L70" i="19" s="1"/>
  <c r="F75" i="19"/>
  <c r="L75" i="19" s="1"/>
  <c r="F81" i="19"/>
  <c r="L81" i="19" s="1"/>
  <c r="F86" i="19"/>
  <c r="L86" i="19" s="1"/>
  <c r="F91" i="19"/>
  <c r="L91" i="19" s="1"/>
  <c r="F97" i="19"/>
  <c r="L97" i="19" s="1"/>
  <c r="F102" i="19"/>
  <c r="L102" i="19" s="1"/>
  <c r="F41" i="19"/>
  <c r="L41" i="19" s="1"/>
  <c r="F47" i="19"/>
  <c r="L47" i="19" s="1"/>
  <c r="F55" i="19"/>
  <c r="L55" i="19" s="1"/>
  <c r="F62" i="19"/>
  <c r="L62" i="19" s="1"/>
  <c r="F69" i="19"/>
  <c r="L69" i="19" s="1"/>
  <c r="F77" i="19"/>
  <c r="L77" i="19" s="1"/>
  <c r="F83" i="19"/>
  <c r="L83" i="19" s="1"/>
  <c r="F90" i="19"/>
  <c r="L90" i="19" s="1"/>
  <c r="F98" i="19"/>
  <c r="L98" i="19" s="1"/>
  <c r="F105" i="19"/>
  <c r="L105" i="19" s="1"/>
  <c r="L40" i="19"/>
  <c r="F37" i="19"/>
  <c r="L37" i="19" s="1"/>
  <c r="F45" i="19"/>
  <c r="L45" i="19" s="1"/>
  <c r="F51" i="19"/>
  <c r="L51" i="19" s="1"/>
  <c r="F58" i="19"/>
  <c r="L58" i="19" s="1"/>
  <c r="F66" i="19"/>
  <c r="L66" i="19" s="1"/>
  <c r="F73" i="19"/>
  <c r="L73" i="19" s="1"/>
  <c r="F79" i="19"/>
  <c r="L79" i="19" s="1"/>
  <c r="F87" i="19"/>
  <c r="L87" i="19" s="1"/>
  <c r="F94" i="19"/>
  <c r="L94" i="19" s="1"/>
  <c r="F101" i="19"/>
  <c r="L101" i="19" s="1"/>
  <c r="F39" i="19"/>
  <c r="L39" i="19" s="1"/>
  <c r="F53" i="19"/>
  <c r="L53" i="19" s="1"/>
  <c r="F67" i="19"/>
  <c r="L67" i="19" s="1"/>
  <c r="F82" i="19"/>
  <c r="L82" i="19" s="1"/>
  <c r="F95" i="19"/>
  <c r="L95" i="19" s="1"/>
  <c r="F42" i="19"/>
  <c r="L42" i="19" s="1"/>
  <c r="F57" i="19"/>
  <c r="L57" i="19" s="1"/>
  <c r="F71" i="19"/>
  <c r="L71" i="19" s="1"/>
  <c r="F85" i="19"/>
  <c r="L85" i="19" s="1"/>
  <c r="F99" i="19"/>
  <c r="L99" i="19" s="1"/>
  <c r="F46" i="19"/>
  <c r="L46" i="19" s="1"/>
  <c r="F61" i="19"/>
  <c r="L61" i="19" s="1"/>
  <c r="F74" i="19"/>
  <c r="L74" i="19" s="1"/>
  <c r="F89" i="19"/>
  <c r="L89" i="19" s="1"/>
  <c r="F103" i="19"/>
  <c r="L103" i="19" s="1"/>
  <c r="F35" i="19"/>
  <c r="L35" i="19" s="1"/>
  <c r="F50" i="19"/>
  <c r="L50" i="19" s="1"/>
  <c r="F63" i="19"/>
  <c r="L63" i="19" s="1"/>
  <c r="F78" i="19"/>
  <c r="L78" i="19" s="1"/>
  <c r="F93" i="19"/>
  <c r="L93" i="19" s="1"/>
  <c r="H33" i="19"/>
  <c r="M12" i="18"/>
  <c r="M16" i="18"/>
  <c r="M20" i="18"/>
  <c r="M24" i="18"/>
  <c r="M28" i="18"/>
  <c r="M32" i="18"/>
  <c r="M36" i="18"/>
  <c r="M40" i="18"/>
  <c r="M44" i="18"/>
  <c r="M48" i="18"/>
  <c r="M52" i="18"/>
  <c r="M56" i="18"/>
  <c r="M60" i="18"/>
  <c r="M64" i="18"/>
  <c r="M68" i="18"/>
  <c r="M72" i="18"/>
  <c r="M13" i="18"/>
  <c r="M17" i="18"/>
  <c r="M21" i="18"/>
  <c r="M25" i="18"/>
  <c r="M29" i="18"/>
  <c r="M33" i="18"/>
  <c r="M37" i="18"/>
  <c r="M41" i="18"/>
  <c r="M45" i="18"/>
  <c r="M49" i="18"/>
  <c r="M53" i="18"/>
  <c r="M57" i="18"/>
  <c r="M61" i="18"/>
  <c r="M65" i="18"/>
  <c r="M69" i="18"/>
  <c r="M73" i="18"/>
  <c r="M10" i="18"/>
  <c r="M14" i="18"/>
  <c r="M18" i="18"/>
  <c r="M22" i="18"/>
  <c r="M26" i="18"/>
  <c r="M30" i="18"/>
  <c r="M34" i="18"/>
  <c r="M38" i="18"/>
  <c r="M42" i="18"/>
  <c r="M46" i="18"/>
  <c r="M50" i="18"/>
  <c r="M54" i="18"/>
  <c r="M58" i="18"/>
  <c r="M62" i="18"/>
  <c r="M66" i="18"/>
  <c r="M70" i="18"/>
  <c r="M11" i="18"/>
  <c r="M15" i="18"/>
  <c r="M19" i="18"/>
  <c r="M23" i="18"/>
  <c r="M27" i="18"/>
  <c r="M31" i="18"/>
  <c r="M35" i="18"/>
  <c r="M39" i="18"/>
  <c r="M43" i="18"/>
  <c r="M47" i="18"/>
  <c r="M51" i="18"/>
  <c r="M55" i="18"/>
  <c r="M59" i="18"/>
  <c r="M63" i="18"/>
  <c r="M67" i="18"/>
  <c r="M71" i="18"/>
  <c r="M9" i="18"/>
  <c r="L9" i="18"/>
  <c r="G33" i="19"/>
  <c r="J9" i="18"/>
  <c r="E33" i="19"/>
  <c r="N9" i="18"/>
  <c r="I33" i="19"/>
  <c r="O9" i="18"/>
  <c r="L177" i="19" l="1"/>
  <c r="J169" i="19"/>
  <c r="P169" i="19" s="1"/>
  <c r="J171" i="19"/>
  <c r="P171" i="19" s="1"/>
  <c r="J173" i="19"/>
  <c r="P173" i="19" s="1"/>
  <c r="J114" i="19"/>
  <c r="P114" i="19" s="1"/>
  <c r="J116" i="19"/>
  <c r="P116" i="19" s="1"/>
  <c r="J118" i="19"/>
  <c r="P118" i="19" s="1"/>
  <c r="J120" i="19"/>
  <c r="P120" i="19" s="1"/>
  <c r="J123" i="19"/>
  <c r="P123" i="19" s="1"/>
  <c r="J125" i="19"/>
  <c r="P125" i="19" s="1"/>
  <c r="J127" i="19"/>
  <c r="P127" i="19" s="1"/>
  <c r="J129" i="19"/>
  <c r="P129" i="19" s="1"/>
  <c r="J165" i="19"/>
  <c r="P165" i="19" s="1"/>
  <c r="J167" i="19"/>
  <c r="P167" i="19" s="1"/>
  <c r="J122" i="19"/>
  <c r="P122" i="19" s="1"/>
  <c r="J124" i="19"/>
  <c r="P124" i="19" s="1"/>
  <c r="J126" i="19"/>
  <c r="P126" i="19" s="1"/>
  <c r="J128" i="19"/>
  <c r="P128" i="19" s="1"/>
  <c r="J131" i="19"/>
  <c r="P131" i="19" s="1"/>
  <c r="J133" i="19"/>
  <c r="P133" i="19" s="1"/>
  <c r="J135" i="19"/>
  <c r="P135" i="19" s="1"/>
  <c r="J170" i="19"/>
  <c r="P170" i="19" s="1"/>
  <c r="J172" i="19"/>
  <c r="P172" i="19" s="1"/>
  <c r="J106" i="19"/>
  <c r="P106" i="19" s="1"/>
  <c r="J107" i="19"/>
  <c r="P107" i="19" s="1"/>
  <c r="J109" i="19"/>
  <c r="J111" i="19"/>
  <c r="P111" i="19" s="1"/>
  <c r="J113" i="19"/>
  <c r="P113" i="19" s="1"/>
  <c r="J130" i="19"/>
  <c r="P130" i="19" s="1"/>
  <c r="J132" i="19"/>
  <c r="P132" i="19" s="1"/>
  <c r="J164" i="19"/>
  <c r="P164" i="19" s="1"/>
  <c r="J166" i="19"/>
  <c r="P166" i="19" s="1"/>
  <c r="J168" i="19"/>
  <c r="P168" i="19" s="1"/>
  <c r="J108" i="19"/>
  <c r="P108" i="19" s="1"/>
  <c r="P109" i="19"/>
  <c r="J110" i="19"/>
  <c r="P110" i="19" s="1"/>
  <c r="J112" i="19"/>
  <c r="P112" i="19" s="1"/>
  <c r="J121" i="19"/>
  <c r="P121" i="19" s="1"/>
  <c r="J136" i="19"/>
  <c r="P136" i="19" s="1"/>
  <c r="J139" i="19"/>
  <c r="P139" i="19" s="1"/>
  <c r="J141" i="19"/>
  <c r="J143" i="19"/>
  <c r="P143" i="19" s="1"/>
  <c r="J144" i="19"/>
  <c r="P144" i="19" s="1"/>
  <c r="J147" i="19"/>
  <c r="P147" i="19" s="1"/>
  <c r="J149" i="19"/>
  <c r="P149" i="19" s="1"/>
  <c r="J151" i="19"/>
  <c r="P151" i="19" s="1"/>
  <c r="J153" i="19"/>
  <c r="J156" i="19"/>
  <c r="P156" i="19" s="1"/>
  <c r="J115" i="19"/>
  <c r="P115" i="19" s="1"/>
  <c r="J134" i="19"/>
  <c r="P134" i="19" s="1"/>
  <c r="J138" i="19"/>
  <c r="P138" i="19" s="1"/>
  <c r="J140" i="19"/>
  <c r="P140" i="19" s="1"/>
  <c r="P141" i="19"/>
  <c r="J142" i="19"/>
  <c r="P142" i="19" s="1"/>
  <c r="J146" i="19"/>
  <c r="P146" i="19" s="1"/>
  <c r="J117" i="19"/>
  <c r="P117" i="19" s="1"/>
  <c r="J137" i="19"/>
  <c r="P137" i="19" s="1"/>
  <c r="J158" i="19"/>
  <c r="P158" i="19" s="1"/>
  <c r="J161" i="19"/>
  <c r="J148" i="19"/>
  <c r="P148" i="19" s="1"/>
  <c r="J152" i="19"/>
  <c r="P152" i="19" s="1"/>
  <c r="J155" i="19"/>
  <c r="P155" i="19" s="1"/>
  <c r="J145" i="19"/>
  <c r="P145" i="19" s="1"/>
  <c r="J157" i="19"/>
  <c r="P157" i="19" s="1"/>
  <c r="J160" i="19"/>
  <c r="P160" i="19" s="1"/>
  <c r="J119" i="19"/>
  <c r="P119" i="19" s="1"/>
  <c r="J159" i="19"/>
  <c r="P159" i="19" s="1"/>
  <c r="P161" i="19"/>
  <c r="J163" i="19"/>
  <c r="P163" i="19" s="1"/>
  <c r="J154" i="19"/>
  <c r="P154" i="19" s="1"/>
  <c r="J150" i="19"/>
  <c r="P150" i="19" s="1"/>
  <c r="P153" i="19"/>
  <c r="J162" i="19"/>
  <c r="P162" i="19" s="1"/>
  <c r="H170" i="19"/>
  <c r="N170" i="19" s="1"/>
  <c r="H172" i="19"/>
  <c r="N172" i="19" s="1"/>
  <c r="H106" i="19"/>
  <c r="H107" i="19"/>
  <c r="H109" i="19"/>
  <c r="N109" i="19" s="1"/>
  <c r="H111" i="19"/>
  <c r="N111" i="19" s="1"/>
  <c r="H113" i="19"/>
  <c r="N113" i="19" s="1"/>
  <c r="H130" i="19"/>
  <c r="N130" i="19" s="1"/>
  <c r="H132" i="19"/>
  <c r="N132" i="19" s="1"/>
  <c r="H134" i="19"/>
  <c r="N134" i="19" s="1"/>
  <c r="H163" i="19"/>
  <c r="N163" i="19" s="1"/>
  <c r="H164" i="19"/>
  <c r="N164" i="19" s="1"/>
  <c r="H166" i="19"/>
  <c r="N166" i="19" s="1"/>
  <c r="H168" i="19"/>
  <c r="N168" i="19" s="1"/>
  <c r="N106" i="19"/>
  <c r="H108" i="19"/>
  <c r="N108" i="19" s="1"/>
  <c r="H110" i="19"/>
  <c r="N110" i="19" s="1"/>
  <c r="H112" i="19"/>
  <c r="N112" i="19" s="1"/>
  <c r="H115" i="19"/>
  <c r="N115" i="19" s="1"/>
  <c r="H117" i="19"/>
  <c r="N117" i="19" s="1"/>
  <c r="H119" i="19"/>
  <c r="N119" i="19" s="1"/>
  <c r="H121" i="19"/>
  <c r="N121" i="19" s="1"/>
  <c r="H169" i="19"/>
  <c r="N169" i="19" s="1"/>
  <c r="H171" i="19"/>
  <c r="N171" i="19" s="1"/>
  <c r="H173" i="19"/>
  <c r="N173" i="19" s="1"/>
  <c r="H114" i="19"/>
  <c r="N114" i="19" s="1"/>
  <c r="H116" i="19"/>
  <c r="N116" i="19" s="1"/>
  <c r="H118" i="19"/>
  <c r="N118" i="19" s="1"/>
  <c r="H120" i="19"/>
  <c r="N120" i="19" s="1"/>
  <c r="H123" i="19"/>
  <c r="N123" i="19" s="1"/>
  <c r="H125" i="19"/>
  <c r="N125" i="19" s="1"/>
  <c r="H127" i="19"/>
  <c r="N127" i="19" s="1"/>
  <c r="H129" i="19"/>
  <c r="N129" i="19" s="1"/>
  <c r="H155" i="19"/>
  <c r="N155" i="19" s="1"/>
  <c r="H137" i="19"/>
  <c r="N137" i="19" s="1"/>
  <c r="H145" i="19"/>
  <c r="N145" i="19" s="1"/>
  <c r="H135" i="19"/>
  <c r="H136" i="19"/>
  <c r="N136" i="19" s="1"/>
  <c r="H139" i="19"/>
  <c r="H141" i="19"/>
  <c r="N141" i="19" s="1"/>
  <c r="H143" i="19"/>
  <c r="N143" i="19" s="1"/>
  <c r="H144" i="19"/>
  <c r="N144" i="19" s="1"/>
  <c r="H147" i="19"/>
  <c r="N147" i="19" s="1"/>
  <c r="H149" i="19"/>
  <c r="N149" i="19" s="1"/>
  <c r="H151" i="19"/>
  <c r="N151" i="19" s="1"/>
  <c r="H153" i="19"/>
  <c r="N153" i="19" s="1"/>
  <c r="H165" i="19"/>
  <c r="N165" i="19" s="1"/>
  <c r="H122" i="19"/>
  <c r="N122" i="19" s="1"/>
  <c r="H126" i="19"/>
  <c r="N126" i="19" s="1"/>
  <c r="H146" i="19"/>
  <c r="N146" i="19" s="1"/>
  <c r="H154" i="19"/>
  <c r="N154" i="19" s="1"/>
  <c r="H133" i="19"/>
  <c r="H156" i="19"/>
  <c r="N156" i="19" s="1"/>
  <c r="H159" i="19"/>
  <c r="N159" i="19" s="1"/>
  <c r="H162" i="19"/>
  <c r="N162" i="19" s="1"/>
  <c r="H131" i="19"/>
  <c r="N131" i="19" s="1"/>
  <c r="H140" i="19"/>
  <c r="N140" i="19" s="1"/>
  <c r="H142" i="19"/>
  <c r="N142" i="19" s="1"/>
  <c r="H157" i="19"/>
  <c r="N157" i="19" s="1"/>
  <c r="H167" i="19"/>
  <c r="N167" i="19" s="1"/>
  <c r="H124" i="19"/>
  <c r="N124" i="19" s="1"/>
  <c r="H128" i="19"/>
  <c r="N128" i="19" s="1"/>
  <c r="H148" i="19"/>
  <c r="N148" i="19" s="1"/>
  <c r="H150" i="19"/>
  <c r="N150" i="19" s="1"/>
  <c r="H152" i="19"/>
  <c r="N152" i="19" s="1"/>
  <c r="H158" i="19"/>
  <c r="N158" i="19" s="1"/>
  <c r="H161" i="19"/>
  <c r="H138" i="19"/>
  <c r="N138" i="19" s="1"/>
  <c r="H160" i="19"/>
  <c r="N160" i="19" s="1"/>
  <c r="N133" i="19"/>
  <c r="N139" i="19"/>
  <c r="N135" i="19"/>
  <c r="N161" i="19"/>
  <c r="N107" i="19"/>
  <c r="G163" i="19"/>
  <c r="M163" i="19" s="1"/>
  <c r="G164" i="19"/>
  <c r="M164" i="19" s="1"/>
  <c r="G166" i="19"/>
  <c r="M166" i="19" s="1"/>
  <c r="G168" i="19"/>
  <c r="M168" i="19" s="1"/>
  <c r="G108" i="19"/>
  <c r="M108" i="19" s="1"/>
  <c r="G110" i="19"/>
  <c r="M110" i="19" s="1"/>
  <c r="G112" i="19"/>
  <c r="M112" i="19" s="1"/>
  <c r="G115" i="19"/>
  <c r="M115" i="19" s="1"/>
  <c r="G117" i="19"/>
  <c r="M117" i="19" s="1"/>
  <c r="G119" i="19"/>
  <c r="M119" i="19" s="1"/>
  <c r="G121" i="19"/>
  <c r="M121" i="19" s="1"/>
  <c r="G169" i="19"/>
  <c r="M169" i="19" s="1"/>
  <c r="G171" i="19"/>
  <c r="M171" i="19" s="1"/>
  <c r="G173" i="19"/>
  <c r="M173" i="19" s="1"/>
  <c r="G114" i="19"/>
  <c r="M114" i="19" s="1"/>
  <c r="G116" i="19"/>
  <c r="M116" i="19" s="1"/>
  <c r="G118" i="19"/>
  <c r="M118" i="19" s="1"/>
  <c r="G120" i="19"/>
  <c r="M120" i="19" s="1"/>
  <c r="G123" i="19"/>
  <c r="M123" i="19" s="1"/>
  <c r="G125" i="19"/>
  <c r="M125" i="19" s="1"/>
  <c r="G127" i="19"/>
  <c r="M127" i="19" s="1"/>
  <c r="G129" i="19"/>
  <c r="M129" i="19" s="1"/>
  <c r="G165" i="19"/>
  <c r="M165" i="19" s="1"/>
  <c r="G167" i="19"/>
  <c r="M167" i="19" s="1"/>
  <c r="G122" i="19"/>
  <c r="M122" i="19" s="1"/>
  <c r="G124" i="19"/>
  <c r="M124" i="19" s="1"/>
  <c r="G126" i="19"/>
  <c r="M126" i="19" s="1"/>
  <c r="G128" i="19"/>
  <c r="M128" i="19" s="1"/>
  <c r="G131" i="19"/>
  <c r="G134" i="19"/>
  <c r="M134" i="19" s="1"/>
  <c r="G137" i="19"/>
  <c r="M137" i="19" s="1"/>
  <c r="G145" i="19"/>
  <c r="M145" i="19" s="1"/>
  <c r="G154" i="19"/>
  <c r="M154" i="19" s="1"/>
  <c r="G135" i="19"/>
  <c r="M135" i="19" s="1"/>
  <c r="G136" i="19"/>
  <c r="M136" i="19" s="1"/>
  <c r="G139" i="19"/>
  <c r="M139" i="19" s="1"/>
  <c r="G141" i="19"/>
  <c r="G143" i="19"/>
  <c r="G144" i="19"/>
  <c r="M144" i="19" s="1"/>
  <c r="G147" i="19"/>
  <c r="M147" i="19" s="1"/>
  <c r="G132" i="19"/>
  <c r="M132" i="19" s="1"/>
  <c r="G133" i="19"/>
  <c r="M133" i="19" s="1"/>
  <c r="G138" i="19"/>
  <c r="M138" i="19" s="1"/>
  <c r="G140" i="19"/>
  <c r="M140" i="19" s="1"/>
  <c r="G142" i="19"/>
  <c r="M142" i="19" s="1"/>
  <c r="G146" i="19"/>
  <c r="M146" i="19" s="1"/>
  <c r="G148" i="19"/>
  <c r="M148" i="19" s="1"/>
  <c r="G150" i="19"/>
  <c r="M150" i="19" s="1"/>
  <c r="G152" i="19"/>
  <c r="M152" i="19" s="1"/>
  <c r="G109" i="19"/>
  <c r="M109" i="19" s="1"/>
  <c r="G113" i="19"/>
  <c r="M113" i="19" s="1"/>
  <c r="G130" i="19"/>
  <c r="M130" i="19" s="1"/>
  <c r="G149" i="19"/>
  <c r="G151" i="19"/>
  <c r="M151" i="19" s="1"/>
  <c r="G153" i="19"/>
  <c r="M153" i="19" s="1"/>
  <c r="G156" i="19"/>
  <c r="M156" i="19" s="1"/>
  <c r="G159" i="19"/>
  <c r="M159" i="19" s="1"/>
  <c r="G162" i="19"/>
  <c r="M162" i="19" s="1"/>
  <c r="G106" i="19"/>
  <c r="M106" i="19" s="1"/>
  <c r="G172" i="19"/>
  <c r="M172" i="19" s="1"/>
  <c r="G155" i="19"/>
  <c r="M155" i="19" s="1"/>
  <c r="G158" i="19"/>
  <c r="M158" i="19" s="1"/>
  <c r="G161" i="19"/>
  <c r="M161" i="19" s="1"/>
  <c r="G107" i="19"/>
  <c r="M107" i="19" s="1"/>
  <c r="G111" i="19"/>
  <c r="M111" i="19" s="1"/>
  <c r="G157" i="19"/>
  <c r="M157" i="19" s="1"/>
  <c r="G160" i="19"/>
  <c r="M160" i="19" s="1"/>
  <c r="G170" i="19"/>
  <c r="M170" i="19"/>
  <c r="M149" i="19"/>
  <c r="M143" i="19"/>
  <c r="M141" i="19"/>
  <c r="M131" i="19"/>
  <c r="I165" i="19"/>
  <c r="O165" i="19" s="1"/>
  <c r="I167" i="19"/>
  <c r="O167" i="19" s="1"/>
  <c r="I122" i="19"/>
  <c r="O122" i="19" s="1"/>
  <c r="I124" i="19"/>
  <c r="O124" i="19" s="1"/>
  <c r="I126" i="19"/>
  <c r="O126" i="19" s="1"/>
  <c r="I128" i="19"/>
  <c r="O128" i="19" s="1"/>
  <c r="I131" i="19"/>
  <c r="O131" i="19" s="1"/>
  <c r="I133" i="19"/>
  <c r="O133" i="19" s="1"/>
  <c r="I170" i="19"/>
  <c r="O170" i="19" s="1"/>
  <c r="I172" i="19"/>
  <c r="O172" i="19" s="1"/>
  <c r="I106" i="19"/>
  <c r="I107" i="19"/>
  <c r="O107" i="19" s="1"/>
  <c r="I109" i="19"/>
  <c r="O109" i="19" s="1"/>
  <c r="I111" i="19"/>
  <c r="O111" i="19" s="1"/>
  <c r="I113" i="19"/>
  <c r="I130" i="19"/>
  <c r="O130" i="19" s="1"/>
  <c r="I132" i="19"/>
  <c r="O132" i="19" s="1"/>
  <c r="I134" i="19"/>
  <c r="O134" i="19" s="1"/>
  <c r="I163" i="19"/>
  <c r="O163" i="19" s="1"/>
  <c r="I164" i="19"/>
  <c r="I166" i="19"/>
  <c r="I168" i="19"/>
  <c r="O168" i="19" s="1"/>
  <c r="O106" i="19"/>
  <c r="I108" i="19"/>
  <c r="O108" i="19" s="1"/>
  <c r="I110" i="19"/>
  <c r="O110" i="19" s="1"/>
  <c r="I112" i="19"/>
  <c r="O112" i="19" s="1"/>
  <c r="I115" i="19"/>
  <c r="I117" i="19"/>
  <c r="O117" i="19" s="1"/>
  <c r="I119" i="19"/>
  <c r="O119" i="19" s="1"/>
  <c r="I121" i="19"/>
  <c r="O121" i="19" s="1"/>
  <c r="I169" i="19"/>
  <c r="O169" i="19" s="1"/>
  <c r="I171" i="19"/>
  <c r="O171" i="19" s="1"/>
  <c r="I173" i="19"/>
  <c r="O173" i="19" s="1"/>
  <c r="I114" i="19"/>
  <c r="O114" i="19" s="1"/>
  <c r="I123" i="19"/>
  <c r="O123" i="19" s="1"/>
  <c r="I125" i="19"/>
  <c r="I127" i="19"/>
  <c r="I129" i="19"/>
  <c r="O129" i="19" s="1"/>
  <c r="I138" i="19"/>
  <c r="O138" i="19" s="1"/>
  <c r="I140" i="19"/>
  <c r="O140" i="19" s="1"/>
  <c r="I142" i="19"/>
  <c r="O142" i="19" s="1"/>
  <c r="I146" i="19"/>
  <c r="O146" i="19" s="1"/>
  <c r="I148" i="19"/>
  <c r="O148" i="19" s="1"/>
  <c r="I150" i="19"/>
  <c r="O150" i="19" s="1"/>
  <c r="I152" i="19"/>
  <c r="O152" i="19" s="1"/>
  <c r="I116" i="19"/>
  <c r="O116" i="19" s="1"/>
  <c r="I118" i="19"/>
  <c r="O118" i="19" s="1"/>
  <c r="I137" i="19"/>
  <c r="O137" i="19" s="1"/>
  <c r="I145" i="19"/>
  <c r="O145" i="19" s="1"/>
  <c r="I139" i="19"/>
  <c r="O139" i="19" s="1"/>
  <c r="I141" i="19"/>
  <c r="O141" i="19" s="1"/>
  <c r="I143" i="19"/>
  <c r="O143" i="19" s="1"/>
  <c r="I144" i="19"/>
  <c r="I157" i="19"/>
  <c r="O157" i="19" s="1"/>
  <c r="I160" i="19"/>
  <c r="O160" i="19" s="1"/>
  <c r="I136" i="19"/>
  <c r="O136" i="19" s="1"/>
  <c r="O144" i="19"/>
  <c r="I147" i="19"/>
  <c r="O147" i="19" s="1"/>
  <c r="I149" i="19"/>
  <c r="I151" i="19"/>
  <c r="O151" i="19" s="1"/>
  <c r="I153" i="19"/>
  <c r="O153" i="19" s="1"/>
  <c r="I154" i="19"/>
  <c r="O154" i="19" s="1"/>
  <c r="I158" i="19"/>
  <c r="O158" i="19" s="1"/>
  <c r="I120" i="19"/>
  <c r="O120" i="19" s="1"/>
  <c r="I155" i="19"/>
  <c r="O155" i="19" s="1"/>
  <c r="I156" i="19"/>
  <c r="O156" i="19" s="1"/>
  <c r="I159" i="19"/>
  <c r="O159" i="19" s="1"/>
  <c r="I162" i="19"/>
  <c r="O162" i="19" s="1"/>
  <c r="I135" i="19"/>
  <c r="O135" i="19" s="1"/>
  <c r="I161" i="19"/>
  <c r="O161" i="19" s="1"/>
  <c r="O166" i="19"/>
  <c r="O149" i="19"/>
  <c r="O115" i="19"/>
  <c r="O125" i="19"/>
  <c r="O127" i="19"/>
  <c r="O113" i="19"/>
  <c r="O164" i="19"/>
  <c r="E165" i="19"/>
  <c r="K165" i="19" s="1"/>
  <c r="E167" i="19"/>
  <c r="K167" i="19" s="1"/>
  <c r="E122" i="19"/>
  <c r="K122" i="19" s="1"/>
  <c r="E124" i="19"/>
  <c r="E126" i="19"/>
  <c r="K126" i="19" s="1"/>
  <c r="E128" i="19"/>
  <c r="K128" i="19" s="1"/>
  <c r="E131" i="19"/>
  <c r="K131" i="19" s="1"/>
  <c r="E133" i="19"/>
  <c r="K133" i="19" s="1"/>
  <c r="E135" i="19"/>
  <c r="K135" i="19" s="1"/>
  <c r="E170" i="19"/>
  <c r="E172" i="19"/>
  <c r="K172" i="19" s="1"/>
  <c r="E106" i="19"/>
  <c r="K106" i="19" s="1"/>
  <c r="E107" i="19"/>
  <c r="K107" i="19" s="1"/>
  <c r="E109" i="19"/>
  <c r="K109" i="19" s="1"/>
  <c r="E111" i="19"/>
  <c r="K111" i="19" s="1"/>
  <c r="E113" i="19"/>
  <c r="K113" i="19" s="1"/>
  <c r="E130" i="19"/>
  <c r="E132" i="19"/>
  <c r="E134" i="19"/>
  <c r="K134" i="19" s="1"/>
  <c r="E163" i="19"/>
  <c r="K163" i="19" s="1"/>
  <c r="E164" i="19"/>
  <c r="K164" i="19" s="1"/>
  <c r="E166" i="19"/>
  <c r="E168" i="19"/>
  <c r="K168" i="19" s="1"/>
  <c r="E108" i="19"/>
  <c r="K108" i="19" s="1"/>
  <c r="E110" i="19"/>
  <c r="K110" i="19" s="1"/>
  <c r="E112" i="19"/>
  <c r="K112" i="19" s="1"/>
  <c r="E115" i="19"/>
  <c r="K115" i="19" s="1"/>
  <c r="E117" i="19"/>
  <c r="K117" i="19" s="1"/>
  <c r="E119" i="19"/>
  <c r="E121" i="19"/>
  <c r="K121" i="19" s="1"/>
  <c r="K124" i="19"/>
  <c r="E116" i="19"/>
  <c r="K116" i="19" s="1"/>
  <c r="K130" i="19"/>
  <c r="E138" i="19"/>
  <c r="K138" i="19" s="1"/>
  <c r="E140" i="19"/>
  <c r="K140" i="19" s="1"/>
  <c r="E142" i="19"/>
  <c r="K142" i="19" s="1"/>
  <c r="E146" i="19"/>
  <c r="K146" i="19" s="1"/>
  <c r="E148" i="19"/>
  <c r="K148" i="19" s="1"/>
  <c r="E150" i="19"/>
  <c r="K150" i="19" s="1"/>
  <c r="E152" i="19"/>
  <c r="K152" i="19" s="1"/>
  <c r="E118" i="19"/>
  <c r="K118" i="19" s="1"/>
  <c r="E120" i="19"/>
  <c r="K120" i="19" s="1"/>
  <c r="E137" i="19"/>
  <c r="K137" i="19" s="1"/>
  <c r="E145" i="19"/>
  <c r="K145" i="19" s="1"/>
  <c r="E169" i="19"/>
  <c r="K169" i="19" s="1"/>
  <c r="E173" i="19"/>
  <c r="K173" i="19" s="1"/>
  <c r="E147" i="19"/>
  <c r="E157" i="19"/>
  <c r="K157" i="19" s="1"/>
  <c r="E160" i="19"/>
  <c r="K160" i="19" s="1"/>
  <c r="E114" i="19"/>
  <c r="K114" i="19" s="1"/>
  <c r="E127" i="19"/>
  <c r="K127" i="19" s="1"/>
  <c r="E139" i="19"/>
  <c r="K139" i="19" s="1"/>
  <c r="E143" i="19"/>
  <c r="K143" i="19" s="1"/>
  <c r="E151" i="19"/>
  <c r="K151" i="19" s="1"/>
  <c r="E161" i="19"/>
  <c r="K161" i="19" s="1"/>
  <c r="E125" i="19"/>
  <c r="K125" i="19" s="1"/>
  <c r="E129" i="19"/>
  <c r="K129" i="19" s="1"/>
  <c r="E123" i="19"/>
  <c r="K123" i="19" s="1"/>
  <c r="E144" i="19"/>
  <c r="K144" i="19" s="1"/>
  <c r="E153" i="19"/>
  <c r="K153" i="19" s="1"/>
  <c r="E155" i="19"/>
  <c r="E156" i="19"/>
  <c r="K156" i="19" s="1"/>
  <c r="E171" i="19"/>
  <c r="K171" i="19" s="1"/>
  <c r="K132" i="19"/>
  <c r="E136" i="19"/>
  <c r="K136" i="19" s="1"/>
  <c r="E154" i="19"/>
  <c r="K154" i="19" s="1"/>
  <c r="E159" i="19"/>
  <c r="K159" i="19" s="1"/>
  <c r="E162" i="19"/>
  <c r="K162" i="19" s="1"/>
  <c r="E141" i="19"/>
  <c r="K141" i="19" s="1"/>
  <c r="E149" i="19"/>
  <c r="K149" i="19" s="1"/>
  <c r="E158" i="19"/>
  <c r="K158" i="19" s="1"/>
  <c r="K119" i="19"/>
  <c r="K170" i="19"/>
  <c r="K166" i="19"/>
  <c r="K147" i="19"/>
  <c r="K155" i="19"/>
  <c r="J34" i="19"/>
  <c r="P34" i="19" s="1"/>
  <c r="G35" i="19"/>
  <c r="G39" i="19"/>
  <c r="M39" i="19" s="1"/>
  <c r="G43" i="19"/>
  <c r="G47" i="19"/>
  <c r="M47" i="19" s="1"/>
  <c r="G51" i="19"/>
  <c r="M51" i="19" s="1"/>
  <c r="G55" i="19"/>
  <c r="M55" i="19" s="1"/>
  <c r="G59" i="19"/>
  <c r="M59" i="19" s="1"/>
  <c r="G63" i="19"/>
  <c r="M63" i="19" s="1"/>
  <c r="G67" i="19"/>
  <c r="M67" i="19" s="1"/>
  <c r="G71" i="19"/>
  <c r="M71" i="19" s="1"/>
  <c r="G75" i="19"/>
  <c r="M75" i="19" s="1"/>
  <c r="G79" i="19"/>
  <c r="M79" i="19" s="1"/>
  <c r="G83" i="19"/>
  <c r="M83" i="19" s="1"/>
  <c r="G87" i="19"/>
  <c r="M87" i="19" s="1"/>
  <c r="G91" i="19"/>
  <c r="M91" i="19" s="1"/>
  <c r="G95" i="19"/>
  <c r="M95" i="19" s="1"/>
  <c r="G99" i="19"/>
  <c r="M99" i="19" s="1"/>
  <c r="G103" i="19"/>
  <c r="M103" i="19" s="1"/>
  <c r="M43" i="19"/>
  <c r="G40" i="19"/>
  <c r="M40" i="19" s="1"/>
  <c r="G45" i="19"/>
  <c r="M45" i="19" s="1"/>
  <c r="G50" i="19"/>
  <c r="M50" i="19" s="1"/>
  <c r="G56" i="19"/>
  <c r="M56" i="19" s="1"/>
  <c r="G61" i="19"/>
  <c r="M61" i="19" s="1"/>
  <c r="G66" i="19"/>
  <c r="M66" i="19" s="1"/>
  <c r="G72" i="19"/>
  <c r="M72" i="19" s="1"/>
  <c r="G77" i="19"/>
  <c r="M77" i="19" s="1"/>
  <c r="G82" i="19"/>
  <c r="M82" i="19" s="1"/>
  <c r="G88" i="19"/>
  <c r="M88" i="19" s="1"/>
  <c r="G93" i="19"/>
  <c r="M93" i="19" s="1"/>
  <c r="G98" i="19"/>
  <c r="M98" i="19" s="1"/>
  <c r="G104" i="19"/>
  <c r="M104" i="19" s="1"/>
  <c r="M35" i="19"/>
  <c r="G41" i="19"/>
  <c r="M41" i="19" s="1"/>
  <c r="G48" i="19"/>
  <c r="M48" i="19" s="1"/>
  <c r="G54" i="19"/>
  <c r="M54" i="19" s="1"/>
  <c r="G62" i="19"/>
  <c r="M62" i="19" s="1"/>
  <c r="G69" i="19"/>
  <c r="M69" i="19" s="1"/>
  <c r="G76" i="19"/>
  <c r="M76" i="19" s="1"/>
  <c r="G84" i="19"/>
  <c r="M84" i="19" s="1"/>
  <c r="G90" i="19"/>
  <c r="M90" i="19" s="1"/>
  <c r="G97" i="19"/>
  <c r="M97" i="19" s="1"/>
  <c r="G105" i="19"/>
  <c r="M105" i="19" s="1"/>
  <c r="G37" i="19"/>
  <c r="M37" i="19" s="1"/>
  <c r="G44" i="19"/>
  <c r="M44" i="19" s="1"/>
  <c r="G52" i="19"/>
  <c r="M52" i="19" s="1"/>
  <c r="G58" i="19"/>
  <c r="M58" i="19" s="1"/>
  <c r="G65" i="19"/>
  <c r="M65" i="19" s="1"/>
  <c r="G73" i="19"/>
  <c r="M73" i="19" s="1"/>
  <c r="G80" i="19"/>
  <c r="M80" i="19" s="1"/>
  <c r="G86" i="19"/>
  <c r="M86" i="19" s="1"/>
  <c r="G94" i="19"/>
  <c r="M94" i="19" s="1"/>
  <c r="G101" i="19"/>
  <c r="M101" i="19" s="1"/>
  <c r="G38" i="19"/>
  <c r="M38" i="19" s="1"/>
  <c r="G53" i="19"/>
  <c r="M53" i="19" s="1"/>
  <c r="G68" i="19"/>
  <c r="M68" i="19" s="1"/>
  <c r="G81" i="19"/>
  <c r="M81" i="19" s="1"/>
  <c r="G96" i="19"/>
  <c r="M96" i="19" s="1"/>
  <c r="G42" i="19"/>
  <c r="M42" i="19" s="1"/>
  <c r="G57" i="19"/>
  <c r="M57" i="19" s="1"/>
  <c r="G70" i="19"/>
  <c r="M70" i="19" s="1"/>
  <c r="G85" i="19"/>
  <c r="M85" i="19" s="1"/>
  <c r="G100" i="19"/>
  <c r="M100" i="19" s="1"/>
  <c r="G46" i="19"/>
  <c r="M46" i="19" s="1"/>
  <c r="G60" i="19"/>
  <c r="M60" i="19" s="1"/>
  <c r="G74" i="19"/>
  <c r="M74" i="19" s="1"/>
  <c r="G89" i="19"/>
  <c r="M89" i="19" s="1"/>
  <c r="G102" i="19"/>
  <c r="M102" i="19" s="1"/>
  <c r="G36" i="19"/>
  <c r="M36" i="19" s="1"/>
  <c r="G49" i="19"/>
  <c r="M49" i="19" s="1"/>
  <c r="G64" i="19"/>
  <c r="M64" i="19" s="1"/>
  <c r="G78" i="19"/>
  <c r="M78" i="19" s="1"/>
  <c r="G92" i="19"/>
  <c r="M92" i="19" s="1"/>
  <c r="H38" i="19"/>
  <c r="N38" i="19" s="1"/>
  <c r="H42" i="19"/>
  <c r="N42" i="19" s="1"/>
  <c r="H46" i="19"/>
  <c r="N46" i="19" s="1"/>
  <c r="H50" i="19"/>
  <c r="N50" i="19" s="1"/>
  <c r="H54" i="19"/>
  <c r="N54" i="19" s="1"/>
  <c r="H58" i="19"/>
  <c r="N58" i="19" s="1"/>
  <c r="H62" i="19"/>
  <c r="N62" i="19" s="1"/>
  <c r="H66" i="19"/>
  <c r="N66" i="19" s="1"/>
  <c r="H70" i="19"/>
  <c r="N70" i="19" s="1"/>
  <c r="H74" i="19"/>
  <c r="N74" i="19" s="1"/>
  <c r="H78" i="19"/>
  <c r="N78" i="19" s="1"/>
  <c r="H82" i="19"/>
  <c r="N82" i="19" s="1"/>
  <c r="H86" i="19"/>
  <c r="N86" i="19" s="1"/>
  <c r="H90" i="19"/>
  <c r="N90" i="19" s="1"/>
  <c r="H94" i="19"/>
  <c r="N94" i="19" s="1"/>
  <c r="H98" i="19"/>
  <c r="N98" i="19" s="1"/>
  <c r="H102" i="19"/>
  <c r="N102" i="19" s="1"/>
  <c r="H36" i="19"/>
  <c r="N36" i="19" s="1"/>
  <c r="H41" i="19"/>
  <c r="N41" i="19" s="1"/>
  <c r="H47" i="19"/>
  <c r="N47" i="19" s="1"/>
  <c r="H52" i="19"/>
  <c r="N52" i="19" s="1"/>
  <c r="H57" i="19"/>
  <c r="N57" i="19" s="1"/>
  <c r="H63" i="19"/>
  <c r="N63" i="19" s="1"/>
  <c r="H68" i="19"/>
  <c r="N68" i="19" s="1"/>
  <c r="H73" i="19"/>
  <c r="N73" i="19" s="1"/>
  <c r="H79" i="19"/>
  <c r="N79" i="19" s="1"/>
  <c r="H84" i="19"/>
  <c r="N84" i="19" s="1"/>
  <c r="H89" i="19"/>
  <c r="N89" i="19" s="1"/>
  <c r="H95" i="19"/>
  <c r="N95" i="19" s="1"/>
  <c r="H100" i="19"/>
  <c r="N100" i="19" s="1"/>
  <c r="H105" i="19"/>
  <c r="N105" i="19" s="1"/>
  <c r="H37" i="19"/>
  <c r="N37" i="19" s="1"/>
  <c r="H43" i="19"/>
  <c r="N43" i="19" s="1"/>
  <c r="H48" i="19"/>
  <c r="N48" i="19" s="1"/>
  <c r="H53" i="19"/>
  <c r="N53" i="19" s="1"/>
  <c r="H59" i="19"/>
  <c r="N59" i="19" s="1"/>
  <c r="H64" i="19"/>
  <c r="N64" i="19" s="1"/>
  <c r="H69" i="19"/>
  <c r="N69" i="19" s="1"/>
  <c r="H75" i="19"/>
  <c r="N75" i="19" s="1"/>
  <c r="H80" i="19"/>
  <c r="N80" i="19" s="1"/>
  <c r="H39" i="19"/>
  <c r="N39" i="19" s="1"/>
  <c r="H49" i="19"/>
  <c r="N49" i="19" s="1"/>
  <c r="H40" i="19"/>
  <c r="N40" i="19" s="1"/>
  <c r="H51" i="19"/>
  <c r="N51" i="19" s="1"/>
  <c r="H61" i="19"/>
  <c r="N61" i="19" s="1"/>
  <c r="H72" i="19"/>
  <c r="N72" i="19" s="1"/>
  <c r="H83" i="19"/>
  <c r="N83" i="19" s="1"/>
  <c r="H91" i="19"/>
  <c r="N91" i="19" s="1"/>
  <c r="H97" i="19"/>
  <c r="N97" i="19" s="1"/>
  <c r="H104" i="19"/>
  <c r="N104" i="19" s="1"/>
  <c r="H44" i="19"/>
  <c r="N44" i="19" s="1"/>
  <c r="H55" i="19"/>
  <c r="N55" i="19" s="1"/>
  <c r="H35" i="19"/>
  <c r="N35" i="19" s="1"/>
  <c r="H45" i="19"/>
  <c r="N45" i="19" s="1"/>
  <c r="H56" i="19"/>
  <c r="N56" i="19" s="1"/>
  <c r="H67" i="19"/>
  <c r="N67" i="19" s="1"/>
  <c r="H77" i="19"/>
  <c r="N77" i="19" s="1"/>
  <c r="H87" i="19"/>
  <c r="N87" i="19" s="1"/>
  <c r="H93" i="19"/>
  <c r="N93" i="19" s="1"/>
  <c r="H101" i="19"/>
  <c r="N101" i="19" s="1"/>
  <c r="H60" i="19"/>
  <c r="N60" i="19" s="1"/>
  <c r="H81" i="19"/>
  <c r="N81" i="19" s="1"/>
  <c r="H96" i="19"/>
  <c r="N96" i="19" s="1"/>
  <c r="H65" i="19"/>
  <c r="N65" i="19" s="1"/>
  <c r="H85" i="19"/>
  <c r="N85" i="19" s="1"/>
  <c r="H99" i="19"/>
  <c r="N99" i="19" s="1"/>
  <c r="H71" i="19"/>
  <c r="N71" i="19" s="1"/>
  <c r="H88" i="19"/>
  <c r="N88" i="19" s="1"/>
  <c r="H103" i="19"/>
  <c r="N103" i="19" s="1"/>
  <c r="H76" i="19"/>
  <c r="N76" i="19" s="1"/>
  <c r="H92" i="19"/>
  <c r="N92" i="19" s="1"/>
  <c r="E37" i="19"/>
  <c r="K37" i="19" s="1"/>
  <c r="E41" i="19"/>
  <c r="K41" i="19" s="1"/>
  <c r="E45" i="19"/>
  <c r="K45" i="19" s="1"/>
  <c r="E49" i="19"/>
  <c r="K49" i="19" s="1"/>
  <c r="E53" i="19"/>
  <c r="K53" i="19" s="1"/>
  <c r="E57" i="19"/>
  <c r="K57" i="19" s="1"/>
  <c r="E61" i="19"/>
  <c r="K61" i="19" s="1"/>
  <c r="E65" i="19"/>
  <c r="K65" i="19" s="1"/>
  <c r="E69" i="19"/>
  <c r="K69" i="19" s="1"/>
  <c r="E73" i="19"/>
  <c r="K73" i="19" s="1"/>
  <c r="E77" i="19"/>
  <c r="K77" i="19" s="1"/>
  <c r="E81" i="19"/>
  <c r="K81" i="19" s="1"/>
  <c r="E85" i="19"/>
  <c r="K85" i="19" s="1"/>
  <c r="E89" i="19"/>
  <c r="K89" i="19" s="1"/>
  <c r="E93" i="19"/>
  <c r="K93" i="19" s="1"/>
  <c r="E36" i="19"/>
  <c r="K36" i="19" s="1"/>
  <c r="E42" i="19"/>
  <c r="K42" i="19" s="1"/>
  <c r="E47" i="19"/>
  <c r="K47" i="19" s="1"/>
  <c r="E52" i="19"/>
  <c r="K52" i="19" s="1"/>
  <c r="E58" i="19"/>
  <c r="K58" i="19" s="1"/>
  <c r="E63" i="19"/>
  <c r="K63" i="19" s="1"/>
  <c r="E68" i="19"/>
  <c r="K68" i="19" s="1"/>
  <c r="E74" i="19"/>
  <c r="K74" i="19" s="1"/>
  <c r="E79" i="19"/>
  <c r="K79" i="19" s="1"/>
  <c r="E84" i="19"/>
  <c r="K84" i="19" s="1"/>
  <c r="E90" i="19"/>
  <c r="K90" i="19" s="1"/>
  <c r="E95" i="19"/>
  <c r="K95" i="19" s="1"/>
  <c r="E99" i="19"/>
  <c r="K99" i="19" s="1"/>
  <c r="E103" i="19"/>
  <c r="K103" i="19" s="1"/>
  <c r="E40" i="19"/>
  <c r="K40" i="19" s="1"/>
  <c r="E48" i="19"/>
  <c r="K48" i="19" s="1"/>
  <c r="E55" i="19"/>
  <c r="K55" i="19" s="1"/>
  <c r="E62" i="19"/>
  <c r="K62" i="19" s="1"/>
  <c r="E70" i="19"/>
  <c r="K70" i="19" s="1"/>
  <c r="E76" i="19"/>
  <c r="K76" i="19" s="1"/>
  <c r="E83" i="19"/>
  <c r="K83" i="19" s="1"/>
  <c r="E91" i="19"/>
  <c r="K91" i="19" s="1"/>
  <c r="E97" i="19"/>
  <c r="K97" i="19" s="1"/>
  <c r="E102" i="19"/>
  <c r="K102" i="19" s="1"/>
  <c r="E38" i="19"/>
  <c r="K38" i="19" s="1"/>
  <c r="E44" i="19"/>
  <c r="K44" i="19" s="1"/>
  <c r="E51" i="19"/>
  <c r="K51" i="19" s="1"/>
  <c r="E59" i="19"/>
  <c r="K59" i="19" s="1"/>
  <c r="E66" i="19"/>
  <c r="K66" i="19" s="1"/>
  <c r="E72" i="19"/>
  <c r="K72" i="19" s="1"/>
  <c r="E80" i="19"/>
  <c r="K80" i="19" s="1"/>
  <c r="E87" i="19"/>
  <c r="K87" i="19" s="1"/>
  <c r="E94" i="19"/>
  <c r="K94" i="19" s="1"/>
  <c r="E100" i="19"/>
  <c r="K100" i="19" s="1"/>
  <c r="E105" i="19"/>
  <c r="K105" i="19" s="1"/>
  <c r="E39" i="19"/>
  <c r="K39" i="19" s="1"/>
  <c r="E54" i="19"/>
  <c r="K54" i="19" s="1"/>
  <c r="E67" i="19"/>
  <c r="K67" i="19" s="1"/>
  <c r="E82" i="19"/>
  <c r="K82" i="19" s="1"/>
  <c r="E96" i="19"/>
  <c r="K96" i="19" s="1"/>
  <c r="E43" i="19"/>
  <c r="K43" i="19" s="1"/>
  <c r="E56" i="19"/>
  <c r="K56" i="19" s="1"/>
  <c r="E71" i="19"/>
  <c r="K71" i="19" s="1"/>
  <c r="E86" i="19"/>
  <c r="K86" i="19" s="1"/>
  <c r="E98" i="19"/>
  <c r="K98" i="19" s="1"/>
  <c r="E46" i="19"/>
  <c r="K46" i="19" s="1"/>
  <c r="E60" i="19"/>
  <c r="K60" i="19" s="1"/>
  <c r="E75" i="19"/>
  <c r="K75" i="19" s="1"/>
  <c r="E88" i="19"/>
  <c r="K88" i="19" s="1"/>
  <c r="E101" i="19"/>
  <c r="K101" i="19" s="1"/>
  <c r="E35" i="19"/>
  <c r="K35" i="19" s="1"/>
  <c r="E50" i="19"/>
  <c r="K50" i="19" s="1"/>
  <c r="E64" i="19"/>
  <c r="K64" i="19" s="1"/>
  <c r="E78" i="19"/>
  <c r="K78" i="19" s="1"/>
  <c r="E92" i="19"/>
  <c r="K92" i="19" s="1"/>
  <c r="E104" i="19"/>
  <c r="K104" i="19" s="1"/>
  <c r="H34" i="19"/>
  <c r="N34" i="19" s="1"/>
  <c r="I37" i="19"/>
  <c r="O37" i="19" s="1"/>
  <c r="I41" i="19"/>
  <c r="O41" i="19" s="1"/>
  <c r="I45" i="19"/>
  <c r="I49" i="19"/>
  <c r="O49" i="19" s="1"/>
  <c r="I53" i="19"/>
  <c r="O53" i="19" s="1"/>
  <c r="I57" i="19"/>
  <c r="O57" i="19" s="1"/>
  <c r="I61" i="19"/>
  <c r="O61" i="19" s="1"/>
  <c r="I65" i="19"/>
  <c r="O65" i="19" s="1"/>
  <c r="I69" i="19"/>
  <c r="O69" i="19" s="1"/>
  <c r="I73" i="19"/>
  <c r="O73" i="19" s="1"/>
  <c r="I77" i="19"/>
  <c r="O77" i="19" s="1"/>
  <c r="I81" i="19"/>
  <c r="O81" i="19" s="1"/>
  <c r="I85" i="19"/>
  <c r="O85" i="19" s="1"/>
  <c r="I89" i="19"/>
  <c r="O89" i="19" s="1"/>
  <c r="I93" i="19"/>
  <c r="O93" i="19" s="1"/>
  <c r="I97" i="19"/>
  <c r="O97" i="19" s="1"/>
  <c r="I101" i="19"/>
  <c r="O101" i="19" s="1"/>
  <c r="I105" i="19"/>
  <c r="O105" i="19" s="1"/>
  <c r="O45" i="19"/>
  <c r="I38" i="19"/>
  <c r="O38" i="19" s="1"/>
  <c r="I43" i="19"/>
  <c r="O43" i="19" s="1"/>
  <c r="I48" i="19"/>
  <c r="O48" i="19" s="1"/>
  <c r="I54" i="19"/>
  <c r="O54" i="19" s="1"/>
  <c r="I59" i="19"/>
  <c r="O59" i="19" s="1"/>
  <c r="I64" i="19"/>
  <c r="O64" i="19" s="1"/>
  <c r="I70" i="19"/>
  <c r="O70" i="19" s="1"/>
  <c r="I75" i="19"/>
  <c r="O75" i="19" s="1"/>
  <c r="I80" i="19"/>
  <c r="O80" i="19" s="1"/>
  <c r="I86" i="19"/>
  <c r="O86" i="19" s="1"/>
  <c r="I91" i="19"/>
  <c r="O91" i="19" s="1"/>
  <c r="I96" i="19"/>
  <c r="O96" i="19" s="1"/>
  <c r="I102" i="19"/>
  <c r="O102" i="19" s="1"/>
  <c r="I39" i="19"/>
  <c r="O39" i="19" s="1"/>
  <c r="I44" i="19"/>
  <c r="O44" i="19" s="1"/>
  <c r="I50" i="19"/>
  <c r="O50" i="19" s="1"/>
  <c r="I55" i="19"/>
  <c r="O55" i="19" s="1"/>
  <c r="I60" i="19"/>
  <c r="O60" i="19" s="1"/>
  <c r="I66" i="19"/>
  <c r="O66" i="19" s="1"/>
  <c r="I71" i="19"/>
  <c r="O71" i="19" s="1"/>
  <c r="I76" i="19"/>
  <c r="O76" i="19" s="1"/>
  <c r="I82" i="19"/>
  <c r="O82" i="19" s="1"/>
  <c r="I87" i="19"/>
  <c r="O87" i="19" s="1"/>
  <c r="I92" i="19"/>
  <c r="O92" i="19" s="1"/>
  <c r="I98" i="19"/>
  <c r="O98" i="19" s="1"/>
  <c r="I103" i="19"/>
  <c r="O103" i="19" s="1"/>
  <c r="I35" i="19"/>
  <c r="O35" i="19" s="1"/>
  <c r="I46" i="19"/>
  <c r="O46" i="19" s="1"/>
  <c r="I56" i="19"/>
  <c r="O56" i="19" s="1"/>
  <c r="I67" i="19"/>
  <c r="O67" i="19" s="1"/>
  <c r="I78" i="19"/>
  <c r="O78" i="19" s="1"/>
  <c r="I88" i="19"/>
  <c r="O88" i="19" s="1"/>
  <c r="I99" i="19"/>
  <c r="O99" i="19" s="1"/>
  <c r="I36" i="19"/>
  <c r="O36" i="19" s="1"/>
  <c r="I47" i="19"/>
  <c r="O47" i="19" s="1"/>
  <c r="I58" i="19"/>
  <c r="O58" i="19" s="1"/>
  <c r="I68" i="19"/>
  <c r="O68" i="19" s="1"/>
  <c r="I79" i="19"/>
  <c r="O79" i="19" s="1"/>
  <c r="I90" i="19"/>
  <c r="O90" i="19" s="1"/>
  <c r="I100" i="19"/>
  <c r="O100" i="19" s="1"/>
  <c r="I40" i="19"/>
  <c r="O40" i="19" s="1"/>
  <c r="I51" i="19"/>
  <c r="O51" i="19" s="1"/>
  <c r="I62" i="19"/>
  <c r="O62" i="19" s="1"/>
  <c r="I72" i="19"/>
  <c r="O72" i="19" s="1"/>
  <c r="I83" i="19"/>
  <c r="O83" i="19" s="1"/>
  <c r="I94" i="19"/>
  <c r="O94" i="19" s="1"/>
  <c r="I104" i="19"/>
  <c r="O104" i="19" s="1"/>
  <c r="I42" i="19"/>
  <c r="O42" i="19" s="1"/>
  <c r="I52" i="19"/>
  <c r="O52" i="19" s="1"/>
  <c r="I63" i="19"/>
  <c r="O63" i="19" s="1"/>
  <c r="I74" i="19"/>
  <c r="O74" i="19" s="1"/>
  <c r="I84" i="19"/>
  <c r="O84" i="19" s="1"/>
  <c r="I95" i="19"/>
  <c r="O95" i="19" s="1"/>
  <c r="J36" i="19"/>
  <c r="P36" i="19" s="1"/>
  <c r="J40" i="19"/>
  <c r="P40" i="19" s="1"/>
  <c r="J44" i="19"/>
  <c r="P44" i="19" s="1"/>
  <c r="J48" i="19"/>
  <c r="P48" i="19" s="1"/>
  <c r="J52" i="19"/>
  <c r="P52" i="19" s="1"/>
  <c r="J56" i="19"/>
  <c r="P56" i="19" s="1"/>
  <c r="J60" i="19"/>
  <c r="P60" i="19" s="1"/>
  <c r="J64" i="19"/>
  <c r="P64" i="19" s="1"/>
  <c r="J68" i="19"/>
  <c r="P68" i="19" s="1"/>
  <c r="J72" i="19"/>
  <c r="P72" i="19" s="1"/>
  <c r="J76" i="19"/>
  <c r="P76" i="19" s="1"/>
  <c r="J80" i="19"/>
  <c r="P80" i="19" s="1"/>
  <c r="J84" i="19"/>
  <c r="P84" i="19" s="1"/>
  <c r="J88" i="19"/>
  <c r="P88" i="19" s="1"/>
  <c r="J92" i="19"/>
  <c r="P92" i="19" s="1"/>
  <c r="J96" i="19"/>
  <c r="P96" i="19" s="1"/>
  <c r="J100" i="19"/>
  <c r="P100" i="19" s="1"/>
  <c r="J104" i="19"/>
  <c r="P104" i="19" s="1"/>
  <c r="J39" i="19"/>
  <c r="P39" i="19" s="1"/>
  <c r="J45" i="19"/>
  <c r="P45" i="19" s="1"/>
  <c r="J50" i="19"/>
  <c r="P50" i="19" s="1"/>
  <c r="J55" i="19"/>
  <c r="P55" i="19" s="1"/>
  <c r="J61" i="19"/>
  <c r="P61" i="19" s="1"/>
  <c r="J66" i="19"/>
  <c r="P66" i="19" s="1"/>
  <c r="J71" i="19"/>
  <c r="P71" i="19" s="1"/>
  <c r="J77" i="19"/>
  <c r="P77" i="19" s="1"/>
  <c r="J82" i="19"/>
  <c r="P82" i="19" s="1"/>
  <c r="J87" i="19"/>
  <c r="P87" i="19" s="1"/>
  <c r="J93" i="19"/>
  <c r="P93" i="19" s="1"/>
  <c r="J98" i="19"/>
  <c r="P98" i="19" s="1"/>
  <c r="J103" i="19"/>
  <c r="P103" i="19" s="1"/>
  <c r="J35" i="19"/>
  <c r="P35" i="19" s="1"/>
  <c r="J41" i="19"/>
  <c r="P41" i="19" s="1"/>
  <c r="J46" i="19"/>
  <c r="P46" i="19" s="1"/>
  <c r="J51" i="19"/>
  <c r="P51" i="19" s="1"/>
  <c r="J57" i="19"/>
  <c r="P57" i="19" s="1"/>
  <c r="J62" i="19"/>
  <c r="P62" i="19" s="1"/>
  <c r="J67" i="19"/>
  <c r="P67" i="19" s="1"/>
  <c r="J73" i="19"/>
  <c r="P73" i="19" s="1"/>
  <c r="J78" i="19"/>
  <c r="P78" i="19" s="1"/>
  <c r="J83" i="19"/>
  <c r="P83" i="19" s="1"/>
  <c r="J89" i="19"/>
  <c r="P89" i="19" s="1"/>
  <c r="J94" i="19"/>
  <c r="P94" i="19" s="1"/>
  <c r="J99" i="19"/>
  <c r="P99" i="19" s="1"/>
  <c r="J105" i="19"/>
  <c r="P105" i="19" s="1"/>
  <c r="J42" i="19"/>
  <c r="P42" i="19" s="1"/>
  <c r="J53" i="19"/>
  <c r="P53" i="19" s="1"/>
  <c r="J63" i="19"/>
  <c r="P63" i="19" s="1"/>
  <c r="J74" i="19"/>
  <c r="P74" i="19" s="1"/>
  <c r="J85" i="19"/>
  <c r="P85" i="19" s="1"/>
  <c r="J95" i="19"/>
  <c r="P95" i="19" s="1"/>
  <c r="J43" i="19"/>
  <c r="P43" i="19" s="1"/>
  <c r="J54" i="19"/>
  <c r="P54" i="19" s="1"/>
  <c r="J65" i="19"/>
  <c r="P65" i="19" s="1"/>
  <c r="J75" i="19"/>
  <c r="P75" i="19" s="1"/>
  <c r="J86" i="19"/>
  <c r="P86" i="19" s="1"/>
  <c r="J97" i="19"/>
  <c r="P97" i="19" s="1"/>
  <c r="J37" i="19"/>
  <c r="P37" i="19" s="1"/>
  <c r="J47" i="19"/>
  <c r="P47" i="19" s="1"/>
  <c r="J58" i="19"/>
  <c r="P58" i="19" s="1"/>
  <c r="J69" i="19"/>
  <c r="P69" i="19" s="1"/>
  <c r="J79" i="19"/>
  <c r="P79" i="19" s="1"/>
  <c r="J90" i="19"/>
  <c r="P90" i="19" s="1"/>
  <c r="J101" i="19"/>
  <c r="P101" i="19" s="1"/>
  <c r="J38" i="19"/>
  <c r="P38" i="19" s="1"/>
  <c r="J49" i="19"/>
  <c r="P49" i="19" s="1"/>
  <c r="J59" i="19"/>
  <c r="P59" i="19" s="1"/>
  <c r="J70" i="19"/>
  <c r="P70" i="19" s="1"/>
  <c r="J81" i="19"/>
  <c r="P81" i="19" s="1"/>
  <c r="J91" i="19"/>
  <c r="P91" i="19" s="1"/>
  <c r="J102" i="19"/>
  <c r="P102" i="19" s="1"/>
  <c r="G34" i="19"/>
  <c r="M34" i="19" s="1"/>
  <c r="E34" i="19"/>
  <c r="K34" i="19" s="1"/>
  <c r="I34" i="19"/>
  <c r="O34" i="19" s="1"/>
  <c r="O177" i="19" l="1"/>
  <c r="O178" i="19" s="1"/>
  <c r="P177" i="19"/>
  <c r="P178" i="19" s="1"/>
  <c r="M177" i="19"/>
  <c r="N177" i="19"/>
  <c r="K177" i="19"/>
  <c r="M178" i="19" l="1"/>
  <c r="M179" i="19" s="1"/>
  <c r="B39" i="20" s="1"/>
  <c r="K178" i="19"/>
  <c r="K179" i="19" s="1"/>
  <c r="B37" i="20" s="1"/>
  <c r="L178" i="19"/>
  <c r="L179" i="19" s="1"/>
  <c r="B38" i="20" s="1"/>
  <c r="N178" i="19"/>
  <c r="N179" i="19" s="1"/>
  <c r="B40" i="20" s="1"/>
  <c r="O179" i="19"/>
  <c r="B41" i="20" s="1"/>
  <c r="P179" i="19"/>
  <c r="B42" i="20" s="1"/>
  <c r="O44" i="20" l="1"/>
  <c r="L44" i="20"/>
  <c r="D44" i="20"/>
  <c r="F44" i="20"/>
  <c r="C44" i="20"/>
  <c r="E44" i="20"/>
  <c r="K44" i="20"/>
  <c r="M44" i="20"/>
</calcChain>
</file>

<file path=xl/sharedStrings.xml><?xml version="1.0" encoding="utf-8"?>
<sst xmlns="http://schemas.openxmlformats.org/spreadsheetml/2006/main" count="675" uniqueCount="378">
  <si>
    <t>CO1</t>
  </si>
  <si>
    <t>CO2</t>
  </si>
  <si>
    <t>CO3</t>
  </si>
  <si>
    <t>CO4</t>
  </si>
  <si>
    <t>CO5</t>
  </si>
  <si>
    <t>S.No</t>
  </si>
  <si>
    <t>Name of the Student</t>
  </si>
  <si>
    <t>CO6</t>
  </si>
  <si>
    <t>Reg No.</t>
  </si>
  <si>
    <t>% of Students Achieved CO</t>
  </si>
  <si>
    <t>S.No.</t>
  </si>
  <si>
    <t>Reg. No.</t>
  </si>
  <si>
    <t>Grade</t>
  </si>
  <si>
    <t>Equivalent Marks</t>
  </si>
  <si>
    <t>O</t>
  </si>
  <si>
    <t>A+</t>
  </si>
  <si>
    <t>B+</t>
  </si>
  <si>
    <t>A</t>
  </si>
  <si>
    <t>B</t>
  </si>
  <si>
    <t>91-100</t>
  </si>
  <si>
    <t>81-90</t>
  </si>
  <si>
    <t>71-80</t>
  </si>
  <si>
    <t>61-70</t>
  </si>
  <si>
    <t>50-60</t>
  </si>
  <si>
    <t>0-49</t>
  </si>
  <si>
    <t>RA</t>
  </si>
  <si>
    <t>S</t>
  </si>
  <si>
    <t>AB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</si>
  <si>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</si>
  <si>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</si>
  <si>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</si>
  <si>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</si>
  <si>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</si>
  <si>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</si>
  <si>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</si>
  <si>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</si>
  <si>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</si>
  <si>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P10</t>
  </si>
  <si>
    <t>M</t>
  </si>
  <si>
    <t>W</t>
  </si>
  <si>
    <t>% of students strength to secure above</t>
  </si>
  <si>
    <t>marks</t>
  </si>
  <si>
    <t>Degree of Attainment- TARGET</t>
  </si>
  <si>
    <t>U</t>
  </si>
  <si>
    <t>Y - Achieved ; N - Not Achieved</t>
  </si>
  <si>
    <t>No. of Students who have secured above Target Marks</t>
  </si>
  <si>
    <t>Target Marks</t>
  </si>
  <si>
    <t>Sl. No.</t>
  </si>
  <si>
    <t>R2015</t>
  </si>
  <si>
    <t>Enter the Regulation :</t>
  </si>
  <si>
    <t>Enter the No. of COS :</t>
  </si>
  <si>
    <t>RA-AB</t>
  </si>
  <si>
    <t>SA</t>
  </si>
  <si>
    <t>90-100</t>
  </si>
  <si>
    <t>80-89</t>
  </si>
  <si>
    <t>70-79</t>
  </si>
  <si>
    <t>60-69</t>
  </si>
  <si>
    <t>50-59</t>
  </si>
  <si>
    <t>R2015 Grade Equivalents</t>
  </si>
  <si>
    <t>R2017 Grade Equivalents</t>
  </si>
  <si>
    <t>Course Outcomes (COs)</t>
  </si>
  <si>
    <t>CO-PO Mapping</t>
  </si>
  <si>
    <t>COs Not Achieved</t>
  </si>
  <si>
    <t>Actions Taken</t>
  </si>
  <si>
    <t>CO-PO Mapping - Attainment Chart</t>
  </si>
  <si>
    <t>Strong S = 3</t>
  </si>
  <si>
    <t>Medium M = 2</t>
  </si>
  <si>
    <t>Weak W = 1</t>
  </si>
  <si>
    <t>Enter Total Students Count :</t>
  </si>
  <si>
    <t xml:space="preserve">Total Marks for which questions asked under each COs →   </t>
  </si>
  <si>
    <t>Equal Split Up of 100 Marks</t>
  </si>
  <si>
    <r>
      <t xml:space="preserve">Total Weightage of Cos </t>
    </r>
    <r>
      <rPr>
        <sz val="13"/>
        <color indexed="8"/>
        <rFont val="Times New Roman"/>
        <family val="1"/>
      </rPr>
      <t>→</t>
    </r>
  </si>
  <si>
    <t>COURSE OUTCOMES (COs)</t>
  </si>
  <si>
    <r>
      <t xml:space="preserve">DEGREE OF ATTAINMENT - </t>
    </r>
    <r>
      <rPr>
        <b/>
        <i/>
        <u/>
        <sz val="13"/>
        <color theme="1"/>
        <rFont val="Times New Roman"/>
        <family val="1"/>
      </rPr>
      <t>TARGET</t>
    </r>
  </si>
  <si>
    <r>
      <t xml:space="preserve">DEGREE OF ATTAINMENT - </t>
    </r>
    <r>
      <rPr>
        <b/>
        <i/>
        <u/>
        <sz val="13"/>
        <color theme="1"/>
        <rFont val="Times New Roman"/>
        <family val="1"/>
      </rPr>
      <t>OBTAINED</t>
    </r>
  </si>
  <si>
    <t>Overall CO Result</t>
  </si>
  <si>
    <t>70 % of students strength to secure above 50 marks</t>
  </si>
  <si>
    <t>60 % of students strength to secure above 40 marks</t>
  </si>
  <si>
    <t>To learn the fundamentals of software engineering.</t>
  </si>
  <si>
    <t>Explain  the  principles  involved  in  Requirements  gathering  and  its validation.</t>
  </si>
  <si>
    <t>Choose suitable models through analysis of requirements and arrive at an appropriate software design.</t>
  </si>
  <si>
    <t>Summarize various OO design models and testing objects during software development.</t>
  </si>
  <si>
    <t>To outline the different types of maintenance activities needed to keep the software satisfying client needs over its life time</t>
  </si>
  <si>
    <t>Summarize various software development life cycle models</t>
  </si>
  <si>
    <t>K1</t>
  </si>
  <si>
    <t>K2</t>
  </si>
  <si>
    <t>K3</t>
  </si>
  <si>
    <t>Department of Computer Science and Engineering</t>
  </si>
  <si>
    <t>Course Code/Name : U15CST405 Object Oriented Software Engineering</t>
  </si>
  <si>
    <t>Faculty Incharge : Dr Nandakumar and U. Thiruvaazhi / CSE</t>
  </si>
  <si>
    <t>Academic Year : 2017-18 EVEN</t>
  </si>
  <si>
    <t>Class : II Year CSE</t>
  </si>
  <si>
    <t>L</t>
  </si>
  <si>
    <t>PSO1</t>
  </si>
  <si>
    <t>PSO2</t>
  </si>
  <si>
    <t>PSO3</t>
  </si>
  <si>
    <t>Course Faculty                                                Module Coordinator                                              HOD/CSE</t>
  </si>
  <si>
    <t>16xdy01</t>
  </si>
  <si>
    <t>16xdy02</t>
  </si>
  <si>
    <t>16xdy03</t>
  </si>
  <si>
    <t>16xdy04</t>
  </si>
  <si>
    <t>16xdy05</t>
  </si>
  <si>
    <t>16xdy06</t>
  </si>
  <si>
    <t>16xdy07</t>
  </si>
  <si>
    <t>16xdy08</t>
  </si>
  <si>
    <t>16xdy09</t>
  </si>
  <si>
    <t>16xdy10</t>
  </si>
  <si>
    <t>16xdy11</t>
  </si>
  <si>
    <t>16xdy12</t>
  </si>
  <si>
    <t>16xdy13</t>
  </si>
  <si>
    <t>16xdy14</t>
  </si>
  <si>
    <t>16xdy15</t>
  </si>
  <si>
    <t>16xdy16</t>
  </si>
  <si>
    <t>16xdy17</t>
  </si>
  <si>
    <t>16xdy18</t>
  </si>
  <si>
    <t>16xdy19</t>
  </si>
  <si>
    <t>16xdy20</t>
  </si>
  <si>
    <t>16xdy21</t>
  </si>
  <si>
    <t>16xdy22</t>
  </si>
  <si>
    <t>16xdy23</t>
  </si>
  <si>
    <t>16xdy24</t>
  </si>
  <si>
    <t>16xdy25</t>
  </si>
  <si>
    <t>16xdy26</t>
  </si>
  <si>
    <t>16xdy27</t>
  </si>
  <si>
    <t>16xdy28</t>
  </si>
  <si>
    <t>16xdy29</t>
  </si>
  <si>
    <t>16xdy30</t>
  </si>
  <si>
    <t>16xdy31</t>
  </si>
  <si>
    <t>16xdy32</t>
  </si>
  <si>
    <t>16xdy33</t>
  </si>
  <si>
    <t>16xdy34</t>
  </si>
  <si>
    <t>16xdy35</t>
  </si>
  <si>
    <t>16xdy36</t>
  </si>
  <si>
    <t>16xdy37</t>
  </si>
  <si>
    <t>16xdy38</t>
  </si>
  <si>
    <t>16xdy39</t>
  </si>
  <si>
    <t>16xdy40</t>
  </si>
  <si>
    <t>16xdy41</t>
  </si>
  <si>
    <t>16xdy42</t>
  </si>
  <si>
    <t>16xdy43</t>
  </si>
  <si>
    <t>16xdy44</t>
  </si>
  <si>
    <t>16xdy45</t>
  </si>
  <si>
    <t>16xdy46</t>
  </si>
  <si>
    <t>16xdy47</t>
  </si>
  <si>
    <t>16xdy48</t>
  </si>
  <si>
    <t>16xdy49</t>
  </si>
  <si>
    <t>16xdy50</t>
  </si>
  <si>
    <t>16xdy51</t>
  </si>
  <si>
    <t>16xdy52</t>
  </si>
  <si>
    <t>16xdy53</t>
  </si>
  <si>
    <t>16xdy54</t>
  </si>
  <si>
    <t>16xdy55</t>
  </si>
  <si>
    <t>16xdy56</t>
  </si>
  <si>
    <t>16xdy57</t>
  </si>
  <si>
    <t>16xdy58</t>
  </si>
  <si>
    <t>16xdy59</t>
  </si>
  <si>
    <t>16xdy60</t>
  </si>
  <si>
    <t>16xdy61</t>
  </si>
  <si>
    <t>16xdy62</t>
  </si>
  <si>
    <t>16xdy63</t>
  </si>
  <si>
    <t>16xdy64</t>
  </si>
  <si>
    <t>16xdy65</t>
  </si>
  <si>
    <t>16xdy66</t>
  </si>
  <si>
    <t>16xdy67</t>
  </si>
  <si>
    <t>16xdy68</t>
  </si>
  <si>
    <t>16xdy69</t>
  </si>
  <si>
    <t>16xdy70</t>
  </si>
  <si>
    <t>16xdy71</t>
  </si>
  <si>
    <t>16xdy72</t>
  </si>
  <si>
    <t>16xdy73</t>
  </si>
  <si>
    <t>16xdy74</t>
  </si>
  <si>
    <t>16xdy75</t>
  </si>
  <si>
    <t>16xdy76</t>
  </si>
  <si>
    <t>16xdy77</t>
  </si>
  <si>
    <t>16xdy78</t>
  </si>
  <si>
    <t>16xdy79</t>
  </si>
  <si>
    <t>16xdy80</t>
  </si>
  <si>
    <t>16xdy81</t>
  </si>
  <si>
    <t>16xdy82</t>
  </si>
  <si>
    <t>16xdy83</t>
  </si>
  <si>
    <t>16xdy84</t>
  </si>
  <si>
    <t>16xdy85</t>
  </si>
  <si>
    <t>16xdy86</t>
  </si>
  <si>
    <t>16xdy87</t>
  </si>
  <si>
    <t>16xdy88</t>
  </si>
  <si>
    <t>16xdy89</t>
  </si>
  <si>
    <t>16xdy90</t>
  </si>
  <si>
    <t>16xdy91</t>
  </si>
  <si>
    <t>16xdy92</t>
  </si>
  <si>
    <t>16xdy93</t>
  </si>
  <si>
    <t>16xdy94</t>
  </si>
  <si>
    <t>16xdy95</t>
  </si>
  <si>
    <t>16xdy96</t>
  </si>
  <si>
    <t>16xdy97</t>
  </si>
  <si>
    <t>16xdy98</t>
  </si>
  <si>
    <t>16xdy99</t>
  </si>
  <si>
    <t>16xdy100</t>
  </si>
  <si>
    <t>16xdy101</t>
  </si>
  <si>
    <t>16xdy102</t>
  </si>
  <si>
    <t>16xdy103</t>
  </si>
  <si>
    <t>16xdy104</t>
  </si>
  <si>
    <t>16xdy105</t>
  </si>
  <si>
    <t>16xdy106</t>
  </si>
  <si>
    <t>16xdy107</t>
  </si>
  <si>
    <t>16xdy108</t>
  </si>
  <si>
    <t>16xdy109</t>
  </si>
  <si>
    <t>16xdy110</t>
  </si>
  <si>
    <t>16xdy111</t>
  </si>
  <si>
    <t>16xdy112</t>
  </si>
  <si>
    <t>16xdy113</t>
  </si>
  <si>
    <t>16xdy114</t>
  </si>
  <si>
    <t>16xdy115</t>
  </si>
  <si>
    <t>16xdy116</t>
  </si>
  <si>
    <t>16xdy117</t>
  </si>
  <si>
    <t>16xdy118</t>
  </si>
  <si>
    <t>16xdy119</t>
  </si>
  <si>
    <t>16xdy120</t>
  </si>
  <si>
    <t>16xdy121</t>
  </si>
  <si>
    <t>16xdy122</t>
  </si>
  <si>
    <t>16xdy123</t>
  </si>
  <si>
    <t>16xdy124</t>
  </si>
  <si>
    <t>16xdy125</t>
  </si>
  <si>
    <t>16xdy126</t>
  </si>
  <si>
    <t>16xdy127</t>
  </si>
  <si>
    <t>16xdy128</t>
  </si>
  <si>
    <t>16xdy129</t>
  </si>
  <si>
    <t>16xdy130</t>
  </si>
  <si>
    <t>16xdy131</t>
  </si>
  <si>
    <t>16xdy132</t>
  </si>
  <si>
    <t>16xdy133</t>
  </si>
  <si>
    <t>16xdy134</t>
  </si>
  <si>
    <t>16xdy135</t>
  </si>
  <si>
    <t>16xdy136</t>
  </si>
  <si>
    <t>16xdy137</t>
  </si>
  <si>
    <t>16xdy138</t>
  </si>
  <si>
    <t>16xdy139</t>
  </si>
  <si>
    <t>16xdy140</t>
  </si>
  <si>
    <t>Faculty Incharge : Dr xyz/ CSE</t>
  </si>
  <si>
    <t>X2</t>
  </si>
  <si>
    <t>X1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</si>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</sst>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0"/>
      <color indexed="8"/>
      <name val="Times New Roman"/>
      <family val="1"/>
    </font>
    <font>
      <b/>
      <u/>
      <sz val="12"/>
      <color theme="1"/>
      <name val="Times New Roman"/>
      <family val="1"/>
    </font>
    <font>
      <i/>
      <sz val="10"/>
      <color indexed="8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i/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sz val="13"/>
      <color indexed="8"/>
      <name val="Times New Roman"/>
      <family val="1"/>
    </font>
    <font>
      <i/>
      <sz val="13"/>
      <color indexed="8"/>
      <name val="Times New Roman"/>
      <family val="1"/>
    </font>
    <font>
      <sz val="13"/>
      <name val="Times New Roman"/>
      <family val="1"/>
    </font>
    <font>
      <b/>
      <i/>
      <sz val="13"/>
      <color theme="1"/>
      <name val="Times New Roman"/>
      <family val="1"/>
    </font>
    <font>
      <b/>
      <i/>
      <u/>
      <sz val="13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3"/>
      <color indexed="8"/>
      <name val="Times New Roman"/>
      <family val="1"/>
    </font>
    <font>
      <b/>
      <u/>
      <sz val="14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7">
    <xf numFmtId="0" fontId="0" fillId="0" borderId="0"/>
    <xf numFmtId="0" fontId="25" fillId="0" borderId="0"/>
    <xf numFmtId="0" fontId="26" fillId="0" borderId="0"/>
    <xf numFmtId="0" fontId="27" fillId="0" borderId="0" applyFill="0" applyProtection="0"/>
    <xf numFmtId="0" fontId="27" fillId="0" borderId="0" applyFill="0" applyProtection="0"/>
    <xf numFmtId="0" fontId="27" fillId="0" borderId="0" applyFill="0" applyProtection="0"/>
    <xf numFmtId="0" fontId="27" fillId="0" borderId="0" applyFill="0" applyProtection="0"/>
  </cellStyleXfs>
  <cellXfs count="134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2" fillId="0" borderId="3" xfId="0" applyFont="1" applyBorder="1"/>
    <xf numFmtId="0" fontId="2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6" fillId="0" borderId="3" xfId="0" applyNumberFormat="1" applyFont="1" applyFill="1" applyBorder="1" applyAlignment="1" applyProtection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0" xfId="0" applyFont="1"/>
    <xf numFmtId="0" fontId="11" fillId="0" borderId="3" xfId="0" applyNumberFormat="1" applyFont="1" applyFill="1" applyBorder="1" applyAlignment="1" applyProtection="1">
      <alignment horizontal="center" vertical="center"/>
    </xf>
    <xf numFmtId="0" fontId="10" fillId="0" borderId="3" xfId="0" applyFont="1" applyBorder="1"/>
    <xf numFmtId="0" fontId="3" fillId="4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2" fontId="2" fillId="0" borderId="3" xfId="0" applyNumberFormat="1" applyFont="1" applyBorder="1" applyAlignment="1">
      <alignment horizontal="left"/>
    </xf>
    <xf numFmtId="2" fontId="2" fillId="0" borderId="0" xfId="0" applyNumberFormat="1" applyFont="1"/>
    <xf numFmtId="0" fontId="4" fillId="0" borderId="0" xfId="0" applyFont="1" applyBorder="1" applyAlignment="1">
      <alignment horizontal="right"/>
    </xf>
    <xf numFmtId="2" fontId="2" fillId="0" borderId="0" xfId="0" applyNumberFormat="1" applyFont="1" applyBorder="1" applyAlignment="1">
      <alignment horizontal="left"/>
    </xf>
    <xf numFmtId="0" fontId="12" fillId="0" borderId="3" xfId="0" applyNumberFormat="1" applyFont="1" applyFill="1" applyBorder="1" applyAlignment="1" applyProtection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horizontal="left"/>
    </xf>
    <xf numFmtId="1" fontId="10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5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/>
    <xf numFmtId="0" fontId="14" fillId="0" borderId="0" xfId="0" applyFont="1" applyBorder="1" applyAlignment="1">
      <alignment vertical="center"/>
    </xf>
    <xf numFmtId="0" fontId="14" fillId="0" borderId="0" xfId="0" applyFont="1" applyProtection="1"/>
    <xf numFmtId="0" fontId="14" fillId="0" borderId="0" xfId="0" applyFont="1" applyAlignment="1" applyProtection="1">
      <alignment horizontal="left"/>
    </xf>
    <xf numFmtId="0" fontId="14" fillId="0" borderId="0" xfId="0" applyFont="1" applyAlignment="1">
      <alignment horizontal="center" vertical="center"/>
    </xf>
    <xf numFmtId="0" fontId="17" fillId="0" borderId="3" xfId="0" applyNumberFormat="1" applyFont="1" applyFill="1" applyBorder="1" applyAlignment="1" applyProtection="1">
      <alignment horizontal="center" vertical="center"/>
    </xf>
    <xf numFmtId="0" fontId="14" fillId="0" borderId="3" xfId="0" applyFont="1" applyBorder="1" applyAlignment="1">
      <alignment horizontal="center"/>
    </xf>
    <xf numFmtId="0" fontId="14" fillId="0" borderId="3" xfId="0" applyFont="1" applyBorder="1"/>
    <xf numFmtId="0" fontId="19" fillId="0" borderId="3" xfId="0" applyFont="1" applyBorder="1" applyAlignment="1">
      <alignment horizontal="center" vertical="center"/>
    </xf>
    <xf numFmtId="2" fontId="19" fillId="0" borderId="3" xfId="0" applyNumberFormat="1" applyFont="1" applyBorder="1" applyAlignment="1">
      <alignment horizontal="center" vertical="center"/>
    </xf>
    <xf numFmtId="0" fontId="17" fillId="0" borderId="0" xfId="0" applyNumberFormat="1" applyFont="1" applyFill="1" applyBorder="1" applyAlignment="1" applyProtection="1">
      <alignment horizontal="center" vertical="center"/>
    </xf>
    <xf numFmtId="0" fontId="14" fillId="0" borderId="0" xfId="0" applyFont="1" applyBorder="1"/>
    <xf numFmtId="0" fontId="14" fillId="0" borderId="0" xfId="0" applyFont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 applyProtection="1">
      <alignment horizontal="center"/>
    </xf>
    <xf numFmtId="0" fontId="23" fillId="3" borderId="3" xfId="0" applyNumberFormat="1" applyFont="1" applyFill="1" applyBorder="1" applyAlignment="1" applyProtection="1">
      <alignment horizontal="center" vertical="center"/>
    </xf>
    <xf numFmtId="0" fontId="23" fillId="3" borderId="3" xfId="0" applyNumberFormat="1" applyFont="1" applyFill="1" applyBorder="1" applyAlignment="1" applyProtection="1">
      <alignment horizontal="left"/>
    </xf>
    <xf numFmtId="2" fontId="14" fillId="2" borderId="3" xfId="0" applyNumberFormat="1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1" fontId="3" fillId="3" borderId="3" xfId="0" applyNumberFormat="1" applyFont="1" applyFill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" fontId="10" fillId="0" borderId="3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/>
    <xf numFmtId="0" fontId="4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10" fillId="0" borderId="10" xfId="0" applyFont="1" applyBorder="1" applyAlignment="1">
      <alignment horizontal="left" vertical="center" wrapText="1" indent="1"/>
    </xf>
    <xf numFmtId="0" fontId="10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10" fillId="0" borderId="12" xfId="0" applyFont="1" applyBorder="1" applyAlignment="1">
      <alignment horizontal="left" vertical="center" wrapText="1" indent="1"/>
    </xf>
    <xf numFmtId="0" fontId="10" fillId="0" borderId="12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 wrapText="1" indent="1"/>
    </xf>
    <xf numFmtId="164" fontId="3" fillId="3" borderId="3" xfId="0" applyNumberFormat="1" applyFont="1" applyFill="1" applyBorder="1" applyAlignment="1">
      <alignment horizontal="center" vertical="center"/>
    </xf>
    <xf numFmtId="164" fontId="10" fillId="5" borderId="3" xfId="0" applyNumberFormat="1" applyFont="1" applyFill="1" applyBorder="1" applyAlignment="1">
      <alignment horizontal="center" vertical="center"/>
    </xf>
    <xf numFmtId="0" fontId="27" fillId="0" borderId="3" xfId="3" applyFill="1" applyBorder="1" applyAlignment="1" applyProtection="1">
      <alignment horizontal="center"/>
    </xf>
    <xf numFmtId="0" fontId="3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13" fillId="0" borderId="5" xfId="0" applyFont="1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8" fillId="0" borderId="4" xfId="0" applyNumberFormat="1" applyFont="1" applyFill="1" applyBorder="1" applyAlignment="1" applyProtection="1">
      <alignment horizontal="right" vertical="center"/>
    </xf>
    <xf numFmtId="0" fontId="8" fillId="0" borderId="2" xfId="0" applyNumberFormat="1" applyFont="1" applyFill="1" applyBorder="1" applyAlignment="1" applyProtection="1">
      <alignment horizontal="right" vertical="center"/>
    </xf>
    <xf numFmtId="0" fontId="8" fillId="0" borderId="5" xfId="0" applyNumberFormat="1" applyFont="1" applyFill="1" applyBorder="1" applyAlignment="1" applyProtection="1">
      <alignment horizontal="right" vertical="center"/>
    </xf>
    <xf numFmtId="0" fontId="4" fillId="0" borderId="3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14" fillId="0" borderId="4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8" fillId="0" borderId="4" xfId="0" applyNumberFormat="1" applyFont="1" applyFill="1" applyBorder="1" applyAlignment="1" applyProtection="1">
      <alignment horizontal="right" vertical="center"/>
    </xf>
    <xf numFmtId="0" fontId="18" fillId="0" borderId="2" xfId="0" applyNumberFormat="1" applyFont="1" applyFill="1" applyBorder="1" applyAlignment="1" applyProtection="1">
      <alignment horizontal="right" vertical="center"/>
    </xf>
    <xf numFmtId="0" fontId="18" fillId="0" borderId="5" xfId="0" applyNumberFormat="1" applyFont="1" applyFill="1" applyBorder="1" applyAlignment="1" applyProtection="1">
      <alignment horizontal="right" vertical="center"/>
    </xf>
    <xf numFmtId="0" fontId="20" fillId="0" borderId="4" xfId="0" applyFont="1" applyBorder="1" applyAlignment="1" applyProtection="1">
      <alignment horizontal="right" vertical="center"/>
    </xf>
    <xf numFmtId="0" fontId="20" fillId="0" borderId="2" xfId="0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right" vertical="center"/>
    </xf>
    <xf numFmtId="0" fontId="20" fillId="0" borderId="4" xfId="0" applyFont="1" applyBorder="1" applyAlignment="1" applyProtection="1">
      <alignment horizontal="right"/>
    </xf>
    <xf numFmtId="0" fontId="20" fillId="0" borderId="2" xfId="0" applyFont="1" applyBorder="1" applyAlignment="1" applyProtection="1">
      <alignment horizontal="right"/>
    </xf>
    <xf numFmtId="0" fontId="20" fillId="0" borderId="5" xfId="0" applyFont="1" applyBorder="1" applyAlignment="1" applyProtection="1">
      <alignment horizontal="right"/>
    </xf>
    <xf numFmtId="0" fontId="10" fillId="0" borderId="3" xfId="0" applyFont="1" applyBorder="1" applyAlignment="1">
      <alignment horizontal="left" vertical="center" wrapText="1"/>
    </xf>
    <xf numFmtId="0" fontId="22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9" fillId="0" borderId="0" xfId="0" applyFont="1" applyAlignment="1" applyProtection="1">
      <alignment horizontal="left"/>
    </xf>
    <xf numFmtId="0" fontId="16" fillId="0" borderId="0" xfId="0" applyFont="1" applyAlignment="1"/>
    <xf numFmtId="0" fontId="15" fillId="2" borderId="4" xfId="0" applyFont="1" applyFill="1" applyBorder="1" applyAlignment="1" applyProtection="1">
      <alignment horizontal="center"/>
    </xf>
    <xf numFmtId="0" fontId="15" fillId="2" borderId="5" xfId="0" applyFont="1" applyFill="1" applyBorder="1" applyAlignment="1" applyProtection="1">
      <alignment horizontal="center"/>
    </xf>
    <xf numFmtId="0" fontId="20" fillId="0" borderId="3" xfId="0" applyFont="1" applyBorder="1" applyAlignment="1" applyProtection="1">
      <alignment horizontal="right"/>
    </xf>
    <xf numFmtId="0" fontId="16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</cellXfs>
  <cellStyles count="7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  <cellStyle name="Normal 3 2" xfId="4" xr:uid="{00000000-0005-0000-0000-000004000000}"/>
    <cellStyle name="Normal 4" xfId="5" xr:uid="{00000000-0005-0000-0000-000005000000}"/>
    <cellStyle name="Normal 5" xfId="6" xr:uid="{00000000-0005-0000-0000-000006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D3:G145"/>
  <sheetViews>
    <sheetView zoomScale="115" zoomScaleNormal="115" workbookViewId="0">
      <selection activeCell="G6" sqref="G6:G145"/>
    </sheetView>
  </sheetViews>
  <sheetFormatPr defaultColWidth="9.140625" defaultRowHeight="15.75" x14ac:dyDescent="0.25"/>
  <cols>
    <col min="1" max="5" width="9.140625" style="20"/>
    <col min="6" max="6" width="16.140625" style="25" customWidth="1"/>
    <col min="7" max="7" width="21.28515625" style="20" bestFit="1" customWidth="1"/>
    <col min="8" max="16384" width="9.140625" style="20"/>
  </cols>
  <sheetData>
    <row r="3" spans="4:7" x14ac:dyDescent="0.25">
      <c r="D3" s="95" t="s">
        <v>68</v>
      </c>
      <c r="E3" s="95"/>
      <c r="F3" s="95"/>
      <c r="G3" s="35">
        <v>140</v>
      </c>
    </row>
    <row r="5" spans="4:7" x14ac:dyDescent="0.25">
      <c r="E5" s="23" t="s">
        <v>47</v>
      </c>
      <c r="F5" s="23" t="s">
        <v>11</v>
      </c>
      <c r="G5" s="23" t="s">
        <v>6</v>
      </c>
    </row>
    <row r="6" spans="4:7" x14ac:dyDescent="0.25">
      <c r="E6" s="21">
        <v>1</v>
      </c>
      <c r="F6" s="19" t="s">
        <v>97</v>
      </c>
      <c r="G6" s="32" t="s">
        <v>239</v>
      </c>
    </row>
    <row r="7" spans="4:7" x14ac:dyDescent="0.25">
      <c r="E7" s="21">
        <v>2</v>
      </c>
      <c r="F7" s="19" t="s">
        <v>98</v>
      </c>
      <c r="G7" s="32" t="s">
        <v>238</v>
      </c>
    </row>
    <row r="8" spans="4:7" x14ac:dyDescent="0.25">
      <c r="E8" s="21">
        <v>3</v>
      </c>
      <c r="F8" s="19" t="s">
        <v>99</v>
      </c>
      <c r="G8" s="32" t="s">
        <v>240</v>
      </c>
    </row>
    <row r="9" spans="4:7" x14ac:dyDescent="0.25">
      <c r="E9" s="21">
        <v>4</v>
      </c>
      <c r="F9" s="19" t="s">
        <v>100</v>
      </c>
      <c r="G9" s="32" t="s">
        <v>241</v>
      </c>
    </row>
    <row r="10" spans="4:7" x14ac:dyDescent="0.25">
      <c r="E10" s="21">
        <v>5</v>
      </c>
      <c r="F10" s="19" t="s">
        <v>101</v>
      </c>
      <c r="G10" s="32" t="s">
        <v>242</v>
      </c>
    </row>
    <row r="11" spans="4:7" x14ac:dyDescent="0.25">
      <c r="E11" s="21">
        <v>6</v>
      </c>
      <c r="F11" s="19" t="s">
        <v>102</v>
      </c>
      <c r="G11" s="32" t="s">
        <v>243</v>
      </c>
    </row>
    <row r="12" spans="4:7" x14ac:dyDescent="0.25">
      <c r="E12" s="21">
        <v>7</v>
      </c>
      <c r="F12" s="19" t="s">
        <v>103</v>
      </c>
      <c r="G12" s="32" t="s">
        <v>244</v>
      </c>
    </row>
    <row r="13" spans="4:7" x14ac:dyDescent="0.25">
      <c r="E13" s="21">
        <v>8</v>
      </c>
      <c r="F13" s="19" t="s">
        <v>104</v>
      </c>
      <c r="G13" s="32" t="s">
        <v>245</v>
      </c>
    </row>
    <row r="14" spans="4:7" x14ac:dyDescent="0.25">
      <c r="E14" s="21">
        <v>9</v>
      </c>
      <c r="F14" s="19" t="s">
        <v>105</v>
      </c>
      <c r="G14" s="32" t="s">
        <v>246</v>
      </c>
    </row>
    <row r="15" spans="4:7" x14ac:dyDescent="0.25">
      <c r="E15" s="21">
        <v>10</v>
      </c>
      <c r="F15" s="19" t="s">
        <v>106</v>
      </c>
      <c r="G15" s="32" t="s">
        <v>247</v>
      </c>
    </row>
    <row r="16" spans="4:7" x14ac:dyDescent="0.25">
      <c r="E16" s="21">
        <v>11</v>
      </c>
      <c r="F16" s="19" t="s">
        <v>107</v>
      </c>
      <c r="G16" s="32" t="s">
        <v>248</v>
      </c>
    </row>
    <row r="17" spans="5:7" x14ac:dyDescent="0.25">
      <c r="E17" s="21">
        <v>12</v>
      </c>
      <c r="F17" s="19" t="s">
        <v>108</v>
      </c>
      <c r="G17" s="32" t="s">
        <v>249</v>
      </c>
    </row>
    <row r="18" spans="5:7" x14ac:dyDescent="0.25">
      <c r="E18" s="21">
        <v>13</v>
      </c>
      <c r="F18" s="19" t="s">
        <v>109</v>
      </c>
      <c r="G18" s="32" t="s">
        <v>250</v>
      </c>
    </row>
    <row r="19" spans="5:7" x14ac:dyDescent="0.25">
      <c r="E19" s="21">
        <v>14</v>
      </c>
      <c r="F19" s="19" t="s">
        <v>110</v>
      </c>
      <c r="G19" s="32" t="s">
        <v>251</v>
      </c>
    </row>
    <row r="20" spans="5:7" x14ac:dyDescent="0.25">
      <c r="E20" s="21">
        <v>15</v>
      </c>
      <c r="F20" s="19" t="s">
        <v>111</v>
      </c>
      <c r="G20" s="32" t="s">
        <v>252</v>
      </c>
    </row>
    <row r="21" spans="5:7" x14ac:dyDescent="0.25">
      <c r="E21" s="21">
        <v>16</v>
      </c>
      <c r="F21" s="19" t="s">
        <v>112</v>
      </c>
      <c r="G21" s="32" t="s">
        <v>253</v>
      </c>
    </row>
    <row r="22" spans="5:7" x14ac:dyDescent="0.25">
      <c r="E22" s="21">
        <v>17</v>
      </c>
      <c r="F22" s="19" t="s">
        <v>113</v>
      </c>
      <c r="G22" s="32" t="s">
        <v>254</v>
      </c>
    </row>
    <row r="23" spans="5:7" x14ac:dyDescent="0.25">
      <c r="E23" s="21">
        <v>18</v>
      </c>
      <c r="F23" s="19" t="s">
        <v>114</v>
      </c>
      <c r="G23" s="32" t="s">
        <v>255</v>
      </c>
    </row>
    <row r="24" spans="5:7" x14ac:dyDescent="0.25">
      <c r="E24" s="21">
        <v>19</v>
      </c>
      <c r="F24" s="19" t="s">
        <v>115</v>
      </c>
      <c r="G24" s="32" t="s">
        <v>256</v>
      </c>
    </row>
    <row r="25" spans="5:7" x14ac:dyDescent="0.25">
      <c r="E25" s="21">
        <v>20</v>
      </c>
      <c r="F25" s="19" t="s">
        <v>116</v>
      </c>
      <c r="G25" s="32" t="s">
        <v>257</v>
      </c>
    </row>
    <row r="26" spans="5:7" x14ac:dyDescent="0.25">
      <c r="E26" s="21">
        <v>21</v>
      </c>
      <c r="F26" s="19" t="s">
        <v>117</v>
      </c>
      <c r="G26" s="32" t="s">
        <v>258</v>
      </c>
    </row>
    <row r="27" spans="5:7" x14ac:dyDescent="0.25">
      <c r="E27" s="21">
        <v>22</v>
      </c>
      <c r="F27" s="19" t="s">
        <v>118</v>
      </c>
      <c r="G27" s="32" t="s">
        <v>259</v>
      </c>
    </row>
    <row r="28" spans="5:7" x14ac:dyDescent="0.25">
      <c r="E28" s="21">
        <v>23</v>
      </c>
      <c r="F28" s="19" t="s">
        <v>119</v>
      </c>
      <c r="G28" s="32" t="s">
        <v>260</v>
      </c>
    </row>
    <row r="29" spans="5:7" x14ac:dyDescent="0.25">
      <c r="E29" s="21">
        <v>24</v>
      </c>
      <c r="F29" s="19" t="s">
        <v>120</v>
      </c>
      <c r="G29" s="32" t="s">
        <v>261</v>
      </c>
    </row>
    <row r="30" spans="5:7" x14ac:dyDescent="0.25">
      <c r="E30" s="21">
        <v>25</v>
      </c>
      <c r="F30" s="19" t="s">
        <v>121</v>
      </c>
      <c r="G30" s="32" t="s">
        <v>262</v>
      </c>
    </row>
    <row r="31" spans="5:7" x14ac:dyDescent="0.25">
      <c r="E31" s="21">
        <v>26</v>
      </c>
      <c r="F31" s="19" t="s">
        <v>122</v>
      </c>
      <c r="G31" s="32" t="s">
        <v>263</v>
      </c>
    </row>
    <row r="32" spans="5:7" x14ac:dyDescent="0.25">
      <c r="E32" s="21">
        <v>27</v>
      </c>
      <c r="F32" s="19" t="s">
        <v>123</v>
      </c>
      <c r="G32" s="32" t="s">
        <v>264</v>
      </c>
    </row>
    <row r="33" spans="5:7" x14ac:dyDescent="0.25">
      <c r="E33" s="21">
        <v>28</v>
      </c>
      <c r="F33" s="19" t="s">
        <v>124</v>
      </c>
      <c r="G33" s="32" t="s">
        <v>265</v>
      </c>
    </row>
    <row r="34" spans="5:7" x14ac:dyDescent="0.25">
      <c r="E34" s="21">
        <v>29</v>
      </c>
      <c r="F34" s="19" t="s">
        <v>125</v>
      </c>
      <c r="G34" s="32" t="s">
        <v>266</v>
      </c>
    </row>
    <row r="35" spans="5:7" x14ac:dyDescent="0.25">
      <c r="E35" s="21">
        <v>30</v>
      </c>
      <c r="F35" s="19" t="s">
        <v>126</v>
      </c>
      <c r="G35" s="32" t="s">
        <v>267</v>
      </c>
    </row>
    <row r="36" spans="5:7" x14ac:dyDescent="0.25">
      <c r="E36" s="21">
        <v>31</v>
      </c>
      <c r="F36" s="19" t="s">
        <v>127</v>
      </c>
      <c r="G36" s="32" t="s">
        <v>268</v>
      </c>
    </row>
    <row r="37" spans="5:7" x14ac:dyDescent="0.25">
      <c r="E37" s="21">
        <v>32</v>
      </c>
      <c r="F37" s="19" t="s">
        <v>128</v>
      </c>
      <c r="G37" s="32" t="s">
        <v>269</v>
      </c>
    </row>
    <row r="38" spans="5:7" x14ac:dyDescent="0.25">
      <c r="E38" s="21">
        <v>33</v>
      </c>
      <c r="F38" s="19" t="s">
        <v>129</v>
      </c>
      <c r="G38" s="32" t="s">
        <v>270</v>
      </c>
    </row>
    <row r="39" spans="5:7" x14ac:dyDescent="0.25">
      <c r="E39" s="21">
        <v>34</v>
      </c>
      <c r="F39" s="19" t="s">
        <v>130</v>
      </c>
      <c r="G39" s="32" t="s">
        <v>271</v>
      </c>
    </row>
    <row r="40" spans="5:7" x14ac:dyDescent="0.25">
      <c r="E40" s="21">
        <v>35</v>
      </c>
      <c r="F40" s="19" t="s">
        <v>131</v>
      </c>
      <c r="G40" s="32" t="s">
        <v>272</v>
      </c>
    </row>
    <row r="41" spans="5:7" x14ac:dyDescent="0.25">
      <c r="E41" s="21">
        <v>36</v>
      </c>
      <c r="F41" s="19" t="s">
        <v>132</v>
      </c>
      <c r="G41" s="32" t="s">
        <v>273</v>
      </c>
    </row>
    <row r="42" spans="5:7" x14ac:dyDescent="0.25">
      <c r="E42" s="21">
        <v>37</v>
      </c>
      <c r="F42" s="19" t="s">
        <v>133</v>
      </c>
      <c r="G42" s="32" t="s">
        <v>274</v>
      </c>
    </row>
    <row r="43" spans="5:7" x14ac:dyDescent="0.25">
      <c r="E43" s="21">
        <v>38</v>
      </c>
      <c r="F43" s="19" t="s">
        <v>134</v>
      </c>
      <c r="G43" s="32" t="s">
        <v>275</v>
      </c>
    </row>
    <row r="44" spans="5:7" x14ac:dyDescent="0.25">
      <c r="E44" s="21">
        <v>39</v>
      </c>
      <c r="F44" s="19" t="s">
        <v>135</v>
      </c>
      <c r="G44" s="32" t="s">
        <v>276</v>
      </c>
    </row>
    <row r="45" spans="5:7" x14ac:dyDescent="0.25">
      <c r="E45" s="21">
        <v>40</v>
      </c>
      <c r="F45" s="19" t="s">
        <v>136</v>
      </c>
      <c r="G45" s="32" t="s">
        <v>277</v>
      </c>
    </row>
    <row r="46" spans="5:7" x14ac:dyDescent="0.25">
      <c r="E46" s="21">
        <v>41</v>
      </c>
      <c r="F46" s="19" t="s">
        <v>137</v>
      </c>
      <c r="G46" s="32" t="s">
        <v>278</v>
      </c>
    </row>
    <row r="47" spans="5:7" x14ac:dyDescent="0.25">
      <c r="E47" s="21">
        <v>42</v>
      </c>
      <c r="F47" s="19" t="s">
        <v>138</v>
      </c>
      <c r="G47" s="32" t="s">
        <v>279</v>
      </c>
    </row>
    <row r="48" spans="5:7" x14ac:dyDescent="0.25">
      <c r="E48" s="21">
        <v>43</v>
      </c>
      <c r="F48" s="19" t="s">
        <v>139</v>
      </c>
      <c r="G48" s="32" t="s">
        <v>280</v>
      </c>
    </row>
    <row r="49" spans="5:7" x14ac:dyDescent="0.25">
      <c r="E49" s="21">
        <v>44</v>
      </c>
      <c r="F49" s="19" t="s">
        <v>140</v>
      </c>
      <c r="G49" s="32" t="s">
        <v>281</v>
      </c>
    </row>
    <row r="50" spans="5:7" x14ac:dyDescent="0.25">
      <c r="E50" s="21">
        <v>45</v>
      </c>
      <c r="F50" s="19" t="s">
        <v>141</v>
      </c>
      <c r="G50" s="32" t="s">
        <v>282</v>
      </c>
    </row>
    <row r="51" spans="5:7" x14ac:dyDescent="0.25">
      <c r="E51" s="21">
        <v>46</v>
      </c>
      <c r="F51" s="19" t="s">
        <v>142</v>
      </c>
      <c r="G51" s="32" t="s">
        <v>283</v>
      </c>
    </row>
    <row r="52" spans="5:7" x14ac:dyDescent="0.25">
      <c r="E52" s="21">
        <v>47</v>
      </c>
      <c r="F52" s="19" t="s">
        <v>143</v>
      </c>
      <c r="G52" s="32" t="s">
        <v>284</v>
      </c>
    </row>
    <row r="53" spans="5:7" x14ac:dyDescent="0.25">
      <c r="E53" s="21">
        <v>48</v>
      </c>
      <c r="F53" s="19" t="s">
        <v>144</v>
      </c>
      <c r="G53" s="32" t="s">
        <v>285</v>
      </c>
    </row>
    <row r="54" spans="5:7" x14ac:dyDescent="0.25">
      <c r="E54" s="21">
        <v>49</v>
      </c>
      <c r="F54" s="19" t="s">
        <v>145</v>
      </c>
      <c r="G54" s="32" t="s">
        <v>286</v>
      </c>
    </row>
    <row r="55" spans="5:7" x14ac:dyDescent="0.25">
      <c r="E55" s="21">
        <v>50</v>
      </c>
      <c r="F55" s="19" t="s">
        <v>146</v>
      </c>
      <c r="G55" s="32" t="s">
        <v>287</v>
      </c>
    </row>
    <row r="56" spans="5:7" x14ac:dyDescent="0.25">
      <c r="E56" s="21">
        <v>51</v>
      </c>
      <c r="F56" s="19" t="s">
        <v>147</v>
      </c>
      <c r="G56" s="32" t="s">
        <v>288</v>
      </c>
    </row>
    <row r="57" spans="5:7" x14ac:dyDescent="0.25">
      <c r="E57" s="21">
        <v>52</v>
      </c>
      <c r="F57" s="19" t="s">
        <v>148</v>
      </c>
      <c r="G57" s="32" t="s">
        <v>289</v>
      </c>
    </row>
    <row r="58" spans="5:7" x14ac:dyDescent="0.25">
      <c r="E58" s="21">
        <v>53</v>
      </c>
      <c r="F58" s="19" t="s">
        <v>149</v>
      </c>
      <c r="G58" s="32" t="s">
        <v>290</v>
      </c>
    </row>
    <row r="59" spans="5:7" x14ac:dyDescent="0.25">
      <c r="E59" s="21">
        <v>54</v>
      </c>
      <c r="F59" s="19" t="s">
        <v>150</v>
      </c>
      <c r="G59" s="32" t="s">
        <v>291</v>
      </c>
    </row>
    <row r="60" spans="5:7" x14ac:dyDescent="0.25">
      <c r="E60" s="21">
        <v>55</v>
      </c>
      <c r="F60" s="19" t="s">
        <v>151</v>
      </c>
      <c r="G60" s="32" t="s">
        <v>292</v>
      </c>
    </row>
    <row r="61" spans="5:7" x14ac:dyDescent="0.25">
      <c r="E61" s="21">
        <v>56</v>
      </c>
      <c r="F61" s="19" t="s">
        <v>152</v>
      </c>
      <c r="G61" s="32" t="s">
        <v>293</v>
      </c>
    </row>
    <row r="62" spans="5:7" x14ac:dyDescent="0.25">
      <c r="E62" s="21">
        <v>57</v>
      </c>
      <c r="F62" s="19" t="s">
        <v>153</v>
      </c>
      <c r="G62" s="32" t="s">
        <v>294</v>
      </c>
    </row>
    <row r="63" spans="5:7" x14ac:dyDescent="0.25">
      <c r="E63" s="21">
        <v>58</v>
      </c>
      <c r="F63" s="19" t="s">
        <v>154</v>
      </c>
      <c r="G63" s="32" t="s">
        <v>295</v>
      </c>
    </row>
    <row r="64" spans="5:7" x14ac:dyDescent="0.25">
      <c r="E64" s="21">
        <v>59</v>
      </c>
      <c r="F64" s="19" t="s">
        <v>155</v>
      </c>
      <c r="G64" s="32" t="s">
        <v>296</v>
      </c>
    </row>
    <row r="65" spans="5:7" x14ac:dyDescent="0.25">
      <c r="E65" s="21">
        <v>60</v>
      </c>
      <c r="F65" s="19" t="s">
        <v>156</v>
      </c>
      <c r="G65" s="32" t="s">
        <v>297</v>
      </c>
    </row>
    <row r="66" spans="5:7" x14ac:dyDescent="0.25">
      <c r="E66" s="21">
        <v>61</v>
      </c>
      <c r="F66" s="19" t="s">
        <v>157</v>
      </c>
      <c r="G66" s="32" t="s">
        <v>298</v>
      </c>
    </row>
    <row r="67" spans="5:7" x14ac:dyDescent="0.25">
      <c r="E67" s="21">
        <v>62</v>
      </c>
      <c r="F67" s="19" t="s">
        <v>158</v>
      </c>
      <c r="G67" s="32" t="s">
        <v>299</v>
      </c>
    </row>
    <row r="68" spans="5:7" x14ac:dyDescent="0.25">
      <c r="E68" s="21">
        <v>63</v>
      </c>
      <c r="F68" s="19" t="s">
        <v>159</v>
      </c>
      <c r="G68" s="32" t="s">
        <v>300</v>
      </c>
    </row>
    <row r="69" spans="5:7" x14ac:dyDescent="0.25">
      <c r="E69" s="21">
        <v>64</v>
      </c>
      <c r="F69" s="19" t="s">
        <v>160</v>
      </c>
      <c r="G69" s="32" t="s">
        <v>301</v>
      </c>
    </row>
    <row r="70" spans="5:7" x14ac:dyDescent="0.25">
      <c r="E70" s="21">
        <v>65</v>
      </c>
      <c r="F70" s="19" t="s">
        <v>161</v>
      </c>
      <c r="G70" s="32" t="s">
        <v>302</v>
      </c>
    </row>
    <row r="71" spans="5:7" x14ac:dyDescent="0.25">
      <c r="E71" s="24">
        <v>66</v>
      </c>
      <c r="F71" s="19" t="s">
        <v>162</v>
      </c>
      <c r="G71" s="32" t="s">
        <v>303</v>
      </c>
    </row>
    <row r="72" spans="5:7" x14ac:dyDescent="0.25">
      <c r="E72" s="24">
        <v>67</v>
      </c>
      <c r="F72" s="19" t="s">
        <v>163</v>
      </c>
      <c r="G72" s="32" t="s">
        <v>304</v>
      </c>
    </row>
    <row r="73" spans="5:7" x14ac:dyDescent="0.25">
      <c r="E73" s="24">
        <v>68</v>
      </c>
      <c r="F73" s="19" t="s">
        <v>164</v>
      </c>
      <c r="G73" s="32" t="s">
        <v>305</v>
      </c>
    </row>
    <row r="74" spans="5:7" x14ac:dyDescent="0.25">
      <c r="E74" s="24">
        <v>69</v>
      </c>
      <c r="F74" s="19" t="s">
        <v>165</v>
      </c>
      <c r="G74" s="32" t="s">
        <v>306</v>
      </c>
    </row>
    <row r="75" spans="5:7" x14ac:dyDescent="0.25">
      <c r="E75" s="24">
        <v>70</v>
      </c>
      <c r="F75" s="19" t="s">
        <v>166</v>
      </c>
      <c r="G75" s="32" t="s">
        <v>307</v>
      </c>
    </row>
    <row r="76" spans="5:7" x14ac:dyDescent="0.25">
      <c r="E76" s="24">
        <v>71</v>
      </c>
      <c r="F76" s="19" t="s">
        <v>167</v>
      </c>
      <c r="G76" s="32" t="s">
        <v>308</v>
      </c>
    </row>
    <row r="77" spans="5:7" x14ac:dyDescent="0.25">
      <c r="E77" s="24">
        <v>72</v>
      </c>
      <c r="F77" s="19" t="s">
        <v>168</v>
      </c>
      <c r="G77" s="32" t="s">
        <v>309</v>
      </c>
    </row>
    <row r="78" spans="5:7" x14ac:dyDescent="0.25">
      <c r="E78" s="24">
        <v>73</v>
      </c>
      <c r="F78" s="19" t="s">
        <v>169</v>
      </c>
      <c r="G78" s="32" t="s">
        <v>310</v>
      </c>
    </row>
    <row r="79" spans="5:7" x14ac:dyDescent="0.25">
      <c r="E79" s="24">
        <v>74</v>
      </c>
      <c r="F79" s="19" t="s">
        <v>170</v>
      </c>
      <c r="G79" s="32" t="s">
        <v>311</v>
      </c>
    </row>
    <row r="80" spans="5:7" x14ac:dyDescent="0.25">
      <c r="E80" s="24">
        <v>75</v>
      </c>
      <c r="F80" s="19" t="s">
        <v>171</v>
      </c>
      <c r="G80" s="32" t="s">
        <v>312</v>
      </c>
    </row>
    <row r="81" spans="5:7" x14ac:dyDescent="0.25">
      <c r="E81" s="24">
        <v>76</v>
      </c>
      <c r="F81" s="19" t="s">
        <v>172</v>
      </c>
      <c r="G81" s="32" t="s">
        <v>313</v>
      </c>
    </row>
    <row r="82" spans="5:7" x14ac:dyDescent="0.25">
      <c r="E82" s="24">
        <v>77</v>
      </c>
      <c r="F82" s="19" t="s">
        <v>173</v>
      </c>
      <c r="G82" s="32" t="s">
        <v>314</v>
      </c>
    </row>
    <row r="83" spans="5:7" x14ac:dyDescent="0.25">
      <c r="E83" s="24">
        <v>78</v>
      </c>
      <c r="F83" s="19" t="s">
        <v>174</v>
      </c>
      <c r="G83" s="32" t="s">
        <v>315</v>
      </c>
    </row>
    <row r="84" spans="5:7" x14ac:dyDescent="0.25">
      <c r="E84" s="24">
        <v>79</v>
      </c>
      <c r="F84" s="19" t="s">
        <v>175</v>
      </c>
      <c r="G84" s="32" t="s">
        <v>316</v>
      </c>
    </row>
    <row r="85" spans="5:7" x14ac:dyDescent="0.25">
      <c r="E85" s="24">
        <v>80</v>
      </c>
      <c r="F85" s="19" t="s">
        <v>176</v>
      </c>
      <c r="G85" s="32" t="s">
        <v>317</v>
      </c>
    </row>
    <row r="86" spans="5:7" x14ac:dyDescent="0.25">
      <c r="E86" s="24">
        <v>81</v>
      </c>
      <c r="F86" s="19" t="s">
        <v>177</v>
      </c>
      <c r="G86" s="32" t="s">
        <v>318</v>
      </c>
    </row>
    <row r="87" spans="5:7" x14ac:dyDescent="0.25">
      <c r="E87" s="24">
        <v>82</v>
      </c>
      <c r="F87" s="19" t="s">
        <v>178</v>
      </c>
      <c r="G87" s="32" t="s">
        <v>319</v>
      </c>
    </row>
    <row r="88" spans="5:7" x14ac:dyDescent="0.25">
      <c r="E88" s="24">
        <v>83</v>
      </c>
      <c r="F88" s="19" t="s">
        <v>179</v>
      </c>
      <c r="G88" s="32" t="s">
        <v>320</v>
      </c>
    </row>
    <row r="89" spans="5:7" x14ac:dyDescent="0.25">
      <c r="E89" s="24">
        <v>84</v>
      </c>
      <c r="F89" s="19" t="s">
        <v>180</v>
      </c>
      <c r="G89" s="32" t="s">
        <v>321</v>
      </c>
    </row>
    <row r="90" spans="5:7" x14ac:dyDescent="0.25">
      <c r="E90" s="24">
        <v>85</v>
      </c>
      <c r="F90" s="19" t="s">
        <v>181</v>
      </c>
      <c r="G90" s="32" t="s">
        <v>322</v>
      </c>
    </row>
    <row r="91" spans="5:7" x14ac:dyDescent="0.25">
      <c r="E91" s="24">
        <v>86</v>
      </c>
      <c r="F91" s="19" t="s">
        <v>182</v>
      </c>
      <c r="G91" s="32" t="s">
        <v>323</v>
      </c>
    </row>
    <row r="92" spans="5:7" x14ac:dyDescent="0.25">
      <c r="E92" s="24">
        <v>87</v>
      </c>
      <c r="F92" s="19" t="s">
        <v>183</v>
      </c>
      <c r="G92" s="32" t="s">
        <v>324</v>
      </c>
    </row>
    <row r="93" spans="5:7" x14ac:dyDescent="0.25">
      <c r="E93" s="24">
        <v>88</v>
      </c>
      <c r="F93" s="19" t="s">
        <v>184</v>
      </c>
      <c r="G93" s="32" t="s">
        <v>325</v>
      </c>
    </row>
    <row r="94" spans="5:7" x14ac:dyDescent="0.25">
      <c r="E94" s="24">
        <v>89</v>
      </c>
      <c r="F94" s="19" t="s">
        <v>185</v>
      </c>
      <c r="G94" s="32" t="s">
        <v>326</v>
      </c>
    </row>
    <row r="95" spans="5:7" x14ac:dyDescent="0.25">
      <c r="E95" s="24">
        <v>90</v>
      </c>
      <c r="F95" s="19" t="s">
        <v>186</v>
      </c>
      <c r="G95" s="32" t="s">
        <v>327</v>
      </c>
    </row>
    <row r="96" spans="5:7" x14ac:dyDescent="0.25">
      <c r="E96" s="24">
        <v>91</v>
      </c>
      <c r="F96" s="19" t="s">
        <v>187</v>
      </c>
      <c r="G96" s="32" t="s">
        <v>328</v>
      </c>
    </row>
    <row r="97" spans="5:7" x14ac:dyDescent="0.25">
      <c r="E97" s="24">
        <v>92</v>
      </c>
      <c r="F97" s="19" t="s">
        <v>188</v>
      </c>
      <c r="G97" s="32" t="s">
        <v>329</v>
      </c>
    </row>
    <row r="98" spans="5:7" x14ac:dyDescent="0.25">
      <c r="E98" s="24">
        <v>93</v>
      </c>
      <c r="F98" s="19" t="s">
        <v>189</v>
      </c>
      <c r="G98" s="32" t="s">
        <v>330</v>
      </c>
    </row>
    <row r="99" spans="5:7" x14ac:dyDescent="0.25">
      <c r="E99" s="24">
        <v>94</v>
      </c>
      <c r="F99" s="19" t="s">
        <v>190</v>
      </c>
      <c r="G99" s="32" t="s">
        <v>331</v>
      </c>
    </row>
    <row r="100" spans="5:7" x14ac:dyDescent="0.25">
      <c r="E100" s="24">
        <v>95</v>
      </c>
      <c r="F100" s="19" t="s">
        <v>191</v>
      </c>
      <c r="G100" s="32" t="s">
        <v>332</v>
      </c>
    </row>
    <row r="101" spans="5:7" x14ac:dyDescent="0.25">
      <c r="E101" s="24">
        <v>96</v>
      </c>
      <c r="F101" s="19" t="s">
        <v>192</v>
      </c>
      <c r="G101" s="32" t="s">
        <v>333</v>
      </c>
    </row>
    <row r="102" spans="5:7" x14ac:dyDescent="0.25">
      <c r="E102" s="24">
        <v>97</v>
      </c>
      <c r="F102" s="19" t="s">
        <v>193</v>
      </c>
      <c r="G102" s="32" t="s">
        <v>334</v>
      </c>
    </row>
    <row r="103" spans="5:7" x14ac:dyDescent="0.25">
      <c r="E103" s="24">
        <v>98</v>
      </c>
      <c r="F103" s="19" t="s">
        <v>194</v>
      </c>
      <c r="G103" s="32" t="s">
        <v>335</v>
      </c>
    </row>
    <row r="104" spans="5:7" x14ac:dyDescent="0.25">
      <c r="E104" s="24">
        <v>99</v>
      </c>
      <c r="F104" s="19" t="s">
        <v>195</v>
      </c>
      <c r="G104" s="32" t="s">
        <v>336</v>
      </c>
    </row>
    <row r="105" spans="5:7" x14ac:dyDescent="0.25">
      <c r="E105" s="24">
        <v>100</v>
      </c>
      <c r="F105" s="19" t="s">
        <v>196</v>
      </c>
      <c r="G105" s="32" t="s">
        <v>337</v>
      </c>
    </row>
    <row r="106" spans="5:7" x14ac:dyDescent="0.25">
      <c r="E106" s="24">
        <v>101</v>
      </c>
      <c r="F106" s="19" t="s">
        <v>197</v>
      </c>
      <c r="G106" s="32" t="s">
        <v>338</v>
      </c>
    </row>
    <row r="107" spans="5:7" x14ac:dyDescent="0.25">
      <c r="E107" s="24">
        <v>102</v>
      </c>
      <c r="F107" s="19" t="s">
        <v>198</v>
      </c>
      <c r="G107" s="32" t="s">
        <v>339</v>
      </c>
    </row>
    <row r="108" spans="5:7" x14ac:dyDescent="0.25">
      <c r="E108" s="24">
        <v>103</v>
      </c>
      <c r="F108" s="19" t="s">
        <v>199</v>
      </c>
      <c r="G108" s="32" t="s">
        <v>340</v>
      </c>
    </row>
    <row r="109" spans="5:7" x14ac:dyDescent="0.25">
      <c r="E109" s="24">
        <v>104</v>
      </c>
      <c r="F109" s="19" t="s">
        <v>200</v>
      </c>
      <c r="G109" s="32" t="s">
        <v>341</v>
      </c>
    </row>
    <row r="110" spans="5:7" x14ac:dyDescent="0.25">
      <c r="E110" s="24">
        <v>105</v>
      </c>
      <c r="F110" s="19" t="s">
        <v>201</v>
      </c>
      <c r="G110" s="32" t="s">
        <v>342</v>
      </c>
    </row>
    <row r="111" spans="5:7" x14ac:dyDescent="0.25">
      <c r="E111" s="24">
        <v>106</v>
      </c>
      <c r="F111" s="19" t="s">
        <v>202</v>
      </c>
      <c r="G111" s="32" t="s">
        <v>343</v>
      </c>
    </row>
    <row r="112" spans="5:7" x14ac:dyDescent="0.25">
      <c r="E112" s="24">
        <v>107</v>
      </c>
      <c r="F112" s="19" t="s">
        <v>203</v>
      </c>
      <c r="G112" s="32" t="s">
        <v>344</v>
      </c>
    </row>
    <row r="113" spans="5:7" x14ac:dyDescent="0.25">
      <c r="E113" s="24">
        <v>108</v>
      </c>
      <c r="F113" s="19" t="s">
        <v>204</v>
      </c>
      <c r="G113" s="32" t="s">
        <v>345</v>
      </c>
    </row>
    <row r="114" spans="5:7" x14ac:dyDescent="0.25">
      <c r="E114" s="24">
        <v>109</v>
      </c>
      <c r="F114" s="19" t="s">
        <v>205</v>
      </c>
      <c r="G114" s="32" t="s">
        <v>346</v>
      </c>
    </row>
    <row r="115" spans="5:7" x14ac:dyDescent="0.25">
      <c r="E115" s="24">
        <v>110</v>
      </c>
      <c r="F115" s="19" t="s">
        <v>206</v>
      </c>
      <c r="G115" s="32" t="s">
        <v>347</v>
      </c>
    </row>
    <row r="116" spans="5:7" x14ac:dyDescent="0.25">
      <c r="E116" s="24">
        <v>111</v>
      </c>
      <c r="F116" s="19" t="s">
        <v>207</v>
      </c>
      <c r="G116" s="32" t="s">
        <v>348</v>
      </c>
    </row>
    <row r="117" spans="5:7" x14ac:dyDescent="0.25">
      <c r="E117" s="24">
        <v>112</v>
      </c>
      <c r="F117" s="19" t="s">
        <v>208</v>
      </c>
      <c r="G117" s="32" t="s">
        <v>349</v>
      </c>
    </row>
    <row r="118" spans="5:7" x14ac:dyDescent="0.25">
      <c r="E118" s="24">
        <v>113</v>
      </c>
      <c r="F118" s="19" t="s">
        <v>209</v>
      </c>
      <c r="G118" s="32" t="s">
        <v>350</v>
      </c>
    </row>
    <row r="119" spans="5:7" x14ac:dyDescent="0.25">
      <c r="E119" s="24">
        <v>114</v>
      </c>
      <c r="F119" s="19" t="s">
        <v>210</v>
      </c>
      <c r="G119" s="32" t="s">
        <v>351</v>
      </c>
    </row>
    <row r="120" spans="5:7" x14ac:dyDescent="0.25">
      <c r="E120" s="24">
        <v>115</v>
      </c>
      <c r="F120" s="19" t="s">
        <v>211</v>
      </c>
      <c r="G120" s="32" t="s">
        <v>352</v>
      </c>
    </row>
    <row r="121" spans="5:7" x14ac:dyDescent="0.25">
      <c r="E121" s="24">
        <v>116</v>
      </c>
      <c r="F121" s="19" t="s">
        <v>212</v>
      </c>
      <c r="G121" s="32" t="s">
        <v>353</v>
      </c>
    </row>
    <row r="122" spans="5:7" x14ac:dyDescent="0.25">
      <c r="E122" s="24">
        <v>117</v>
      </c>
      <c r="F122" s="19" t="s">
        <v>213</v>
      </c>
      <c r="G122" s="32" t="s">
        <v>354</v>
      </c>
    </row>
    <row r="123" spans="5:7" x14ac:dyDescent="0.25">
      <c r="E123" s="24">
        <v>118</v>
      </c>
      <c r="F123" s="19" t="s">
        <v>214</v>
      </c>
      <c r="G123" s="32" t="s">
        <v>355</v>
      </c>
    </row>
    <row r="124" spans="5:7" x14ac:dyDescent="0.25">
      <c r="E124" s="24">
        <v>119</v>
      </c>
      <c r="F124" s="19" t="s">
        <v>215</v>
      </c>
      <c r="G124" s="32" t="s">
        <v>356</v>
      </c>
    </row>
    <row r="125" spans="5:7" x14ac:dyDescent="0.25">
      <c r="E125" s="24">
        <v>120</v>
      </c>
      <c r="F125" s="19" t="s">
        <v>216</v>
      </c>
      <c r="G125" s="32" t="s">
        <v>357</v>
      </c>
    </row>
    <row r="126" spans="5:7" x14ac:dyDescent="0.25">
      <c r="E126" s="24">
        <v>121</v>
      </c>
      <c r="F126" s="19" t="s">
        <v>217</v>
      </c>
      <c r="G126" s="32" t="s">
        <v>358</v>
      </c>
    </row>
    <row r="127" spans="5:7" x14ac:dyDescent="0.25">
      <c r="E127" s="24">
        <v>122</v>
      </c>
      <c r="F127" s="19" t="s">
        <v>218</v>
      </c>
      <c r="G127" s="32" t="s">
        <v>359</v>
      </c>
    </row>
    <row r="128" spans="5:7" x14ac:dyDescent="0.25">
      <c r="E128" s="24">
        <v>123</v>
      </c>
      <c r="F128" s="19" t="s">
        <v>219</v>
      </c>
      <c r="G128" s="32" t="s">
        <v>360</v>
      </c>
    </row>
    <row r="129" spans="5:7" x14ac:dyDescent="0.25">
      <c r="E129" s="24">
        <v>124</v>
      </c>
      <c r="F129" s="19" t="s">
        <v>220</v>
      </c>
      <c r="G129" s="32" t="s">
        <v>361</v>
      </c>
    </row>
    <row r="130" spans="5:7" x14ac:dyDescent="0.25">
      <c r="E130" s="24">
        <v>125</v>
      </c>
      <c r="F130" s="19" t="s">
        <v>221</v>
      </c>
      <c r="G130" s="32" t="s">
        <v>362</v>
      </c>
    </row>
    <row r="131" spans="5:7" x14ac:dyDescent="0.25">
      <c r="E131" s="24">
        <v>126</v>
      </c>
      <c r="F131" s="19" t="s">
        <v>222</v>
      </c>
      <c r="G131" s="32" t="s">
        <v>363</v>
      </c>
    </row>
    <row r="132" spans="5:7" x14ac:dyDescent="0.25">
      <c r="E132" s="24">
        <v>127</v>
      </c>
      <c r="F132" s="19" t="s">
        <v>223</v>
      </c>
      <c r="G132" s="32" t="s">
        <v>364</v>
      </c>
    </row>
    <row r="133" spans="5:7" x14ac:dyDescent="0.25">
      <c r="E133" s="24">
        <v>128</v>
      </c>
      <c r="F133" s="19" t="s">
        <v>224</v>
      </c>
      <c r="G133" s="32" t="s">
        <v>365</v>
      </c>
    </row>
    <row r="134" spans="5:7" x14ac:dyDescent="0.25">
      <c r="E134" s="24">
        <v>129</v>
      </c>
      <c r="F134" s="19" t="s">
        <v>225</v>
      </c>
      <c r="G134" s="32" t="s">
        <v>366</v>
      </c>
    </row>
    <row r="135" spans="5:7" x14ac:dyDescent="0.25">
      <c r="E135" s="24">
        <v>130</v>
      </c>
      <c r="F135" s="19" t="s">
        <v>226</v>
      </c>
      <c r="G135" s="32" t="s">
        <v>367</v>
      </c>
    </row>
    <row r="136" spans="5:7" x14ac:dyDescent="0.25">
      <c r="E136" s="24">
        <v>131</v>
      </c>
      <c r="F136" s="19" t="s">
        <v>227</v>
      </c>
      <c r="G136" s="32" t="s">
        <v>368</v>
      </c>
    </row>
    <row r="137" spans="5:7" x14ac:dyDescent="0.25">
      <c r="E137" s="24">
        <v>132</v>
      </c>
      <c r="F137" s="19" t="s">
        <v>228</v>
      </c>
      <c r="G137" s="32" t="s">
        <v>369</v>
      </c>
    </row>
    <row r="138" spans="5:7" x14ac:dyDescent="0.25">
      <c r="E138" s="24">
        <v>133</v>
      </c>
      <c r="F138" s="19" t="s">
        <v>229</v>
      </c>
      <c r="G138" s="32" t="s">
        <v>370</v>
      </c>
    </row>
    <row r="139" spans="5:7" x14ac:dyDescent="0.25">
      <c r="E139" s="24">
        <v>134</v>
      </c>
      <c r="F139" s="19" t="s">
        <v>230</v>
      </c>
      <c r="G139" s="32" t="s">
        <v>371</v>
      </c>
    </row>
    <row r="140" spans="5:7" x14ac:dyDescent="0.25">
      <c r="E140" s="24">
        <v>135</v>
      </c>
      <c r="F140" s="19" t="s">
        <v>231</v>
      </c>
      <c r="G140" s="32" t="s">
        <v>372</v>
      </c>
    </row>
    <row r="141" spans="5:7" x14ac:dyDescent="0.25">
      <c r="E141" s="24">
        <v>136</v>
      </c>
      <c r="F141" s="19" t="s">
        <v>232</v>
      </c>
      <c r="G141" s="32" t="s">
        <v>373</v>
      </c>
    </row>
    <row r="142" spans="5:7" x14ac:dyDescent="0.25">
      <c r="E142" s="24">
        <v>137</v>
      </c>
      <c r="F142" s="19" t="s">
        <v>233</v>
      </c>
      <c r="G142" s="32" t="s">
        <v>374</v>
      </c>
    </row>
    <row r="143" spans="5:7" x14ac:dyDescent="0.25">
      <c r="E143" s="24">
        <v>138</v>
      </c>
      <c r="F143" s="19" t="s">
        <v>234</v>
      </c>
      <c r="G143" s="32" t="s">
        <v>375</v>
      </c>
    </row>
    <row r="144" spans="5:7" x14ac:dyDescent="0.25">
      <c r="E144" s="24">
        <v>139</v>
      </c>
      <c r="F144" s="19" t="s">
        <v>235</v>
      </c>
      <c r="G144" s="32" t="s">
        <v>376</v>
      </c>
    </row>
    <row r="145" spans="5:7" x14ac:dyDescent="0.25">
      <c r="E145" s="24">
        <v>140</v>
      </c>
      <c r="F145" s="19" t="s">
        <v>236</v>
      </c>
      <c r="G145" s="32" t="s">
        <v>377</v>
      </c>
    </row>
  </sheetData>
  <mergeCells count="1">
    <mergeCell ref="D3:F3"/>
  </mergeCells>
  <phoneticPr fontId="2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D4:H11"/>
  <sheetViews>
    <sheetView workbookViewId="0">
      <selection activeCell="E1" sqref="E1"/>
    </sheetView>
  </sheetViews>
  <sheetFormatPr defaultColWidth="9.140625" defaultRowHeight="21" customHeight="1" x14ac:dyDescent="0.25"/>
  <cols>
    <col min="1" max="4" width="9.140625" style="3"/>
    <col min="5" max="5" width="7.28515625" style="3" customWidth="1"/>
    <col min="6" max="6" width="35" style="3" customWidth="1"/>
    <col min="7" max="7" width="6.42578125" style="3" customWidth="1"/>
    <col min="8" max="16384" width="9.140625" style="3"/>
  </cols>
  <sheetData>
    <row r="4" spans="4:8" ht="21" customHeight="1" x14ac:dyDescent="0.25">
      <c r="D4" s="96" t="s">
        <v>42</v>
      </c>
      <c r="E4" s="96"/>
      <c r="F4" s="96"/>
      <c r="G4" s="96"/>
      <c r="H4" s="96"/>
    </row>
    <row r="5" spans="4:8" ht="21" customHeight="1" x14ac:dyDescent="0.25">
      <c r="D5" s="69"/>
      <c r="E5" s="69"/>
    </row>
    <row r="6" spans="4:8" ht="21" customHeight="1" x14ac:dyDescent="0.25">
      <c r="D6" s="11" t="s">
        <v>0</v>
      </c>
      <c r="E6" s="11">
        <v>60</v>
      </c>
      <c r="F6" s="68" t="s">
        <v>40</v>
      </c>
      <c r="G6" s="70">
        <v>50</v>
      </c>
      <c r="H6" s="71" t="s">
        <v>41</v>
      </c>
    </row>
    <row r="7" spans="4:8" ht="21" customHeight="1" x14ac:dyDescent="0.25">
      <c r="D7" s="11" t="s">
        <v>1</v>
      </c>
      <c r="E7" s="11">
        <v>60</v>
      </c>
      <c r="F7" s="68" t="s">
        <v>40</v>
      </c>
      <c r="G7" s="70">
        <v>50</v>
      </c>
      <c r="H7" s="71" t="s">
        <v>41</v>
      </c>
    </row>
    <row r="8" spans="4:8" ht="21" customHeight="1" x14ac:dyDescent="0.25">
      <c r="D8" s="11" t="s">
        <v>2</v>
      </c>
      <c r="E8" s="11">
        <v>50</v>
      </c>
      <c r="F8" s="68" t="s">
        <v>40</v>
      </c>
      <c r="G8" s="70">
        <v>50</v>
      </c>
      <c r="H8" s="71" t="s">
        <v>41</v>
      </c>
    </row>
    <row r="9" spans="4:8" ht="21" customHeight="1" x14ac:dyDescent="0.25">
      <c r="D9" s="11" t="s">
        <v>3</v>
      </c>
      <c r="E9" s="11">
        <v>50</v>
      </c>
      <c r="F9" s="68" t="s">
        <v>40</v>
      </c>
      <c r="G9" s="70">
        <v>50</v>
      </c>
      <c r="H9" s="71" t="s">
        <v>41</v>
      </c>
    </row>
    <row r="10" spans="4:8" ht="21" customHeight="1" x14ac:dyDescent="0.25">
      <c r="D10" s="11" t="s">
        <v>4</v>
      </c>
      <c r="E10" s="11">
        <v>70</v>
      </c>
      <c r="F10" s="68" t="s">
        <v>40</v>
      </c>
      <c r="G10" s="70">
        <v>50</v>
      </c>
      <c r="H10" s="71" t="s">
        <v>41</v>
      </c>
    </row>
    <row r="11" spans="4:8" ht="21" customHeight="1" x14ac:dyDescent="0.25">
      <c r="D11" s="11" t="s">
        <v>7</v>
      </c>
      <c r="E11" s="72">
        <v>80</v>
      </c>
      <c r="F11" s="73" t="s">
        <v>40</v>
      </c>
      <c r="G11" s="70">
        <v>50</v>
      </c>
      <c r="H11" s="74" t="s">
        <v>41</v>
      </c>
    </row>
  </sheetData>
  <mergeCells count="1">
    <mergeCell ref="D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C5:K146"/>
  <sheetViews>
    <sheetView workbookViewId="0">
      <selection activeCell="G160" sqref="G160"/>
    </sheetView>
  </sheetViews>
  <sheetFormatPr defaultColWidth="9.140625" defaultRowHeight="15.75" x14ac:dyDescent="0.25"/>
  <cols>
    <col min="1" max="2" width="9.140625" style="20"/>
    <col min="3" max="3" width="9.140625" style="25"/>
    <col min="4" max="4" width="12.28515625" style="20" customWidth="1"/>
    <col min="5" max="5" width="39.140625" style="20" customWidth="1"/>
    <col min="6" max="11" width="9.140625" style="25"/>
    <col min="12" max="16384" width="9.140625" style="20"/>
  </cols>
  <sheetData>
    <row r="5" spans="3:11" x14ac:dyDescent="0.25">
      <c r="C5" s="23" t="s">
        <v>47</v>
      </c>
      <c r="D5" s="23" t="s">
        <v>11</v>
      </c>
      <c r="E5" s="23" t="s">
        <v>6</v>
      </c>
      <c r="F5" s="23" t="s">
        <v>0</v>
      </c>
      <c r="G5" s="23" t="s">
        <v>1</v>
      </c>
      <c r="H5" s="23" t="s">
        <v>2</v>
      </c>
      <c r="I5" s="23" t="s">
        <v>3</v>
      </c>
      <c r="J5" s="23" t="s">
        <v>4</v>
      </c>
      <c r="K5" s="23" t="s">
        <v>7</v>
      </c>
    </row>
    <row r="6" spans="3:11" ht="26.25" customHeight="1" x14ac:dyDescent="0.25">
      <c r="C6" s="97" t="s">
        <v>69</v>
      </c>
      <c r="D6" s="98"/>
      <c r="E6" s="99"/>
      <c r="F6" s="26">
        <v>35</v>
      </c>
      <c r="G6" s="26">
        <v>25</v>
      </c>
      <c r="H6" s="63">
        <v>0</v>
      </c>
      <c r="I6" s="63">
        <v>0</v>
      </c>
      <c r="J6" s="63">
        <v>0</v>
      </c>
      <c r="K6" s="63">
        <v>0</v>
      </c>
    </row>
    <row r="7" spans="3:11" x14ac:dyDescent="0.25">
      <c r="C7" s="24">
        <v>1</v>
      </c>
      <c r="D7" s="22" t="str">
        <f>'Name List'!F6</f>
        <v>16xdy01</v>
      </c>
      <c r="E7" s="22" t="str">
        <f>'Name List'!G6</f>
        <v>X1</v>
      </c>
      <c r="F7" s="65">
        <v>13</v>
      </c>
      <c r="G7" s="65">
        <v>10</v>
      </c>
      <c r="H7" s="66"/>
      <c r="I7" s="66"/>
      <c r="J7" s="66"/>
      <c r="K7" s="66"/>
    </row>
    <row r="8" spans="3:11" x14ac:dyDescent="0.25">
      <c r="C8" s="24">
        <v>2</v>
      </c>
      <c r="D8" s="22" t="str">
        <f>'Name List'!F7</f>
        <v>16xdy02</v>
      </c>
      <c r="E8" s="22" t="str">
        <f>'Name List'!G7</f>
        <v>X2</v>
      </c>
      <c r="F8" s="24">
        <v>22</v>
      </c>
      <c r="G8" s="24">
        <v>19</v>
      </c>
      <c r="H8" s="64"/>
      <c r="I8" s="64"/>
      <c r="J8" s="64"/>
      <c r="K8" s="64"/>
    </row>
    <row r="9" spans="3:11" x14ac:dyDescent="0.25">
      <c r="C9" s="24">
        <v>3</v>
      </c>
      <c r="D9" s="22" t="str">
        <f>'Name List'!F8</f>
        <v>16xdy03</v>
      </c>
      <c r="E9" s="22" t="str">
        <f>'Name List'!G8</f>
        <v>X3</v>
      </c>
      <c r="F9" s="24">
        <v>27</v>
      </c>
      <c r="G9" s="24">
        <v>19</v>
      </c>
      <c r="H9" s="64"/>
      <c r="I9" s="64"/>
      <c r="J9" s="64"/>
      <c r="K9" s="64"/>
    </row>
    <row r="10" spans="3:11" x14ac:dyDescent="0.25">
      <c r="C10" s="24">
        <v>4</v>
      </c>
      <c r="D10" s="22" t="str">
        <f>'Name List'!F9</f>
        <v>16xdy04</v>
      </c>
      <c r="E10" s="22" t="str">
        <f>'Name List'!G9</f>
        <v>X4</v>
      </c>
      <c r="F10" s="24">
        <v>16</v>
      </c>
      <c r="G10" s="24">
        <v>11</v>
      </c>
      <c r="H10" s="64"/>
      <c r="I10" s="64"/>
      <c r="J10" s="64"/>
      <c r="K10" s="64"/>
    </row>
    <row r="11" spans="3:11" x14ac:dyDescent="0.25">
      <c r="C11" s="24">
        <v>5</v>
      </c>
      <c r="D11" s="22" t="str">
        <f>'Name List'!F10</f>
        <v>16xdy05</v>
      </c>
      <c r="E11" s="22" t="str">
        <f>'Name List'!G10</f>
        <v>X5</v>
      </c>
      <c r="F11" s="24">
        <v>4</v>
      </c>
      <c r="G11" s="24">
        <v>1</v>
      </c>
      <c r="H11" s="64"/>
      <c r="I11" s="64"/>
      <c r="J11" s="64"/>
      <c r="K11" s="64"/>
    </row>
    <row r="12" spans="3:11" x14ac:dyDescent="0.25">
      <c r="C12" s="24">
        <v>6</v>
      </c>
      <c r="D12" s="22" t="str">
        <f>'Name List'!F11</f>
        <v>16xdy06</v>
      </c>
      <c r="E12" s="22" t="str">
        <f>'Name List'!G11</f>
        <v>X6</v>
      </c>
      <c r="F12" s="24">
        <v>10</v>
      </c>
      <c r="G12" s="24">
        <v>4</v>
      </c>
      <c r="H12" s="64"/>
      <c r="I12" s="64"/>
      <c r="J12" s="64"/>
      <c r="K12" s="64"/>
    </row>
    <row r="13" spans="3:11" x14ac:dyDescent="0.25">
      <c r="C13" s="24">
        <v>7</v>
      </c>
      <c r="D13" s="22" t="str">
        <f>'Name List'!F12</f>
        <v>16xdy07</v>
      </c>
      <c r="E13" s="22" t="str">
        <f>'Name List'!G12</f>
        <v>X7</v>
      </c>
      <c r="F13" s="24">
        <v>10</v>
      </c>
      <c r="G13" s="24">
        <v>5</v>
      </c>
      <c r="H13" s="64"/>
      <c r="I13" s="64"/>
      <c r="J13" s="64"/>
      <c r="K13" s="64"/>
    </row>
    <row r="14" spans="3:11" x14ac:dyDescent="0.25">
      <c r="C14" s="24">
        <v>8</v>
      </c>
      <c r="D14" s="22" t="str">
        <f>'Name List'!F13</f>
        <v>16xdy08</v>
      </c>
      <c r="E14" s="22" t="str">
        <f>'Name List'!G13</f>
        <v>X8</v>
      </c>
      <c r="F14" s="24">
        <v>17</v>
      </c>
      <c r="G14" s="24">
        <v>12</v>
      </c>
      <c r="H14" s="64"/>
      <c r="I14" s="64"/>
      <c r="J14" s="64"/>
      <c r="K14" s="64"/>
    </row>
    <row r="15" spans="3:11" x14ac:dyDescent="0.25">
      <c r="C15" s="24">
        <v>9</v>
      </c>
      <c r="D15" s="22" t="str">
        <f>'Name List'!F14</f>
        <v>16xdy09</v>
      </c>
      <c r="E15" s="22" t="str">
        <f>'Name List'!G14</f>
        <v>X9</v>
      </c>
      <c r="F15" s="24">
        <v>16</v>
      </c>
      <c r="G15" s="24">
        <v>9</v>
      </c>
      <c r="H15" s="64"/>
      <c r="I15" s="64"/>
      <c r="J15" s="64"/>
      <c r="K15" s="64"/>
    </row>
    <row r="16" spans="3:11" x14ac:dyDescent="0.25">
      <c r="C16" s="24">
        <v>10</v>
      </c>
      <c r="D16" s="22" t="str">
        <f>'Name List'!F15</f>
        <v>16xdy10</v>
      </c>
      <c r="E16" s="22" t="str">
        <f>'Name List'!G15</f>
        <v>X10</v>
      </c>
      <c r="F16" s="24">
        <v>0</v>
      </c>
      <c r="G16" s="24">
        <v>0</v>
      </c>
      <c r="H16" s="64"/>
      <c r="I16" s="64"/>
      <c r="J16" s="64"/>
      <c r="K16" s="64"/>
    </row>
    <row r="17" spans="3:11" x14ac:dyDescent="0.25">
      <c r="C17" s="24">
        <v>11</v>
      </c>
      <c r="D17" s="22" t="str">
        <f>'Name List'!F16</f>
        <v>16xdy11</v>
      </c>
      <c r="E17" s="22" t="str">
        <f>'Name List'!G16</f>
        <v>X11</v>
      </c>
      <c r="F17" s="24">
        <v>15</v>
      </c>
      <c r="G17" s="24">
        <v>10</v>
      </c>
      <c r="H17" s="64"/>
      <c r="I17" s="64"/>
      <c r="J17" s="64"/>
      <c r="K17" s="64"/>
    </row>
    <row r="18" spans="3:11" x14ac:dyDescent="0.25">
      <c r="C18" s="24">
        <v>12</v>
      </c>
      <c r="D18" s="22" t="str">
        <f>'Name List'!F17</f>
        <v>16xdy12</v>
      </c>
      <c r="E18" s="22" t="str">
        <f>'Name List'!G17</f>
        <v>X12</v>
      </c>
      <c r="F18" s="24">
        <v>15</v>
      </c>
      <c r="G18" s="24">
        <v>10</v>
      </c>
      <c r="H18" s="64"/>
      <c r="I18" s="64"/>
      <c r="J18" s="64"/>
      <c r="K18" s="64"/>
    </row>
    <row r="19" spans="3:11" x14ac:dyDescent="0.25">
      <c r="C19" s="24">
        <v>13</v>
      </c>
      <c r="D19" s="22" t="str">
        <f>'Name List'!F18</f>
        <v>16xdy13</v>
      </c>
      <c r="E19" s="22" t="str">
        <f>'Name List'!G18</f>
        <v>X13</v>
      </c>
      <c r="F19" s="24">
        <v>13</v>
      </c>
      <c r="G19" s="24">
        <v>9</v>
      </c>
      <c r="H19" s="64"/>
      <c r="I19" s="64"/>
      <c r="J19" s="64"/>
      <c r="K19" s="64"/>
    </row>
    <row r="20" spans="3:11" x14ac:dyDescent="0.25">
      <c r="C20" s="24">
        <v>14</v>
      </c>
      <c r="D20" s="22" t="str">
        <f>'Name List'!F19</f>
        <v>16xdy14</v>
      </c>
      <c r="E20" s="22" t="str">
        <f>'Name List'!G19</f>
        <v>X14</v>
      </c>
      <c r="F20" s="24">
        <v>26</v>
      </c>
      <c r="G20" s="24">
        <v>19</v>
      </c>
      <c r="H20" s="64"/>
      <c r="I20" s="64"/>
      <c r="J20" s="64"/>
      <c r="K20" s="64"/>
    </row>
    <row r="21" spans="3:11" x14ac:dyDescent="0.25">
      <c r="C21" s="24">
        <v>15</v>
      </c>
      <c r="D21" s="22" t="str">
        <f>'Name List'!F20</f>
        <v>16xdy15</v>
      </c>
      <c r="E21" s="22" t="str">
        <f>'Name List'!G20</f>
        <v>X15</v>
      </c>
      <c r="F21" s="24">
        <v>0</v>
      </c>
      <c r="G21" s="24">
        <v>0</v>
      </c>
      <c r="H21" s="64"/>
      <c r="I21" s="64"/>
      <c r="J21" s="64"/>
      <c r="K21" s="64"/>
    </row>
    <row r="22" spans="3:11" x14ac:dyDescent="0.25">
      <c r="C22" s="24">
        <v>16</v>
      </c>
      <c r="D22" s="22" t="str">
        <f>'Name List'!F21</f>
        <v>16xdy16</v>
      </c>
      <c r="E22" s="22" t="str">
        <f>'Name List'!G21</f>
        <v>X16</v>
      </c>
      <c r="F22" s="24">
        <v>23</v>
      </c>
      <c r="G22" s="24">
        <v>20</v>
      </c>
      <c r="H22" s="64"/>
      <c r="I22" s="64"/>
      <c r="J22" s="64"/>
      <c r="K22" s="64"/>
    </row>
    <row r="23" spans="3:11" x14ac:dyDescent="0.25">
      <c r="C23" s="24">
        <v>17</v>
      </c>
      <c r="D23" s="22" t="str">
        <f>'Name List'!F22</f>
        <v>16xdy17</v>
      </c>
      <c r="E23" s="22" t="str">
        <f>'Name List'!G22</f>
        <v>X17</v>
      </c>
      <c r="F23" s="24">
        <v>0</v>
      </c>
      <c r="G23" s="24">
        <v>0</v>
      </c>
      <c r="H23" s="64"/>
      <c r="I23" s="64"/>
      <c r="J23" s="64"/>
      <c r="K23" s="64"/>
    </row>
    <row r="24" spans="3:11" x14ac:dyDescent="0.25">
      <c r="C24" s="24">
        <v>18</v>
      </c>
      <c r="D24" s="22" t="str">
        <f>'Name List'!F23</f>
        <v>16xdy18</v>
      </c>
      <c r="E24" s="22" t="str">
        <f>'Name List'!G23</f>
        <v>X18</v>
      </c>
      <c r="F24" s="24">
        <v>23</v>
      </c>
      <c r="G24" s="24">
        <v>19</v>
      </c>
      <c r="H24" s="64"/>
      <c r="I24" s="64"/>
      <c r="J24" s="64"/>
      <c r="K24" s="64"/>
    </row>
    <row r="25" spans="3:11" x14ac:dyDescent="0.25">
      <c r="C25" s="24">
        <v>19</v>
      </c>
      <c r="D25" s="22" t="str">
        <f>'Name List'!F24</f>
        <v>16xdy19</v>
      </c>
      <c r="E25" s="22" t="str">
        <f>'Name List'!G24</f>
        <v>X19</v>
      </c>
      <c r="F25" s="24">
        <v>7</v>
      </c>
      <c r="G25" s="24">
        <v>4</v>
      </c>
      <c r="H25" s="64"/>
      <c r="I25" s="64"/>
      <c r="J25" s="64"/>
      <c r="K25" s="64"/>
    </row>
    <row r="26" spans="3:11" x14ac:dyDescent="0.25">
      <c r="C26" s="24">
        <v>20</v>
      </c>
      <c r="D26" s="22" t="str">
        <f>'Name List'!F25</f>
        <v>16xdy20</v>
      </c>
      <c r="E26" s="22" t="str">
        <f>'Name List'!G25</f>
        <v>X20</v>
      </c>
      <c r="F26" s="24">
        <v>26</v>
      </c>
      <c r="G26" s="24">
        <v>19</v>
      </c>
      <c r="H26" s="64"/>
      <c r="I26" s="64"/>
      <c r="J26" s="64"/>
      <c r="K26" s="64"/>
    </row>
    <row r="27" spans="3:11" x14ac:dyDescent="0.25">
      <c r="C27" s="24">
        <v>21</v>
      </c>
      <c r="D27" s="22" t="str">
        <f>'Name List'!F26</f>
        <v>16xdy21</v>
      </c>
      <c r="E27" s="22" t="str">
        <f>'Name List'!G26</f>
        <v>X21</v>
      </c>
      <c r="F27" s="24">
        <v>19</v>
      </c>
      <c r="G27" s="24">
        <v>15</v>
      </c>
      <c r="H27" s="64"/>
      <c r="I27" s="64"/>
      <c r="J27" s="64"/>
      <c r="K27" s="64"/>
    </row>
    <row r="28" spans="3:11" x14ac:dyDescent="0.25">
      <c r="C28" s="24">
        <v>22</v>
      </c>
      <c r="D28" s="22" t="str">
        <f>'Name List'!F27</f>
        <v>16xdy22</v>
      </c>
      <c r="E28" s="22" t="str">
        <f>'Name List'!G27</f>
        <v>X22</v>
      </c>
      <c r="F28" s="24">
        <v>18</v>
      </c>
      <c r="G28" s="24">
        <v>11</v>
      </c>
      <c r="H28" s="64"/>
      <c r="I28" s="64"/>
      <c r="J28" s="64"/>
      <c r="K28" s="64"/>
    </row>
    <row r="29" spans="3:11" x14ac:dyDescent="0.25">
      <c r="C29" s="24">
        <v>23</v>
      </c>
      <c r="D29" s="22" t="str">
        <f>'Name List'!F28</f>
        <v>16xdy23</v>
      </c>
      <c r="E29" s="22" t="str">
        <f>'Name List'!G28</f>
        <v>X23</v>
      </c>
      <c r="F29" s="24">
        <v>17</v>
      </c>
      <c r="G29" s="24">
        <v>11</v>
      </c>
      <c r="H29" s="64"/>
      <c r="I29" s="64"/>
      <c r="J29" s="64"/>
      <c r="K29" s="64"/>
    </row>
    <row r="30" spans="3:11" x14ac:dyDescent="0.25">
      <c r="C30" s="24">
        <v>24</v>
      </c>
      <c r="D30" s="22" t="str">
        <f>'Name List'!F29</f>
        <v>16xdy24</v>
      </c>
      <c r="E30" s="22" t="str">
        <f>'Name List'!G29</f>
        <v>X24</v>
      </c>
      <c r="F30" s="24">
        <v>26</v>
      </c>
      <c r="G30" s="24">
        <v>20</v>
      </c>
      <c r="H30" s="64"/>
      <c r="I30" s="64"/>
      <c r="J30" s="64"/>
      <c r="K30" s="64"/>
    </row>
    <row r="31" spans="3:11" x14ac:dyDescent="0.25">
      <c r="C31" s="24">
        <v>25</v>
      </c>
      <c r="D31" s="22" t="str">
        <f>'Name List'!F30</f>
        <v>16xdy25</v>
      </c>
      <c r="E31" s="22" t="str">
        <f>'Name List'!G30</f>
        <v>X25</v>
      </c>
      <c r="F31" s="24">
        <v>26</v>
      </c>
      <c r="G31" s="24">
        <v>20</v>
      </c>
      <c r="H31" s="64"/>
      <c r="I31" s="64"/>
      <c r="J31" s="64"/>
      <c r="K31" s="64"/>
    </row>
    <row r="32" spans="3:11" x14ac:dyDescent="0.25">
      <c r="C32" s="24">
        <v>26</v>
      </c>
      <c r="D32" s="22" t="str">
        <f>'Name List'!F31</f>
        <v>16xdy26</v>
      </c>
      <c r="E32" s="22" t="str">
        <f>'Name List'!G31</f>
        <v>X26</v>
      </c>
      <c r="F32" s="24">
        <v>0</v>
      </c>
      <c r="G32" s="24">
        <v>0</v>
      </c>
      <c r="H32" s="64"/>
      <c r="I32" s="64"/>
      <c r="J32" s="64"/>
      <c r="K32" s="64"/>
    </row>
    <row r="33" spans="3:11" x14ac:dyDescent="0.25">
      <c r="C33" s="24">
        <v>27</v>
      </c>
      <c r="D33" s="22" t="str">
        <f>'Name List'!F32</f>
        <v>16xdy27</v>
      </c>
      <c r="E33" s="22" t="str">
        <f>'Name List'!G32</f>
        <v>X27</v>
      </c>
      <c r="F33" s="24">
        <v>17</v>
      </c>
      <c r="G33" s="24">
        <v>10</v>
      </c>
      <c r="H33" s="64"/>
      <c r="I33" s="64"/>
      <c r="J33" s="64"/>
      <c r="K33" s="64"/>
    </row>
    <row r="34" spans="3:11" x14ac:dyDescent="0.25">
      <c r="C34" s="24">
        <v>28</v>
      </c>
      <c r="D34" s="22" t="str">
        <f>'Name List'!F33</f>
        <v>16xdy28</v>
      </c>
      <c r="E34" s="22" t="str">
        <f>'Name List'!G33</f>
        <v>X28</v>
      </c>
      <c r="F34" s="24">
        <v>17</v>
      </c>
      <c r="G34" s="24">
        <v>10</v>
      </c>
      <c r="H34" s="64"/>
      <c r="I34" s="64"/>
      <c r="J34" s="64"/>
      <c r="K34" s="64"/>
    </row>
    <row r="35" spans="3:11" x14ac:dyDescent="0.25">
      <c r="C35" s="24">
        <v>29</v>
      </c>
      <c r="D35" s="22" t="str">
        <f>'Name List'!F34</f>
        <v>16xdy29</v>
      </c>
      <c r="E35" s="22" t="str">
        <f>'Name List'!G34</f>
        <v>X29</v>
      </c>
      <c r="F35" s="24">
        <v>23</v>
      </c>
      <c r="G35" s="24">
        <v>17</v>
      </c>
      <c r="H35" s="64"/>
      <c r="I35" s="64"/>
      <c r="J35" s="64"/>
      <c r="K35" s="64"/>
    </row>
    <row r="36" spans="3:11" x14ac:dyDescent="0.25">
      <c r="C36" s="24">
        <v>30</v>
      </c>
      <c r="D36" s="22" t="str">
        <f>'Name List'!F35</f>
        <v>16xdy30</v>
      </c>
      <c r="E36" s="22" t="str">
        <f>'Name List'!G35</f>
        <v>X30</v>
      </c>
      <c r="F36" s="24">
        <v>21</v>
      </c>
      <c r="G36" s="24">
        <v>15</v>
      </c>
      <c r="H36" s="64"/>
      <c r="I36" s="64"/>
      <c r="J36" s="64"/>
      <c r="K36" s="64"/>
    </row>
    <row r="37" spans="3:11" x14ac:dyDescent="0.25">
      <c r="C37" s="24">
        <v>31</v>
      </c>
      <c r="D37" s="22" t="str">
        <f>'Name List'!F36</f>
        <v>16xdy31</v>
      </c>
      <c r="E37" s="22" t="str">
        <f>'Name List'!G36</f>
        <v>X31</v>
      </c>
      <c r="F37" s="24">
        <v>10</v>
      </c>
      <c r="G37" s="24">
        <v>1</v>
      </c>
      <c r="H37" s="64"/>
      <c r="I37" s="64"/>
      <c r="J37" s="64"/>
      <c r="K37" s="64"/>
    </row>
    <row r="38" spans="3:11" x14ac:dyDescent="0.25">
      <c r="C38" s="24">
        <v>32</v>
      </c>
      <c r="D38" s="22" t="str">
        <f>'Name List'!F37</f>
        <v>16xdy32</v>
      </c>
      <c r="E38" s="22" t="str">
        <f>'Name List'!G37</f>
        <v>X32</v>
      </c>
      <c r="F38" s="24">
        <v>15</v>
      </c>
      <c r="G38" s="24">
        <v>14</v>
      </c>
      <c r="H38" s="64"/>
      <c r="I38" s="64"/>
      <c r="J38" s="64"/>
      <c r="K38" s="64"/>
    </row>
    <row r="39" spans="3:11" x14ac:dyDescent="0.25">
      <c r="C39" s="24">
        <v>33</v>
      </c>
      <c r="D39" s="22" t="str">
        <f>'Name List'!F38</f>
        <v>16xdy33</v>
      </c>
      <c r="E39" s="22" t="str">
        <f>'Name List'!G38</f>
        <v>X33</v>
      </c>
      <c r="F39" s="24">
        <v>16</v>
      </c>
      <c r="G39" s="24">
        <v>8</v>
      </c>
      <c r="H39" s="64"/>
      <c r="I39" s="64"/>
      <c r="J39" s="64"/>
      <c r="K39" s="64"/>
    </row>
    <row r="40" spans="3:11" x14ac:dyDescent="0.25">
      <c r="C40" s="24">
        <v>34</v>
      </c>
      <c r="D40" s="22" t="str">
        <f>'Name List'!F39</f>
        <v>16xdy34</v>
      </c>
      <c r="E40" s="22" t="str">
        <f>'Name List'!G39</f>
        <v>X34</v>
      </c>
      <c r="F40" s="24">
        <v>10</v>
      </c>
      <c r="G40" s="24">
        <v>6</v>
      </c>
      <c r="H40" s="64"/>
      <c r="I40" s="64"/>
      <c r="J40" s="64"/>
      <c r="K40" s="64"/>
    </row>
    <row r="41" spans="3:11" x14ac:dyDescent="0.25">
      <c r="C41" s="24">
        <v>35</v>
      </c>
      <c r="D41" s="22" t="str">
        <f>'Name List'!F40</f>
        <v>16xdy35</v>
      </c>
      <c r="E41" s="22" t="str">
        <f>'Name List'!G40</f>
        <v>X35</v>
      </c>
      <c r="F41" s="24">
        <v>6</v>
      </c>
      <c r="G41" s="24">
        <v>3</v>
      </c>
      <c r="H41" s="64"/>
      <c r="I41" s="64"/>
      <c r="J41" s="64"/>
      <c r="K41" s="64"/>
    </row>
    <row r="42" spans="3:11" x14ac:dyDescent="0.25">
      <c r="C42" s="24">
        <v>36</v>
      </c>
      <c r="D42" s="22" t="str">
        <f>'Name List'!F41</f>
        <v>16xdy36</v>
      </c>
      <c r="E42" s="22" t="str">
        <f>'Name List'!G41</f>
        <v>X36</v>
      </c>
      <c r="F42" s="24">
        <v>18</v>
      </c>
      <c r="G42" s="24">
        <v>14</v>
      </c>
      <c r="H42" s="64"/>
      <c r="I42" s="64"/>
      <c r="J42" s="64"/>
      <c r="K42" s="64"/>
    </row>
    <row r="43" spans="3:11" x14ac:dyDescent="0.25">
      <c r="C43" s="24">
        <v>37</v>
      </c>
      <c r="D43" s="22" t="str">
        <f>'Name List'!F42</f>
        <v>16xdy37</v>
      </c>
      <c r="E43" s="22" t="str">
        <f>'Name List'!G42</f>
        <v>X37</v>
      </c>
      <c r="F43" s="24">
        <v>19</v>
      </c>
      <c r="G43" s="24">
        <v>13</v>
      </c>
      <c r="H43" s="64"/>
      <c r="I43" s="64"/>
      <c r="J43" s="64"/>
      <c r="K43" s="64"/>
    </row>
    <row r="44" spans="3:11" x14ac:dyDescent="0.25">
      <c r="C44" s="24">
        <v>38</v>
      </c>
      <c r="D44" s="22" t="str">
        <f>'Name List'!F43</f>
        <v>16xdy38</v>
      </c>
      <c r="E44" s="22" t="str">
        <f>'Name List'!G43</f>
        <v>X38</v>
      </c>
      <c r="F44" s="24">
        <v>28</v>
      </c>
      <c r="G44" s="24">
        <v>20</v>
      </c>
      <c r="H44" s="64"/>
      <c r="I44" s="64"/>
      <c r="J44" s="64"/>
      <c r="K44" s="64"/>
    </row>
    <row r="45" spans="3:11" x14ac:dyDescent="0.25">
      <c r="C45" s="24">
        <v>39</v>
      </c>
      <c r="D45" s="22" t="str">
        <f>'Name List'!F44</f>
        <v>16xdy39</v>
      </c>
      <c r="E45" s="22" t="str">
        <f>'Name List'!G44</f>
        <v>X39</v>
      </c>
      <c r="F45" s="24">
        <v>10</v>
      </c>
      <c r="G45" s="24">
        <v>8</v>
      </c>
      <c r="H45" s="64"/>
      <c r="I45" s="64"/>
      <c r="J45" s="64"/>
      <c r="K45" s="64"/>
    </row>
    <row r="46" spans="3:11" x14ac:dyDescent="0.25">
      <c r="C46" s="24">
        <v>40</v>
      </c>
      <c r="D46" s="22" t="str">
        <f>'Name List'!F45</f>
        <v>16xdy40</v>
      </c>
      <c r="E46" s="22" t="str">
        <f>'Name List'!G45</f>
        <v>X40</v>
      </c>
      <c r="F46" s="24">
        <v>14</v>
      </c>
      <c r="G46" s="24">
        <v>9</v>
      </c>
      <c r="H46" s="64"/>
      <c r="I46" s="64"/>
      <c r="J46" s="64"/>
      <c r="K46" s="64"/>
    </row>
    <row r="47" spans="3:11" x14ac:dyDescent="0.25">
      <c r="C47" s="24">
        <v>41</v>
      </c>
      <c r="D47" s="22" t="str">
        <f>'Name List'!F46</f>
        <v>16xdy41</v>
      </c>
      <c r="E47" s="22" t="str">
        <f>'Name List'!G46</f>
        <v>X41</v>
      </c>
      <c r="F47" s="24">
        <v>12</v>
      </c>
      <c r="G47" s="24">
        <v>11</v>
      </c>
      <c r="H47" s="64"/>
      <c r="I47" s="64"/>
      <c r="J47" s="64"/>
      <c r="K47" s="64"/>
    </row>
    <row r="48" spans="3:11" x14ac:dyDescent="0.25">
      <c r="C48" s="24">
        <v>42</v>
      </c>
      <c r="D48" s="22" t="str">
        <f>'Name List'!F47</f>
        <v>16xdy42</v>
      </c>
      <c r="E48" s="22" t="str">
        <f>'Name List'!G47</f>
        <v>X42</v>
      </c>
      <c r="F48" s="24">
        <v>14</v>
      </c>
      <c r="G48" s="24">
        <v>9</v>
      </c>
      <c r="H48" s="64"/>
      <c r="I48" s="64"/>
      <c r="J48" s="64"/>
      <c r="K48" s="64"/>
    </row>
    <row r="49" spans="3:11" x14ac:dyDescent="0.25">
      <c r="C49" s="24">
        <v>43</v>
      </c>
      <c r="D49" s="22" t="str">
        <f>'Name List'!F48</f>
        <v>16xdy43</v>
      </c>
      <c r="E49" s="22" t="str">
        <f>'Name List'!G48</f>
        <v>X43</v>
      </c>
      <c r="F49" s="24">
        <v>19</v>
      </c>
      <c r="G49" s="24">
        <v>13</v>
      </c>
      <c r="H49" s="64"/>
      <c r="I49" s="64"/>
      <c r="J49" s="64"/>
      <c r="K49" s="64"/>
    </row>
    <row r="50" spans="3:11" x14ac:dyDescent="0.25">
      <c r="C50" s="24">
        <v>44</v>
      </c>
      <c r="D50" s="22" t="str">
        <f>'Name List'!F49</f>
        <v>16xdy44</v>
      </c>
      <c r="E50" s="22" t="str">
        <f>'Name List'!G49</f>
        <v>X44</v>
      </c>
      <c r="F50" s="24">
        <v>0</v>
      </c>
      <c r="G50" s="24">
        <v>0</v>
      </c>
      <c r="H50" s="64"/>
      <c r="I50" s="64"/>
      <c r="J50" s="64"/>
      <c r="K50" s="64"/>
    </row>
    <row r="51" spans="3:11" x14ac:dyDescent="0.25">
      <c r="C51" s="24">
        <v>45</v>
      </c>
      <c r="D51" s="22" t="str">
        <f>'Name List'!F50</f>
        <v>16xdy45</v>
      </c>
      <c r="E51" s="22" t="str">
        <f>'Name List'!G50</f>
        <v>X45</v>
      </c>
      <c r="F51" s="24">
        <v>24</v>
      </c>
      <c r="G51" s="24">
        <v>19</v>
      </c>
      <c r="H51" s="64"/>
      <c r="I51" s="64"/>
      <c r="J51" s="64"/>
      <c r="K51" s="64"/>
    </row>
    <row r="52" spans="3:11" x14ac:dyDescent="0.25">
      <c r="C52" s="24">
        <v>46</v>
      </c>
      <c r="D52" s="22" t="str">
        <f>'Name List'!F51</f>
        <v>16xdy46</v>
      </c>
      <c r="E52" s="22" t="str">
        <f>'Name List'!G51</f>
        <v>X46</v>
      </c>
      <c r="F52" s="24">
        <v>21</v>
      </c>
      <c r="G52" s="24">
        <v>19</v>
      </c>
      <c r="H52" s="64"/>
      <c r="I52" s="64"/>
      <c r="J52" s="64"/>
      <c r="K52" s="64"/>
    </row>
    <row r="53" spans="3:11" x14ac:dyDescent="0.25">
      <c r="C53" s="24">
        <v>47</v>
      </c>
      <c r="D53" s="22" t="str">
        <f>'Name List'!F52</f>
        <v>16xdy47</v>
      </c>
      <c r="E53" s="22" t="str">
        <f>'Name List'!G52</f>
        <v>X47</v>
      </c>
      <c r="F53" s="24">
        <v>0</v>
      </c>
      <c r="G53" s="24">
        <v>0</v>
      </c>
      <c r="H53" s="64"/>
      <c r="I53" s="64"/>
      <c r="J53" s="64"/>
      <c r="K53" s="64"/>
    </row>
    <row r="54" spans="3:11" x14ac:dyDescent="0.25">
      <c r="C54" s="24">
        <v>48</v>
      </c>
      <c r="D54" s="22" t="str">
        <f>'Name List'!F53</f>
        <v>16xdy48</v>
      </c>
      <c r="E54" s="22" t="str">
        <f>'Name List'!G53</f>
        <v>X48</v>
      </c>
      <c r="F54" s="24">
        <v>27</v>
      </c>
      <c r="G54" s="24">
        <v>22</v>
      </c>
      <c r="H54" s="64"/>
      <c r="I54" s="64"/>
      <c r="J54" s="64"/>
      <c r="K54" s="64"/>
    </row>
    <row r="55" spans="3:11" x14ac:dyDescent="0.25">
      <c r="C55" s="24">
        <v>49</v>
      </c>
      <c r="D55" s="22" t="str">
        <f>'Name List'!F54</f>
        <v>16xdy49</v>
      </c>
      <c r="E55" s="22" t="str">
        <f>'Name List'!G54</f>
        <v>X49</v>
      </c>
      <c r="F55" s="24">
        <v>23</v>
      </c>
      <c r="G55" s="24">
        <v>19</v>
      </c>
      <c r="H55" s="64"/>
      <c r="I55" s="64"/>
      <c r="J55" s="64"/>
      <c r="K55" s="64"/>
    </row>
    <row r="56" spans="3:11" x14ac:dyDescent="0.25">
      <c r="C56" s="24">
        <v>50</v>
      </c>
      <c r="D56" s="22" t="str">
        <f>'Name List'!F55</f>
        <v>16xdy50</v>
      </c>
      <c r="E56" s="22" t="str">
        <f>'Name List'!G55</f>
        <v>X50</v>
      </c>
      <c r="F56" s="24">
        <v>15</v>
      </c>
      <c r="G56" s="24">
        <v>14</v>
      </c>
      <c r="H56" s="64"/>
      <c r="I56" s="64"/>
      <c r="J56" s="64"/>
      <c r="K56" s="64"/>
    </row>
    <row r="57" spans="3:11" x14ac:dyDescent="0.25">
      <c r="C57" s="24">
        <v>51</v>
      </c>
      <c r="D57" s="22" t="str">
        <f>'Name List'!F56</f>
        <v>16xdy51</v>
      </c>
      <c r="E57" s="22" t="str">
        <f>'Name List'!G56</f>
        <v>X51</v>
      </c>
      <c r="F57" s="24">
        <v>16</v>
      </c>
      <c r="G57" s="24">
        <v>10</v>
      </c>
      <c r="H57" s="64"/>
      <c r="I57" s="64"/>
      <c r="J57" s="64"/>
      <c r="K57" s="64"/>
    </row>
    <row r="58" spans="3:11" x14ac:dyDescent="0.25">
      <c r="C58" s="24">
        <v>52</v>
      </c>
      <c r="D58" s="22" t="str">
        <f>'Name List'!F57</f>
        <v>16xdy52</v>
      </c>
      <c r="E58" s="22" t="str">
        <f>'Name List'!G57</f>
        <v>X52</v>
      </c>
      <c r="F58" s="24">
        <v>23</v>
      </c>
      <c r="G58" s="24">
        <v>17</v>
      </c>
      <c r="H58" s="64"/>
      <c r="I58" s="64"/>
      <c r="J58" s="64"/>
      <c r="K58" s="64"/>
    </row>
    <row r="59" spans="3:11" x14ac:dyDescent="0.25">
      <c r="C59" s="24">
        <v>53</v>
      </c>
      <c r="D59" s="22" t="str">
        <f>'Name List'!F58</f>
        <v>16xdy53</v>
      </c>
      <c r="E59" s="22" t="str">
        <f>'Name List'!G58</f>
        <v>X53</v>
      </c>
      <c r="F59" s="24">
        <v>23</v>
      </c>
      <c r="G59" s="24">
        <v>20</v>
      </c>
      <c r="H59" s="64"/>
      <c r="I59" s="64"/>
      <c r="J59" s="64"/>
      <c r="K59" s="64"/>
    </row>
    <row r="60" spans="3:11" x14ac:dyDescent="0.25">
      <c r="C60" s="24">
        <v>54</v>
      </c>
      <c r="D60" s="22" t="str">
        <f>'Name List'!F59</f>
        <v>16xdy54</v>
      </c>
      <c r="E60" s="22" t="str">
        <f>'Name List'!G59</f>
        <v>X54</v>
      </c>
      <c r="F60" s="24">
        <v>29</v>
      </c>
      <c r="G60" s="24">
        <v>21</v>
      </c>
      <c r="H60" s="64"/>
      <c r="I60" s="64"/>
      <c r="J60" s="64"/>
      <c r="K60" s="64"/>
    </row>
    <row r="61" spans="3:11" x14ac:dyDescent="0.25">
      <c r="C61" s="24">
        <v>55</v>
      </c>
      <c r="D61" s="22" t="str">
        <f>'Name List'!F60</f>
        <v>16xdy55</v>
      </c>
      <c r="E61" s="22" t="str">
        <f>'Name List'!G60</f>
        <v>X55</v>
      </c>
      <c r="F61" s="24">
        <v>21</v>
      </c>
      <c r="G61" s="24">
        <v>16</v>
      </c>
      <c r="H61" s="64"/>
      <c r="I61" s="64"/>
      <c r="J61" s="64"/>
      <c r="K61" s="64"/>
    </row>
    <row r="62" spans="3:11" x14ac:dyDescent="0.25">
      <c r="C62" s="24">
        <v>56</v>
      </c>
      <c r="D62" s="22" t="str">
        <f>'Name List'!F61</f>
        <v>16xdy56</v>
      </c>
      <c r="E62" s="22" t="str">
        <f>'Name List'!G61</f>
        <v>X56</v>
      </c>
      <c r="F62" s="24">
        <v>13</v>
      </c>
      <c r="G62" s="24">
        <v>9</v>
      </c>
      <c r="H62" s="64"/>
      <c r="I62" s="64"/>
      <c r="J62" s="64"/>
      <c r="K62" s="64"/>
    </row>
    <row r="63" spans="3:11" x14ac:dyDescent="0.25">
      <c r="C63" s="24">
        <v>57</v>
      </c>
      <c r="D63" s="22" t="str">
        <f>'Name List'!F62</f>
        <v>16xdy57</v>
      </c>
      <c r="E63" s="22" t="str">
        <f>'Name List'!G62</f>
        <v>X57</v>
      </c>
      <c r="F63" s="24">
        <v>16</v>
      </c>
      <c r="G63" s="24">
        <v>12</v>
      </c>
      <c r="H63" s="64"/>
      <c r="I63" s="64"/>
      <c r="J63" s="64"/>
      <c r="K63" s="64"/>
    </row>
    <row r="64" spans="3:11" x14ac:dyDescent="0.25">
      <c r="C64" s="24">
        <v>58</v>
      </c>
      <c r="D64" s="22" t="str">
        <f>'Name List'!F63</f>
        <v>16xdy58</v>
      </c>
      <c r="E64" s="22" t="str">
        <f>'Name List'!G63</f>
        <v>X58</v>
      </c>
      <c r="F64" s="24">
        <v>0</v>
      </c>
      <c r="G64" s="24">
        <v>0</v>
      </c>
      <c r="H64" s="64"/>
      <c r="I64" s="64"/>
      <c r="J64" s="64"/>
      <c r="K64" s="64"/>
    </row>
    <row r="65" spans="3:11" x14ac:dyDescent="0.25">
      <c r="C65" s="24">
        <v>59</v>
      </c>
      <c r="D65" s="22" t="str">
        <f>'Name List'!F64</f>
        <v>16xdy59</v>
      </c>
      <c r="E65" s="22" t="str">
        <f>'Name List'!G64</f>
        <v>X59</v>
      </c>
      <c r="F65" s="24">
        <v>25</v>
      </c>
      <c r="G65" s="24">
        <v>22</v>
      </c>
      <c r="H65" s="64"/>
      <c r="I65" s="64"/>
      <c r="J65" s="64"/>
      <c r="K65" s="64"/>
    </row>
    <row r="66" spans="3:11" x14ac:dyDescent="0.25">
      <c r="C66" s="24">
        <v>60</v>
      </c>
      <c r="D66" s="22" t="str">
        <f>'Name List'!F65</f>
        <v>16xdy60</v>
      </c>
      <c r="E66" s="22" t="str">
        <f>'Name List'!G65</f>
        <v>X60</v>
      </c>
      <c r="F66" s="24">
        <v>25</v>
      </c>
      <c r="G66" s="24">
        <v>20</v>
      </c>
      <c r="H66" s="64"/>
      <c r="I66" s="64"/>
      <c r="J66" s="64"/>
      <c r="K66" s="64"/>
    </row>
    <row r="67" spans="3:11" x14ac:dyDescent="0.25">
      <c r="C67" s="24">
        <v>61</v>
      </c>
      <c r="D67" s="22" t="str">
        <f>'Name List'!F66</f>
        <v>16xdy61</v>
      </c>
      <c r="E67" s="22" t="str">
        <f>'Name List'!G66</f>
        <v>X61</v>
      </c>
      <c r="F67" s="24">
        <v>22</v>
      </c>
      <c r="G67" s="24">
        <v>19</v>
      </c>
      <c r="H67" s="64"/>
      <c r="I67" s="64"/>
      <c r="J67" s="64"/>
      <c r="K67" s="64"/>
    </row>
    <row r="68" spans="3:11" x14ac:dyDescent="0.25">
      <c r="C68" s="24">
        <v>62</v>
      </c>
      <c r="D68" s="22" t="str">
        <f>'Name List'!F67</f>
        <v>16xdy62</v>
      </c>
      <c r="E68" s="22" t="str">
        <f>'Name List'!G67</f>
        <v>X62</v>
      </c>
      <c r="F68" s="24">
        <v>18</v>
      </c>
      <c r="G68" s="24">
        <v>14</v>
      </c>
      <c r="H68" s="64"/>
      <c r="I68" s="64"/>
      <c r="J68" s="64"/>
      <c r="K68" s="64"/>
    </row>
    <row r="69" spans="3:11" x14ac:dyDescent="0.25">
      <c r="C69" s="24">
        <v>63</v>
      </c>
      <c r="D69" s="22" t="str">
        <f>'Name List'!F68</f>
        <v>16xdy63</v>
      </c>
      <c r="E69" s="22" t="str">
        <f>'Name List'!G68</f>
        <v>X63</v>
      </c>
      <c r="F69" s="24">
        <v>18</v>
      </c>
      <c r="G69" s="24">
        <v>13</v>
      </c>
      <c r="H69" s="64"/>
      <c r="I69" s="64"/>
      <c r="J69" s="64"/>
      <c r="K69" s="64"/>
    </row>
    <row r="70" spans="3:11" x14ac:dyDescent="0.25">
      <c r="C70" s="24">
        <v>64</v>
      </c>
      <c r="D70" s="22" t="str">
        <f>'Name List'!F69</f>
        <v>16xdy64</v>
      </c>
      <c r="E70" s="22" t="str">
        <f>'Name List'!G69</f>
        <v>X64</v>
      </c>
      <c r="F70" s="24">
        <v>29</v>
      </c>
      <c r="G70" s="24">
        <v>22</v>
      </c>
      <c r="H70" s="64"/>
      <c r="I70" s="64"/>
      <c r="J70" s="64"/>
      <c r="K70" s="64"/>
    </row>
    <row r="71" spans="3:11" x14ac:dyDescent="0.25">
      <c r="C71" s="24">
        <v>65</v>
      </c>
      <c r="D71" s="22" t="str">
        <f>'Name List'!F70</f>
        <v>16xdy65</v>
      </c>
      <c r="E71" s="22" t="str">
        <f>'Name List'!G70</f>
        <v>X65</v>
      </c>
      <c r="F71" s="24">
        <v>25</v>
      </c>
      <c r="G71" s="24">
        <v>21</v>
      </c>
      <c r="H71" s="64"/>
      <c r="I71" s="64"/>
      <c r="J71" s="64"/>
      <c r="K71" s="64"/>
    </row>
    <row r="72" spans="3:11" x14ac:dyDescent="0.25">
      <c r="C72" s="24">
        <v>66</v>
      </c>
      <c r="D72" s="22" t="str">
        <f>'Name List'!F71</f>
        <v>16xdy66</v>
      </c>
      <c r="E72" s="22" t="str">
        <f>'Name List'!G71</f>
        <v>X66</v>
      </c>
      <c r="F72" s="24">
        <v>16</v>
      </c>
      <c r="G72" s="24">
        <v>12</v>
      </c>
      <c r="H72" s="64"/>
      <c r="I72" s="64"/>
      <c r="J72" s="64"/>
      <c r="K72" s="64"/>
    </row>
    <row r="73" spans="3:11" x14ac:dyDescent="0.25">
      <c r="C73" s="24">
        <v>67</v>
      </c>
      <c r="D73" s="22" t="str">
        <f>'Name List'!F72</f>
        <v>16xdy67</v>
      </c>
      <c r="E73" s="22" t="str">
        <f>'Name List'!G72</f>
        <v>X67</v>
      </c>
      <c r="F73" s="24">
        <v>25</v>
      </c>
      <c r="G73" s="24">
        <v>20</v>
      </c>
      <c r="H73" s="64"/>
      <c r="I73" s="64"/>
      <c r="J73" s="64"/>
      <c r="K73" s="64"/>
    </row>
    <row r="74" spans="3:11" x14ac:dyDescent="0.25">
      <c r="C74" s="24">
        <v>68</v>
      </c>
      <c r="D74" s="22" t="str">
        <f>'Name List'!F73</f>
        <v>16xdy68</v>
      </c>
      <c r="E74" s="22" t="str">
        <f>'Name List'!G73</f>
        <v>X68</v>
      </c>
      <c r="F74" s="24">
        <v>0</v>
      </c>
      <c r="G74" s="24">
        <v>0</v>
      </c>
      <c r="H74" s="64"/>
      <c r="I74" s="64"/>
      <c r="J74" s="64"/>
      <c r="K74" s="64"/>
    </row>
    <row r="75" spans="3:11" x14ac:dyDescent="0.25">
      <c r="C75" s="24">
        <v>69</v>
      </c>
      <c r="D75" s="22" t="str">
        <f>'Name List'!F74</f>
        <v>16xdy69</v>
      </c>
      <c r="E75" s="22" t="str">
        <f>'Name List'!G74</f>
        <v>X69</v>
      </c>
      <c r="F75" s="24">
        <v>22</v>
      </c>
      <c r="G75" s="24">
        <v>17</v>
      </c>
      <c r="H75" s="64"/>
      <c r="I75" s="64"/>
      <c r="J75" s="64"/>
      <c r="K75" s="64"/>
    </row>
    <row r="76" spans="3:11" x14ac:dyDescent="0.25">
      <c r="C76" s="24">
        <v>70</v>
      </c>
      <c r="D76" s="22" t="str">
        <f>'Name List'!F75</f>
        <v>16xdy70</v>
      </c>
      <c r="E76" s="22" t="str">
        <f>'Name List'!G75</f>
        <v>X70</v>
      </c>
      <c r="F76" s="24">
        <v>23</v>
      </c>
      <c r="G76" s="24">
        <v>20</v>
      </c>
      <c r="H76" s="64"/>
      <c r="I76" s="64"/>
      <c r="J76" s="64"/>
      <c r="K76" s="64"/>
    </row>
    <row r="77" spans="3:11" x14ac:dyDescent="0.25">
      <c r="C77" s="24">
        <v>71</v>
      </c>
      <c r="D77" s="22" t="str">
        <f>'Name List'!F76</f>
        <v>16xdy71</v>
      </c>
      <c r="E77" s="22" t="str">
        <f>'Name List'!G76</f>
        <v>X71</v>
      </c>
      <c r="F77" s="24">
        <v>20</v>
      </c>
      <c r="G77" s="24">
        <v>14</v>
      </c>
      <c r="H77" s="64"/>
      <c r="I77" s="64"/>
      <c r="J77" s="64"/>
      <c r="K77" s="64"/>
    </row>
    <row r="78" spans="3:11" x14ac:dyDescent="0.25">
      <c r="C78" s="24">
        <v>72</v>
      </c>
      <c r="D78" s="22" t="str">
        <f>'Name List'!F77</f>
        <v>16xdy72</v>
      </c>
      <c r="E78" s="22" t="str">
        <f>'Name List'!G77</f>
        <v>X72</v>
      </c>
      <c r="F78" s="24">
        <v>22</v>
      </c>
      <c r="G78" s="24">
        <v>16</v>
      </c>
      <c r="H78" s="64"/>
      <c r="I78" s="64"/>
      <c r="J78" s="64"/>
      <c r="K78" s="64"/>
    </row>
    <row r="79" spans="3:11" x14ac:dyDescent="0.25">
      <c r="C79" s="24">
        <v>73</v>
      </c>
      <c r="D79" s="22" t="str">
        <f>'Name List'!F78</f>
        <v>16xdy73</v>
      </c>
      <c r="E79" s="22" t="str">
        <f>'Name List'!G78</f>
        <v>X73</v>
      </c>
      <c r="F79" s="24">
        <v>20</v>
      </c>
      <c r="G79" s="24">
        <v>14</v>
      </c>
      <c r="H79" s="64"/>
      <c r="I79" s="64"/>
      <c r="J79" s="64"/>
      <c r="K79" s="64"/>
    </row>
    <row r="80" spans="3:11" x14ac:dyDescent="0.25">
      <c r="C80" s="24">
        <v>74</v>
      </c>
      <c r="D80" s="22" t="str">
        <f>'Name List'!F79</f>
        <v>16xdy74</v>
      </c>
      <c r="E80" s="22" t="str">
        <f>'Name List'!G79</f>
        <v>X74</v>
      </c>
      <c r="F80" s="24">
        <v>16</v>
      </c>
      <c r="G80" s="24">
        <v>13</v>
      </c>
      <c r="H80" s="64"/>
      <c r="I80" s="64"/>
      <c r="J80" s="64"/>
      <c r="K80" s="64"/>
    </row>
    <row r="81" spans="3:11" x14ac:dyDescent="0.25">
      <c r="C81" s="24">
        <v>75</v>
      </c>
      <c r="D81" s="22" t="str">
        <f>'Name List'!F80</f>
        <v>16xdy75</v>
      </c>
      <c r="E81" s="22" t="str">
        <f>'Name List'!G80</f>
        <v>X75</v>
      </c>
      <c r="F81" s="24">
        <v>26</v>
      </c>
      <c r="G81" s="24">
        <v>21</v>
      </c>
      <c r="H81" s="64"/>
      <c r="I81" s="64"/>
      <c r="J81" s="64"/>
      <c r="K81" s="64"/>
    </row>
    <row r="82" spans="3:11" x14ac:dyDescent="0.25">
      <c r="C82" s="24">
        <v>76</v>
      </c>
      <c r="D82" s="22" t="str">
        <f>'Name List'!F81</f>
        <v>16xdy76</v>
      </c>
      <c r="E82" s="22" t="str">
        <f>'Name List'!G81</f>
        <v>X76</v>
      </c>
      <c r="F82" s="24">
        <v>26</v>
      </c>
      <c r="G82" s="24">
        <v>21</v>
      </c>
      <c r="H82" s="64"/>
      <c r="I82" s="64"/>
      <c r="J82" s="64"/>
      <c r="K82" s="64"/>
    </row>
    <row r="83" spans="3:11" x14ac:dyDescent="0.25">
      <c r="C83" s="24">
        <v>77</v>
      </c>
      <c r="D83" s="22" t="str">
        <f>'Name List'!F82</f>
        <v>16xdy77</v>
      </c>
      <c r="E83" s="22" t="str">
        <f>'Name List'!G82</f>
        <v>X77</v>
      </c>
      <c r="F83" s="24">
        <v>23</v>
      </c>
      <c r="G83" s="24">
        <v>18</v>
      </c>
      <c r="H83" s="64"/>
      <c r="I83" s="64"/>
      <c r="J83" s="64"/>
      <c r="K83" s="64"/>
    </row>
    <row r="84" spans="3:11" x14ac:dyDescent="0.25">
      <c r="C84" s="24">
        <v>78</v>
      </c>
      <c r="D84" s="22" t="str">
        <f>'Name List'!F83</f>
        <v>16xdy78</v>
      </c>
      <c r="E84" s="22" t="str">
        <f>'Name List'!G83</f>
        <v>X78</v>
      </c>
      <c r="F84" s="24">
        <v>0</v>
      </c>
      <c r="G84" s="24">
        <v>0</v>
      </c>
      <c r="H84" s="64"/>
      <c r="I84" s="64"/>
      <c r="J84" s="64"/>
      <c r="K84" s="64"/>
    </row>
    <row r="85" spans="3:11" x14ac:dyDescent="0.25">
      <c r="C85" s="24">
        <v>79</v>
      </c>
      <c r="D85" s="22" t="str">
        <f>'Name List'!F84</f>
        <v>16xdy79</v>
      </c>
      <c r="E85" s="22" t="str">
        <f>'Name List'!G84</f>
        <v>X79</v>
      </c>
      <c r="F85" s="24">
        <v>8</v>
      </c>
      <c r="G85" s="24">
        <v>2</v>
      </c>
      <c r="H85" s="64"/>
      <c r="I85" s="64"/>
      <c r="J85" s="64"/>
      <c r="K85" s="64"/>
    </row>
    <row r="86" spans="3:11" x14ac:dyDescent="0.25">
      <c r="C86" s="24">
        <v>80</v>
      </c>
      <c r="D86" s="22" t="str">
        <f>'Name List'!F85</f>
        <v>16xdy80</v>
      </c>
      <c r="E86" s="22" t="str">
        <f>'Name List'!G85</f>
        <v>X80</v>
      </c>
      <c r="F86" s="24">
        <v>3</v>
      </c>
      <c r="G86" s="24">
        <v>1</v>
      </c>
      <c r="H86" s="64"/>
      <c r="I86" s="64"/>
      <c r="J86" s="64"/>
      <c r="K86" s="64"/>
    </row>
    <row r="87" spans="3:11" x14ac:dyDescent="0.25">
      <c r="C87" s="24">
        <v>81</v>
      </c>
      <c r="D87" s="22" t="str">
        <f>'Name List'!F86</f>
        <v>16xdy81</v>
      </c>
      <c r="E87" s="22" t="str">
        <f>'Name List'!G86</f>
        <v>X81</v>
      </c>
      <c r="F87" s="24">
        <v>10</v>
      </c>
      <c r="G87" s="24">
        <v>5</v>
      </c>
      <c r="H87" s="64"/>
      <c r="I87" s="64"/>
      <c r="J87" s="64"/>
      <c r="K87" s="64"/>
    </row>
    <row r="88" spans="3:11" x14ac:dyDescent="0.25">
      <c r="C88" s="24">
        <v>82</v>
      </c>
      <c r="D88" s="22" t="str">
        <f>'Name List'!F87</f>
        <v>16xdy82</v>
      </c>
      <c r="E88" s="22" t="str">
        <f>'Name List'!G87</f>
        <v>X82</v>
      </c>
      <c r="F88" s="24">
        <v>17</v>
      </c>
      <c r="G88" s="24">
        <v>14</v>
      </c>
      <c r="H88" s="64"/>
      <c r="I88" s="64"/>
      <c r="J88" s="64"/>
      <c r="K88" s="64"/>
    </row>
    <row r="89" spans="3:11" x14ac:dyDescent="0.25">
      <c r="C89" s="24">
        <v>83</v>
      </c>
      <c r="D89" s="22" t="str">
        <f>'Name List'!F88</f>
        <v>16xdy83</v>
      </c>
      <c r="E89" s="22" t="str">
        <f>'Name List'!G88</f>
        <v>X83</v>
      </c>
      <c r="F89" s="24">
        <v>26</v>
      </c>
      <c r="G89" s="24">
        <v>20</v>
      </c>
      <c r="H89" s="64"/>
      <c r="I89" s="64"/>
      <c r="J89" s="64"/>
      <c r="K89" s="64"/>
    </row>
    <row r="90" spans="3:11" x14ac:dyDescent="0.25">
      <c r="C90" s="24">
        <v>84</v>
      </c>
      <c r="D90" s="22" t="str">
        <f>'Name List'!F89</f>
        <v>16xdy84</v>
      </c>
      <c r="E90" s="22" t="str">
        <f>'Name List'!G89</f>
        <v>X84</v>
      </c>
      <c r="F90" s="24">
        <v>0</v>
      </c>
      <c r="G90" s="24">
        <v>0</v>
      </c>
      <c r="H90" s="64"/>
      <c r="I90" s="64"/>
      <c r="J90" s="64"/>
      <c r="K90" s="64"/>
    </row>
    <row r="91" spans="3:11" x14ac:dyDescent="0.25">
      <c r="C91" s="24">
        <v>85</v>
      </c>
      <c r="D91" s="22" t="str">
        <f>'Name List'!F90</f>
        <v>16xdy85</v>
      </c>
      <c r="E91" s="22" t="str">
        <f>'Name List'!G90</f>
        <v>X85</v>
      </c>
      <c r="F91" s="24">
        <v>23</v>
      </c>
      <c r="G91" s="24">
        <v>18</v>
      </c>
      <c r="H91" s="64"/>
      <c r="I91" s="64"/>
      <c r="J91" s="64"/>
      <c r="K91" s="64"/>
    </row>
    <row r="92" spans="3:11" x14ac:dyDescent="0.25">
      <c r="C92" s="24">
        <v>86</v>
      </c>
      <c r="D92" s="22" t="str">
        <f>'Name List'!F91</f>
        <v>16xdy86</v>
      </c>
      <c r="E92" s="22" t="str">
        <f>'Name List'!G91</f>
        <v>X86</v>
      </c>
      <c r="F92" s="24">
        <v>11</v>
      </c>
      <c r="G92" s="24">
        <v>6</v>
      </c>
      <c r="H92" s="64"/>
      <c r="I92" s="64"/>
      <c r="J92" s="64"/>
      <c r="K92" s="64"/>
    </row>
    <row r="93" spans="3:11" x14ac:dyDescent="0.25">
      <c r="C93" s="24">
        <v>87</v>
      </c>
      <c r="D93" s="22" t="str">
        <f>'Name List'!F92</f>
        <v>16xdy87</v>
      </c>
      <c r="E93" s="22" t="str">
        <f>'Name List'!G92</f>
        <v>X87</v>
      </c>
      <c r="F93" s="24">
        <v>18</v>
      </c>
      <c r="G93" s="24">
        <v>14</v>
      </c>
      <c r="H93" s="64"/>
      <c r="I93" s="64"/>
      <c r="J93" s="64"/>
      <c r="K93" s="64"/>
    </row>
    <row r="94" spans="3:11" x14ac:dyDescent="0.25">
      <c r="C94" s="24">
        <v>88</v>
      </c>
      <c r="D94" s="22" t="str">
        <f>'Name List'!F93</f>
        <v>16xdy88</v>
      </c>
      <c r="E94" s="22" t="str">
        <f>'Name List'!G93</f>
        <v>X88</v>
      </c>
      <c r="F94" s="24">
        <v>20</v>
      </c>
      <c r="G94" s="24">
        <v>16</v>
      </c>
      <c r="H94" s="64"/>
      <c r="I94" s="64"/>
      <c r="J94" s="64"/>
      <c r="K94" s="64"/>
    </row>
    <row r="95" spans="3:11" x14ac:dyDescent="0.25">
      <c r="C95" s="24">
        <v>89</v>
      </c>
      <c r="D95" s="22" t="str">
        <f>'Name List'!F94</f>
        <v>16xdy89</v>
      </c>
      <c r="E95" s="22" t="str">
        <f>'Name List'!G94</f>
        <v>X89</v>
      </c>
      <c r="F95" s="24">
        <v>5</v>
      </c>
      <c r="G95" s="24">
        <v>2</v>
      </c>
      <c r="H95" s="64"/>
      <c r="I95" s="64"/>
      <c r="J95" s="64"/>
      <c r="K95" s="64"/>
    </row>
    <row r="96" spans="3:11" x14ac:dyDescent="0.25">
      <c r="C96" s="24">
        <v>90</v>
      </c>
      <c r="D96" s="22" t="str">
        <f>'Name List'!F95</f>
        <v>16xdy90</v>
      </c>
      <c r="E96" s="22" t="str">
        <f>'Name List'!G95</f>
        <v>X90</v>
      </c>
      <c r="F96" s="24">
        <v>25</v>
      </c>
      <c r="G96" s="24">
        <v>19</v>
      </c>
      <c r="H96" s="64"/>
      <c r="I96" s="64"/>
      <c r="J96" s="64"/>
      <c r="K96" s="64"/>
    </row>
    <row r="97" spans="3:11" x14ac:dyDescent="0.25">
      <c r="C97" s="24">
        <v>91</v>
      </c>
      <c r="D97" s="22" t="str">
        <f>'Name List'!F96</f>
        <v>16xdy91</v>
      </c>
      <c r="E97" s="22" t="str">
        <f>'Name List'!G96</f>
        <v>X91</v>
      </c>
      <c r="F97" s="24">
        <v>13</v>
      </c>
      <c r="G97" s="24">
        <v>9</v>
      </c>
      <c r="H97" s="64"/>
      <c r="I97" s="64"/>
      <c r="J97" s="64"/>
      <c r="K97" s="64"/>
    </row>
    <row r="98" spans="3:11" x14ac:dyDescent="0.25">
      <c r="C98" s="24">
        <v>92</v>
      </c>
      <c r="D98" s="22" t="str">
        <f>'Name List'!F97</f>
        <v>16xdy92</v>
      </c>
      <c r="E98" s="22" t="str">
        <f>'Name List'!G97</f>
        <v>X92</v>
      </c>
      <c r="F98" s="24">
        <v>0</v>
      </c>
      <c r="G98" s="24">
        <v>0</v>
      </c>
      <c r="H98" s="64"/>
      <c r="I98" s="64"/>
      <c r="J98" s="64"/>
      <c r="K98" s="64"/>
    </row>
    <row r="99" spans="3:11" x14ac:dyDescent="0.25">
      <c r="C99" s="24">
        <v>93</v>
      </c>
      <c r="D99" s="22" t="str">
        <f>'Name List'!F98</f>
        <v>16xdy93</v>
      </c>
      <c r="E99" s="22" t="str">
        <f>'Name List'!G98</f>
        <v>X93</v>
      </c>
      <c r="F99" s="24">
        <v>17</v>
      </c>
      <c r="G99" s="24">
        <v>12</v>
      </c>
      <c r="H99" s="64"/>
      <c r="I99" s="64"/>
      <c r="J99" s="64"/>
      <c r="K99" s="64"/>
    </row>
    <row r="100" spans="3:11" x14ac:dyDescent="0.25">
      <c r="C100" s="24">
        <v>94</v>
      </c>
      <c r="D100" s="22" t="str">
        <f>'Name List'!F99</f>
        <v>16xdy94</v>
      </c>
      <c r="E100" s="22" t="str">
        <f>'Name List'!G99</f>
        <v>X94</v>
      </c>
      <c r="F100" s="24">
        <v>19</v>
      </c>
      <c r="G100" s="24">
        <v>15</v>
      </c>
      <c r="H100" s="64"/>
      <c r="I100" s="64"/>
      <c r="J100" s="64"/>
      <c r="K100" s="64"/>
    </row>
    <row r="101" spans="3:11" x14ac:dyDescent="0.25">
      <c r="C101" s="24">
        <v>95</v>
      </c>
      <c r="D101" s="22" t="str">
        <f>'Name List'!F100</f>
        <v>16xdy95</v>
      </c>
      <c r="E101" s="22" t="str">
        <f>'Name List'!G100</f>
        <v>X95</v>
      </c>
      <c r="F101" s="24">
        <v>24</v>
      </c>
      <c r="G101" s="24">
        <v>22</v>
      </c>
      <c r="H101" s="64"/>
      <c r="I101" s="64"/>
      <c r="J101" s="64"/>
      <c r="K101" s="64"/>
    </row>
    <row r="102" spans="3:11" x14ac:dyDescent="0.25">
      <c r="C102" s="24">
        <v>96</v>
      </c>
      <c r="D102" s="22" t="str">
        <f>'Name List'!F101</f>
        <v>16xdy96</v>
      </c>
      <c r="E102" s="22" t="str">
        <f>'Name List'!G101</f>
        <v>X96</v>
      </c>
      <c r="F102" s="24">
        <v>0</v>
      </c>
      <c r="G102" s="24">
        <v>0</v>
      </c>
      <c r="H102" s="64"/>
      <c r="I102" s="64"/>
      <c r="J102" s="64"/>
      <c r="K102" s="64"/>
    </row>
    <row r="103" spans="3:11" x14ac:dyDescent="0.25">
      <c r="C103" s="24">
        <v>97</v>
      </c>
      <c r="D103" s="22" t="str">
        <f>'Name List'!F102</f>
        <v>16xdy97</v>
      </c>
      <c r="E103" s="22" t="str">
        <f>'Name List'!G102</f>
        <v>X97</v>
      </c>
      <c r="F103" s="24">
        <v>9</v>
      </c>
      <c r="G103" s="24">
        <v>5</v>
      </c>
      <c r="H103" s="64"/>
      <c r="I103" s="64"/>
      <c r="J103" s="64"/>
      <c r="K103" s="64"/>
    </row>
    <row r="104" spans="3:11" x14ac:dyDescent="0.25">
      <c r="C104" s="24">
        <v>98</v>
      </c>
      <c r="D104" s="22" t="str">
        <f>'Name List'!F103</f>
        <v>16xdy98</v>
      </c>
      <c r="E104" s="22" t="str">
        <f>'Name List'!G103</f>
        <v>X98</v>
      </c>
      <c r="F104" s="24">
        <v>18</v>
      </c>
      <c r="G104" s="24">
        <v>12</v>
      </c>
      <c r="H104" s="64"/>
      <c r="I104" s="64"/>
      <c r="J104" s="64"/>
      <c r="K104" s="64"/>
    </row>
    <row r="105" spans="3:11" x14ac:dyDescent="0.25">
      <c r="C105" s="24">
        <v>99</v>
      </c>
      <c r="D105" s="22" t="str">
        <f>'Name List'!F104</f>
        <v>16xdy99</v>
      </c>
      <c r="E105" s="22" t="str">
        <f>'Name List'!G104</f>
        <v>X99</v>
      </c>
      <c r="F105" s="24">
        <v>0</v>
      </c>
      <c r="G105" s="24">
        <v>0</v>
      </c>
      <c r="H105" s="64"/>
      <c r="I105" s="64"/>
      <c r="J105" s="64"/>
      <c r="K105" s="64"/>
    </row>
    <row r="106" spans="3:11" x14ac:dyDescent="0.25">
      <c r="C106" s="24">
        <v>100</v>
      </c>
      <c r="D106" s="22" t="str">
        <f>'Name List'!F105</f>
        <v>16xdy100</v>
      </c>
      <c r="E106" s="22" t="str">
        <f>'Name List'!G105</f>
        <v>X100</v>
      </c>
      <c r="F106" s="24">
        <v>18</v>
      </c>
      <c r="G106" s="24">
        <v>14</v>
      </c>
      <c r="H106" s="64"/>
      <c r="I106" s="64"/>
      <c r="J106" s="64"/>
      <c r="K106" s="64"/>
    </row>
    <row r="107" spans="3:11" x14ac:dyDescent="0.25">
      <c r="C107" s="24">
        <v>101</v>
      </c>
      <c r="D107" s="22" t="str">
        <f>'Name List'!F106</f>
        <v>16xdy101</v>
      </c>
      <c r="E107" s="22" t="str">
        <f>'Name List'!G106</f>
        <v>X101</v>
      </c>
      <c r="F107" s="24">
        <v>21</v>
      </c>
      <c r="G107" s="24">
        <v>13</v>
      </c>
      <c r="H107" s="64"/>
      <c r="I107" s="64"/>
      <c r="J107" s="64"/>
      <c r="K107" s="64"/>
    </row>
    <row r="108" spans="3:11" x14ac:dyDescent="0.25">
      <c r="C108" s="24">
        <v>102</v>
      </c>
      <c r="D108" s="22" t="str">
        <f>'Name List'!F107</f>
        <v>16xdy102</v>
      </c>
      <c r="E108" s="22" t="str">
        <f>'Name List'!G107</f>
        <v>X102</v>
      </c>
      <c r="F108" s="24">
        <v>0</v>
      </c>
      <c r="G108" s="24">
        <v>0</v>
      </c>
      <c r="H108" s="64"/>
      <c r="I108" s="64"/>
      <c r="J108" s="64"/>
      <c r="K108" s="64"/>
    </row>
    <row r="109" spans="3:11" x14ac:dyDescent="0.25">
      <c r="C109" s="24">
        <v>103</v>
      </c>
      <c r="D109" s="22" t="str">
        <f>'Name List'!F108</f>
        <v>16xdy103</v>
      </c>
      <c r="E109" s="22" t="str">
        <f>'Name List'!G108</f>
        <v>X103</v>
      </c>
      <c r="F109" s="24">
        <v>19</v>
      </c>
      <c r="G109" s="24">
        <v>13</v>
      </c>
      <c r="H109" s="64"/>
      <c r="I109" s="64"/>
      <c r="J109" s="64"/>
      <c r="K109" s="64"/>
    </row>
    <row r="110" spans="3:11" x14ac:dyDescent="0.25">
      <c r="C110" s="24">
        <v>104</v>
      </c>
      <c r="D110" s="22" t="str">
        <f>'Name List'!F109</f>
        <v>16xdy104</v>
      </c>
      <c r="E110" s="22" t="str">
        <f>'Name List'!G109</f>
        <v>X104</v>
      </c>
      <c r="F110" s="24">
        <v>25</v>
      </c>
      <c r="G110" s="24">
        <v>20</v>
      </c>
      <c r="H110" s="64"/>
      <c r="I110" s="64"/>
      <c r="J110" s="64"/>
      <c r="K110" s="64"/>
    </row>
    <row r="111" spans="3:11" x14ac:dyDescent="0.25">
      <c r="C111" s="24">
        <v>105</v>
      </c>
      <c r="D111" s="22" t="str">
        <f>'Name List'!F110</f>
        <v>16xdy105</v>
      </c>
      <c r="E111" s="22" t="str">
        <f>'Name List'!G110</f>
        <v>X105</v>
      </c>
      <c r="F111" s="24">
        <v>17</v>
      </c>
      <c r="G111" s="24">
        <v>12</v>
      </c>
      <c r="H111" s="64"/>
      <c r="I111" s="64"/>
      <c r="J111" s="64"/>
      <c r="K111" s="64"/>
    </row>
    <row r="112" spans="3:11" x14ac:dyDescent="0.25">
      <c r="C112" s="24">
        <v>106</v>
      </c>
      <c r="D112" s="22" t="str">
        <f>'Name List'!F111</f>
        <v>16xdy106</v>
      </c>
      <c r="E112" s="22" t="str">
        <f>'Name List'!G111</f>
        <v>X106</v>
      </c>
      <c r="F112" s="24">
        <v>0</v>
      </c>
      <c r="G112" s="24">
        <v>0</v>
      </c>
      <c r="H112" s="64"/>
      <c r="I112" s="64"/>
      <c r="J112" s="64"/>
      <c r="K112" s="64"/>
    </row>
    <row r="113" spans="3:11" x14ac:dyDescent="0.25">
      <c r="C113" s="24">
        <v>107</v>
      </c>
      <c r="D113" s="22" t="str">
        <f>'Name List'!F112</f>
        <v>16xdy107</v>
      </c>
      <c r="E113" s="22" t="str">
        <f>'Name List'!G112</f>
        <v>X107</v>
      </c>
      <c r="F113" s="24">
        <v>19</v>
      </c>
      <c r="G113" s="24">
        <v>14</v>
      </c>
      <c r="H113" s="64"/>
      <c r="I113" s="64"/>
      <c r="J113" s="64"/>
      <c r="K113" s="64"/>
    </row>
    <row r="114" spans="3:11" x14ac:dyDescent="0.25">
      <c r="C114" s="24">
        <v>108</v>
      </c>
      <c r="D114" s="22" t="str">
        <f>'Name List'!F113</f>
        <v>16xdy108</v>
      </c>
      <c r="E114" s="22" t="str">
        <f>'Name List'!G113</f>
        <v>X108</v>
      </c>
      <c r="F114" s="24">
        <v>18</v>
      </c>
      <c r="G114" s="24">
        <v>14</v>
      </c>
      <c r="H114" s="64"/>
      <c r="I114" s="64"/>
      <c r="J114" s="64"/>
      <c r="K114" s="64"/>
    </row>
    <row r="115" spans="3:11" x14ac:dyDescent="0.25">
      <c r="C115" s="24">
        <v>109</v>
      </c>
      <c r="D115" s="22" t="str">
        <f>'Name List'!F114</f>
        <v>16xdy109</v>
      </c>
      <c r="E115" s="22" t="str">
        <f>'Name List'!G114</f>
        <v>X109</v>
      </c>
      <c r="F115" s="24">
        <v>4</v>
      </c>
      <c r="G115" s="24">
        <v>1</v>
      </c>
      <c r="H115" s="64"/>
      <c r="I115" s="64"/>
      <c r="J115" s="64"/>
      <c r="K115" s="64"/>
    </row>
    <row r="116" spans="3:11" x14ac:dyDescent="0.25">
      <c r="C116" s="24">
        <v>110</v>
      </c>
      <c r="D116" s="22" t="str">
        <f>'Name List'!F115</f>
        <v>16xdy110</v>
      </c>
      <c r="E116" s="22" t="str">
        <f>'Name List'!G115</f>
        <v>X110</v>
      </c>
      <c r="F116" s="24">
        <v>14</v>
      </c>
      <c r="G116" s="24">
        <v>12</v>
      </c>
      <c r="H116" s="64"/>
      <c r="I116" s="64"/>
      <c r="J116" s="64"/>
      <c r="K116" s="64"/>
    </row>
    <row r="117" spans="3:11" x14ac:dyDescent="0.25">
      <c r="C117" s="24">
        <v>111</v>
      </c>
      <c r="D117" s="22" t="str">
        <f>'Name List'!F116</f>
        <v>16xdy111</v>
      </c>
      <c r="E117" s="22" t="str">
        <f>'Name List'!G116</f>
        <v>X111</v>
      </c>
      <c r="F117" s="24">
        <v>23</v>
      </c>
      <c r="G117" s="24">
        <v>17</v>
      </c>
      <c r="H117" s="64"/>
      <c r="I117" s="64"/>
      <c r="J117" s="64"/>
      <c r="K117" s="64"/>
    </row>
    <row r="118" spans="3:11" x14ac:dyDescent="0.25">
      <c r="C118" s="24">
        <v>112</v>
      </c>
      <c r="D118" s="22" t="str">
        <f>'Name List'!F117</f>
        <v>16xdy112</v>
      </c>
      <c r="E118" s="22" t="str">
        <f>'Name List'!G117</f>
        <v>X112</v>
      </c>
      <c r="F118" s="24">
        <v>16</v>
      </c>
      <c r="G118" s="24">
        <v>11</v>
      </c>
      <c r="H118" s="64"/>
      <c r="I118" s="64"/>
      <c r="J118" s="64"/>
      <c r="K118" s="64"/>
    </row>
    <row r="119" spans="3:11" x14ac:dyDescent="0.25">
      <c r="C119" s="24">
        <v>113</v>
      </c>
      <c r="D119" s="22" t="str">
        <f>'Name List'!F118</f>
        <v>16xdy113</v>
      </c>
      <c r="E119" s="22" t="str">
        <f>'Name List'!G118</f>
        <v>X113</v>
      </c>
      <c r="F119" s="24">
        <v>23</v>
      </c>
      <c r="G119" s="24">
        <v>16</v>
      </c>
      <c r="H119" s="64"/>
      <c r="I119" s="64"/>
      <c r="J119" s="64"/>
      <c r="K119" s="64"/>
    </row>
    <row r="120" spans="3:11" x14ac:dyDescent="0.25">
      <c r="C120" s="24">
        <v>114</v>
      </c>
      <c r="D120" s="22" t="str">
        <f>'Name List'!F119</f>
        <v>16xdy114</v>
      </c>
      <c r="E120" s="22" t="str">
        <f>'Name List'!G119</f>
        <v>X114</v>
      </c>
      <c r="F120" s="24">
        <v>0</v>
      </c>
      <c r="G120" s="24">
        <v>0</v>
      </c>
      <c r="H120" s="64"/>
      <c r="I120" s="64"/>
      <c r="J120" s="64"/>
      <c r="K120" s="64"/>
    </row>
    <row r="121" spans="3:11" x14ac:dyDescent="0.25">
      <c r="C121" s="24">
        <v>115</v>
      </c>
      <c r="D121" s="22" t="str">
        <f>'Name List'!F120</f>
        <v>16xdy115</v>
      </c>
      <c r="E121" s="22" t="str">
        <f>'Name List'!G120</f>
        <v>X115</v>
      </c>
      <c r="F121" s="24">
        <v>8</v>
      </c>
      <c r="G121" s="24">
        <v>6</v>
      </c>
      <c r="H121" s="64"/>
      <c r="I121" s="64"/>
      <c r="J121" s="64"/>
      <c r="K121" s="64"/>
    </row>
    <row r="122" spans="3:11" x14ac:dyDescent="0.25">
      <c r="C122" s="24">
        <v>116</v>
      </c>
      <c r="D122" s="22" t="str">
        <f>'Name List'!F121</f>
        <v>16xdy116</v>
      </c>
      <c r="E122" s="22" t="str">
        <f>'Name List'!G121</f>
        <v>X116</v>
      </c>
      <c r="F122" s="24">
        <v>15</v>
      </c>
      <c r="G122" s="24">
        <v>12</v>
      </c>
      <c r="H122" s="64"/>
      <c r="I122" s="64"/>
      <c r="J122" s="64"/>
      <c r="K122" s="64"/>
    </row>
    <row r="123" spans="3:11" x14ac:dyDescent="0.25">
      <c r="C123" s="24">
        <v>117</v>
      </c>
      <c r="D123" s="22" t="str">
        <f>'Name List'!F122</f>
        <v>16xdy117</v>
      </c>
      <c r="E123" s="22" t="str">
        <f>'Name List'!G122</f>
        <v>X117</v>
      </c>
      <c r="F123" s="24">
        <v>0</v>
      </c>
      <c r="G123" s="24">
        <v>0</v>
      </c>
      <c r="H123" s="64"/>
      <c r="I123" s="64"/>
      <c r="J123" s="64"/>
      <c r="K123" s="64"/>
    </row>
    <row r="124" spans="3:11" x14ac:dyDescent="0.25">
      <c r="C124" s="24">
        <v>118</v>
      </c>
      <c r="D124" s="22" t="str">
        <f>'Name List'!F123</f>
        <v>16xdy118</v>
      </c>
      <c r="E124" s="22" t="str">
        <f>'Name List'!G123</f>
        <v>X118</v>
      </c>
      <c r="F124" s="24">
        <v>20</v>
      </c>
      <c r="G124" s="24">
        <v>17</v>
      </c>
      <c r="H124" s="64"/>
      <c r="I124" s="64"/>
      <c r="J124" s="64"/>
      <c r="K124" s="64"/>
    </row>
    <row r="125" spans="3:11" x14ac:dyDescent="0.25">
      <c r="C125" s="24">
        <v>119</v>
      </c>
      <c r="D125" s="22" t="str">
        <f>'Name List'!F124</f>
        <v>16xdy119</v>
      </c>
      <c r="E125" s="22" t="str">
        <f>'Name List'!G124</f>
        <v>X119</v>
      </c>
      <c r="F125" s="24">
        <v>18</v>
      </c>
      <c r="G125" s="24">
        <v>11</v>
      </c>
      <c r="H125" s="64"/>
      <c r="I125" s="64"/>
      <c r="J125" s="64"/>
      <c r="K125" s="64"/>
    </row>
    <row r="126" spans="3:11" x14ac:dyDescent="0.25">
      <c r="C126" s="24">
        <v>120</v>
      </c>
      <c r="D126" s="22" t="str">
        <f>'Name List'!F125</f>
        <v>16xdy120</v>
      </c>
      <c r="E126" s="22" t="str">
        <f>'Name List'!G125</f>
        <v>X120</v>
      </c>
      <c r="F126" s="24">
        <v>0</v>
      </c>
      <c r="G126" s="24">
        <v>0</v>
      </c>
      <c r="H126" s="64"/>
      <c r="I126" s="64"/>
      <c r="J126" s="64"/>
      <c r="K126" s="64"/>
    </row>
    <row r="127" spans="3:11" x14ac:dyDescent="0.25">
      <c r="C127" s="24">
        <v>121</v>
      </c>
      <c r="D127" s="22" t="str">
        <f>'Name List'!F126</f>
        <v>16xdy121</v>
      </c>
      <c r="E127" s="22" t="str">
        <f>'Name List'!G126</f>
        <v>X121</v>
      </c>
      <c r="F127" s="24">
        <v>0</v>
      </c>
      <c r="G127" s="24">
        <v>0</v>
      </c>
      <c r="H127" s="64"/>
      <c r="I127" s="64"/>
      <c r="J127" s="64"/>
      <c r="K127" s="64"/>
    </row>
    <row r="128" spans="3:11" x14ac:dyDescent="0.25">
      <c r="C128" s="24">
        <v>122</v>
      </c>
      <c r="D128" s="22" t="str">
        <f>'Name List'!F127</f>
        <v>16xdy122</v>
      </c>
      <c r="E128" s="22" t="str">
        <f>'Name List'!G127</f>
        <v>X122</v>
      </c>
      <c r="F128" s="24">
        <v>10</v>
      </c>
      <c r="G128" s="24">
        <v>9</v>
      </c>
      <c r="H128" s="64"/>
      <c r="I128" s="64"/>
      <c r="J128" s="64"/>
      <c r="K128" s="64"/>
    </row>
    <row r="129" spans="3:11" x14ac:dyDescent="0.25">
      <c r="C129" s="24">
        <v>123</v>
      </c>
      <c r="D129" s="22" t="str">
        <f>'Name List'!F128</f>
        <v>16xdy123</v>
      </c>
      <c r="E129" s="22" t="str">
        <f>'Name List'!G128</f>
        <v>X123</v>
      </c>
      <c r="F129" s="24">
        <v>19</v>
      </c>
      <c r="G129" s="24">
        <v>13</v>
      </c>
      <c r="H129" s="64"/>
      <c r="I129" s="64"/>
      <c r="J129" s="64"/>
      <c r="K129" s="64"/>
    </row>
    <row r="130" spans="3:11" x14ac:dyDescent="0.25">
      <c r="C130" s="24">
        <v>124</v>
      </c>
      <c r="D130" s="22" t="str">
        <f>'Name List'!F129</f>
        <v>16xdy124</v>
      </c>
      <c r="E130" s="22" t="str">
        <f>'Name List'!G129</f>
        <v>X124</v>
      </c>
      <c r="F130" s="24">
        <v>10</v>
      </c>
      <c r="G130" s="24">
        <v>7</v>
      </c>
      <c r="H130" s="64"/>
      <c r="I130" s="64"/>
      <c r="J130" s="64"/>
      <c r="K130" s="64"/>
    </row>
    <row r="131" spans="3:11" x14ac:dyDescent="0.25">
      <c r="C131" s="24">
        <v>125</v>
      </c>
      <c r="D131" s="22" t="str">
        <f>'Name List'!F130</f>
        <v>16xdy125</v>
      </c>
      <c r="E131" s="22" t="str">
        <f>'Name List'!G130</f>
        <v>X125</v>
      </c>
      <c r="F131" s="24">
        <v>16</v>
      </c>
      <c r="G131" s="24">
        <v>14</v>
      </c>
      <c r="H131" s="64"/>
      <c r="I131" s="64"/>
      <c r="J131" s="64"/>
      <c r="K131" s="64"/>
    </row>
    <row r="132" spans="3:11" x14ac:dyDescent="0.25">
      <c r="C132" s="24">
        <v>126</v>
      </c>
      <c r="D132" s="22" t="str">
        <f>'Name List'!F131</f>
        <v>16xdy126</v>
      </c>
      <c r="E132" s="22" t="str">
        <f>'Name List'!G131</f>
        <v>X126</v>
      </c>
      <c r="F132" s="24">
        <v>2</v>
      </c>
      <c r="G132" s="24">
        <v>0</v>
      </c>
      <c r="H132" s="64"/>
      <c r="I132" s="64"/>
      <c r="J132" s="64"/>
      <c r="K132" s="64"/>
    </row>
    <row r="133" spans="3:11" x14ac:dyDescent="0.25">
      <c r="C133" s="24">
        <v>127</v>
      </c>
      <c r="D133" s="22" t="str">
        <f>'Name List'!F132</f>
        <v>16xdy127</v>
      </c>
      <c r="E133" s="22" t="str">
        <f>'Name List'!G132</f>
        <v>X127</v>
      </c>
      <c r="F133" s="24">
        <v>9</v>
      </c>
      <c r="G133" s="24">
        <v>4</v>
      </c>
      <c r="H133" s="64"/>
      <c r="I133" s="64"/>
      <c r="J133" s="64"/>
      <c r="K133" s="64"/>
    </row>
    <row r="134" spans="3:11" x14ac:dyDescent="0.25">
      <c r="C134" s="24">
        <v>128</v>
      </c>
      <c r="D134" s="22" t="str">
        <f>'Name List'!F133</f>
        <v>16xdy128</v>
      </c>
      <c r="E134" s="22" t="str">
        <f>'Name List'!G133</f>
        <v>X128</v>
      </c>
      <c r="F134" s="24">
        <v>5</v>
      </c>
      <c r="G134" s="24">
        <v>0</v>
      </c>
      <c r="H134" s="64"/>
      <c r="I134" s="64"/>
      <c r="J134" s="64"/>
      <c r="K134" s="64"/>
    </row>
    <row r="135" spans="3:11" x14ac:dyDescent="0.25">
      <c r="C135" s="24">
        <v>129</v>
      </c>
      <c r="D135" s="22" t="str">
        <f>'Name List'!F134</f>
        <v>16xdy129</v>
      </c>
      <c r="E135" s="22" t="str">
        <f>'Name List'!G134</f>
        <v>X129</v>
      </c>
      <c r="F135" s="24">
        <v>4</v>
      </c>
      <c r="G135" s="24">
        <v>1</v>
      </c>
      <c r="H135" s="64"/>
      <c r="I135" s="64"/>
      <c r="J135" s="64"/>
      <c r="K135" s="64"/>
    </row>
    <row r="136" spans="3:11" x14ac:dyDescent="0.25">
      <c r="C136" s="24">
        <v>130</v>
      </c>
      <c r="D136" s="22" t="str">
        <f>'Name List'!F135</f>
        <v>16xdy130</v>
      </c>
      <c r="E136" s="22" t="str">
        <f>'Name List'!G135</f>
        <v>X130</v>
      </c>
      <c r="F136" s="24">
        <v>8</v>
      </c>
      <c r="G136" s="24">
        <v>7</v>
      </c>
      <c r="H136" s="64"/>
      <c r="I136" s="64"/>
      <c r="J136" s="64"/>
      <c r="K136" s="64"/>
    </row>
    <row r="137" spans="3:11" x14ac:dyDescent="0.25">
      <c r="C137" s="24">
        <v>131</v>
      </c>
      <c r="D137" s="22" t="str">
        <f>'Name List'!F136</f>
        <v>16xdy131</v>
      </c>
      <c r="E137" s="22" t="str">
        <f>'Name List'!G136</f>
        <v>X131</v>
      </c>
      <c r="F137" s="24">
        <v>9</v>
      </c>
      <c r="G137" s="24">
        <v>4</v>
      </c>
      <c r="H137" s="64"/>
      <c r="I137" s="64"/>
      <c r="J137" s="64"/>
      <c r="K137" s="64"/>
    </row>
    <row r="138" spans="3:11" x14ac:dyDescent="0.25">
      <c r="C138" s="24">
        <v>132</v>
      </c>
      <c r="D138" s="22" t="str">
        <f>'Name List'!F137</f>
        <v>16xdy132</v>
      </c>
      <c r="E138" s="22" t="str">
        <f>'Name List'!G137</f>
        <v>X132</v>
      </c>
      <c r="F138" s="24">
        <v>23</v>
      </c>
      <c r="G138" s="24">
        <v>16</v>
      </c>
      <c r="H138" s="64"/>
      <c r="I138" s="64"/>
      <c r="J138" s="64"/>
      <c r="K138" s="64"/>
    </row>
    <row r="139" spans="3:11" x14ac:dyDescent="0.25">
      <c r="C139" s="24">
        <v>133</v>
      </c>
      <c r="D139" s="22" t="str">
        <f>'Name List'!F138</f>
        <v>16xdy133</v>
      </c>
      <c r="E139" s="22" t="str">
        <f>'Name List'!G138</f>
        <v>X133</v>
      </c>
      <c r="F139" s="24">
        <v>16</v>
      </c>
      <c r="G139" s="24">
        <v>14</v>
      </c>
      <c r="H139" s="64"/>
      <c r="I139" s="64"/>
      <c r="J139" s="64"/>
      <c r="K139" s="64"/>
    </row>
    <row r="140" spans="3:11" x14ac:dyDescent="0.25">
      <c r="C140" s="24">
        <v>134</v>
      </c>
      <c r="D140" s="22" t="str">
        <f>'Name List'!F139</f>
        <v>16xdy134</v>
      </c>
      <c r="E140" s="22" t="str">
        <f>'Name List'!G139</f>
        <v>X134</v>
      </c>
      <c r="F140" s="24">
        <v>0</v>
      </c>
      <c r="G140" s="24">
        <v>0</v>
      </c>
      <c r="H140" s="64"/>
      <c r="I140" s="64"/>
      <c r="J140" s="64"/>
      <c r="K140" s="64"/>
    </row>
    <row r="141" spans="3:11" x14ac:dyDescent="0.25">
      <c r="C141" s="24">
        <v>135</v>
      </c>
      <c r="D141" s="22" t="str">
        <f>'Name List'!F140</f>
        <v>16xdy135</v>
      </c>
      <c r="E141" s="22" t="str">
        <f>'Name List'!G140</f>
        <v>X135</v>
      </c>
      <c r="F141" s="24">
        <v>9</v>
      </c>
      <c r="G141" s="24">
        <v>6</v>
      </c>
      <c r="H141" s="64"/>
      <c r="I141" s="64"/>
      <c r="J141" s="64"/>
      <c r="K141" s="64"/>
    </row>
    <row r="142" spans="3:11" x14ac:dyDescent="0.25">
      <c r="C142" s="24">
        <v>136</v>
      </c>
      <c r="D142" s="22" t="str">
        <f>'Name List'!F141</f>
        <v>16xdy136</v>
      </c>
      <c r="E142" s="22" t="str">
        <f>'Name List'!G141</f>
        <v>X136</v>
      </c>
      <c r="F142" s="24">
        <v>19</v>
      </c>
      <c r="G142" s="24">
        <v>13</v>
      </c>
      <c r="H142" s="64"/>
      <c r="I142" s="64"/>
      <c r="J142" s="64"/>
      <c r="K142" s="64"/>
    </row>
    <row r="143" spans="3:11" x14ac:dyDescent="0.25">
      <c r="C143" s="24">
        <v>137</v>
      </c>
      <c r="D143" s="22" t="str">
        <f>'Name List'!F142</f>
        <v>16xdy137</v>
      </c>
      <c r="E143" s="22" t="str">
        <f>'Name List'!G142</f>
        <v>X137</v>
      </c>
      <c r="F143" s="24">
        <v>17</v>
      </c>
      <c r="G143" s="24">
        <v>12</v>
      </c>
      <c r="H143" s="64"/>
      <c r="I143" s="64"/>
      <c r="J143" s="64"/>
      <c r="K143" s="64"/>
    </row>
    <row r="144" spans="3:11" x14ac:dyDescent="0.25">
      <c r="C144" s="24">
        <v>138</v>
      </c>
      <c r="D144" s="22" t="str">
        <f>'Name List'!F143</f>
        <v>16xdy138</v>
      </c>
      <c r="E144" s="22" t="str">
        <f>'Name List'!G143</f>
        <v>X138</v>
      </c>
      <c r="F144" s="24">
        <v>8</v>
      </c>
      <c r="G144" s="24">
        <v>6</v>
      </c>
      <c r="H144" s="64"/>
      <c r="I144" s="64"/>
      <c r="J144" s="64"/>
      <c r="K144" s="64"/>
    </row>
    <row r="145" spans="3:11" x14ac:dyDescent="0.25">
      <c r="C145" s="24">
        <v>139</v>
      </c>
      <c r="D145" s="22" t="str">
        <f>'Name List'!F144</f>
        <v>16xdy139</v>
      </c>
      <c r="E145" s="22" t="str">
        <f>'Name List'!G144</f>
        <v>X139</v>
      </c>
      <c r="F145" s="24">
        <v>5</v>
      </c>
      <c r="G145" s="24">
        <v>2</v>
      </c>
      <c r="H145" s="64"/>
      <c r="I145" s="64"/>
      <c r="J145" s="64"/>
      <c r="K145" s="64"/>
    </row>
    <row r="146" spans="3:11" x14ac:dyDescent="0.25">
      <c r="C146" s="24">
        <v>140</v>
      </c>
      <c r="D146" s="22" t="str">
        <f>'Name List'!F145</f>
        <v>16xdy140</v>
      </c>
      <c r="E146" s="22" t="str">
        <f>'Name List'!G145</f>
        <v>X140</v>
      </c>
      <c r="F146" s="24">
        <v>8</v>
      </c>
      <c r="G146" s="24">
        <v>6</v>
      </c>
      <c r="H146" s="64"/>
      <c r="I146" s="64"/>
      <c r="J146" s="64"/>
      <c r="K146" s="64"/>
    </row>
  </sheetData>
  <mergeCells count="1">
    <mergeCell ref="C6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C5:K158"/>
  <sheetViews>
    <sheetView workbookViewId="0">
      <selection activeCell="F7" sqref="F7"/>
    </sheetView>
  </sheetViews>
  <sheetFormatPr defaultColWidth="9.140625" defaultRowHeight="15.75" x14ac:dyDescent="0.25"/>
  <cols>
    <col min="1" max="2" width="9.140625" style="20"/>
    <col min="3" max="3" width="9.140625" style="25"/>
    <col min="4" max="4" width="12.28515625" style="20" customWidth="1"/>
    <col min="5" max="5" width="39.140625" style="20" customWidth="1"/>
    <col min="6" max="11" width="9.140625" style="25"/>
    <col min="12" max="16384" width="9.140625" style="20"/>
  </cols>
  <sheetData>
    <row r="5" spans="3:11" x14ac:dyDescent="0.25">
      <c r="C5" s="23" t="s">
        <v>47</v>
      </c>
      <c r="D5" s="23" t="s">
        <v>11</v>
      </c>
      <c r="E5" s="23" t="s">
        <v>6</v>
      </c>
      <c r="F5" s="23" t="s">
        <v>0</v>
      </c>
      <c r="G5" s="23" t="s">
        <v>1</v>
      </c>
      <c r="H5" s="23" t="s">
        <v>2</v>
      </c>
      <c r="I5" s="23" t="s">
        <v>3</v>
      </c>
      <c r="J5" s="23" t="s">
        <v>4</v>
      </c>
      <c r="K5" s="23" t="s">
        <v>7</v>
      </c>
    </row>
    <row r="6" spans="3:11" ht="26.25" customHeight="1" x14ac:dyDescent="0.25">
      <c r="C6" s="97" t="s">
        <v>69</v>
      </c>
      <c r="D6" s="98"/>
      <c r="E6" s="99"/>
      <c r="F6" s="63">
        <v>1</v>
      </c>
      <c r="G6" s="26">
        <v>23</v>
      </c>
      <c r="H6" s="26">
        <v>24</v>
      </c>
      <c r="I6" s="26">
        <v>17</v>
      </c>
      <c r="J6" s="63">
        <v>0</v>
      </c>
      <c r="K6" s="63">
        <v>0</v>
      </c>
    </row>
    <row r="7" spans="3:11" x14ac:dyDescent="0.25">
      <c r="C7" s="24">
        <v>1</v>
      </c>
      <c r="D7" s="22" t="str">
        <f>'Name List'!F6</f>
        <v>16xdy01</v>
      </c>
      <c r="E7" s="22" t="str">
        <f>'Name List'!G6</f>
        <v>X1</v>
      </c>
      <c r="F7" s="66">
        <v>1</v>
      </c>
      <c r="G7" s="65">
        <v>14</v>
      </c>
      <c r="H7" s="65">
        <v>7</v>
      </c>
      <c r="I7" s="65">
        <v>5</v>
      </c>
      <c r="J7" s="66"/>
      <c r="K7" s="66"/>
    </row>
    <row r="8" spans="3:11" x14ac:dyDescent="0.25">
      <c r="C8" s="24">
        <v>2</v>
      </c>
      <c r="D8" s="22" t="str">
        <f>'Name List'!F7</f>
        <v>16xdy02</v>
      </c>
      <c r="E8" s="22" t="str">
        <f>'Name List'!G7</f>
        <v>X2</v>
      </c>
      <c r="F8" s="64">
        <v>1</v>
      </c>
      <c r="G8" s="24">
        <v>14</v>
      </c>
      <c r="H8" s="24">
        <v>8</v>
      </c>
      <c r="I8" s="24">
        <v>3</v>
      </c>
      <c r="J8" s="64"/>
      <c r="K8" s="64"/>
    </row>
    <row r="9" spans="3:11" x14ac:dyDescent="0.25">
      <c r="C9" s="24">
        <v>3</v>
      </c>
      <c r="D9" s="22" t="str">
        <f>'Name List'!F8</f>
        <v>16xdy03</v>
      </c>
      <c r="E9" s="22" t="str">
        <f>'Name List'!G8</f>
        <v>X3</v>
      </c>
      <c r="F9" s="64">
        <v>0</v>
      </c>
      <c r="G9" s="24">
        <v>7</v>
      </c>
      <c r="H9" s="24">
        <v>3</v>
      </c>
      <c r="I9" s="24">
        <v>3</v>
      </c>
      <c r="J9" s="64"/>
      <c r="K9" s="64"/>
    </row>
    <row r="10" spans="3:11" x14ac:dyDescent="0.25">
      <c r="C10" s="24">
        <v>4</v>
      </c>
      <c r="D10" s="22" t="str">
        <f>'Name List'!F9</f>
        <v>16xdy04</v>
      </c>
      <c r="E10" s="22" t="str">
        <f>'Name List'!G9</f>
        <v>X4</v>
      </c>
      <c r="F10" s="64">
        <v>0</v>
      </c>
      <c r="G10" s="24">
        <v>7</v>
      </c>
      <c r="H10" s="24">
        <v>9</v>
      </c>
      <c r="I10" s="24">
        <v>1</v>
      </c>
      <c r="J10" s="64"/>
      <c r="K10" s="64"/>
    </row>
    <row r="11" spans="3:11" x14ac:dyDescent="0.25">
      <c r="C11" s="24">
        <v>5</v>
      </c>
      <c r="D11" s="22" t="str">
        <f>'Name List'!F10</f>
        <v>16xdy05</v>
      </c>
      <c r="E11" s="22" t="str">
        <f>'Name List'!G10</f>
        <v>X5</v>
      </c>
      <c r="F11" s="64">
        <v>0</v>
      </c>
      <c r="G11" s="24">
        <v>16</v>
      </c>
      <c r="H11" s="24">
        <v>17</v>
      </c>
      <c r="I11" s="24">
        <v>2</v>
      </c>
      <c r="J11" s="64"/>
      <c r="K11" s="64"/>
    </row>
    <row r="12" spans="3:11" x14ac:dyDescent="0.25">
      <c r="C12" s="24">
        <v>6</v>
      </c>
      <c r="D12" s="22" t="str">
        <f>'Name List'!F11</f>
        <v>16xdy06</v>
      </c>
      <c r="E12" s="22" t="str">
        <f>'Name List'!G11</f>
        <v>X6</v>
      </c>
      <c r="F12" s="64">
        <v>0</v>
      </c>
      <c r="G12" s="24">
        <v>5</v>
      </c>
      <c r="H12" s="24">
        <v>3</v>
      </c>
      <c r="I12" s="24">
        <v>1</v>
      </c>
      <c r="J12" s="64"/>
      <c r="K12" s="64"/>
    </row>
    <row r="13" spans="3:11" x14ac:dyDescent="0.25">
      <c r="C13" s="24">
        <v>7</v>
      </c>
      <c r="D13" s="22" t="str">
        <f>'Name List'!F12</f>
        <v>16xdy07</v>
      </c>
      <c r="E13" s="22" t="str">
        <f>'Name List'!G12</f>
        <v>X7</v>
      </c>
      <c r="F13" s="64">
        <v>0</v>
      </c>
      <c r="G13" s="24">
        <v>1</v>
      </c>
      <c r="H13" s="24">
        <v>5</v>
      </c>
      <c r="I13" s="24">
        <v>3</v>
      </c>
      <c r="J13" s="64"/>
      <c r="K13" s="64"/>
    </row>
    <row r="14" spans="3:11" x14ac:dyDescent="0.25">
      <c r="C14" s="24">
        <v>8</v>
      </c>
      <c r="D14" s="22" t="str">
        <f>'Name List'!F13</f>
        <v>16xdy08</v>
      </c>
      <c r="E14" s="22" t="str">
        <f>'Name List'!G13</f>
        <v>X8</v>
      </c>
      <c r="F14" s="64">
        <v>1</v>
      </c>
      <c r="G14" s="24">
        <v>14</v>
      </c>
      <c r="H14" s="24">
        <v>7</v>
      </c>
      <c r="I14" s="24">
        <v>10</v>
      </c>
      <c r="J14" s="64"/>
      <c r="K14" s="64"/>
    </row>
    <row r="15" spans="3:11" x14ac:dyDescent="0.25">
      <c r="C15" s="24">
        <v>9</v>
      </c>
      <c r="D15" s="22" t="str">
        <f>'Name List'!F14</f>
        <v>16xdy09</v>
      </c>
      <c r="E15" s="22" t="str">
        <f>'Name List'!G14</f>
        <v>X9</v>
      </c>
      <c r="F15" s="64">
        <v>0</v>
      </c>
      <c r="G15" s="24">
        <v>12</v>
      </c>
      <c r="H15" s="24">
        <v>5</v>
      </c>
      <c r="I15" s="24">
        <v>3</v>
      </c>
      <c r="J15" s="64"/>
      <c r="K15" s="64"/>
    </row>
    <row r="16" spans="3:11" x14ac:dyDescent="0.25">
      <c r="C16" s="24">
        <v>10</v>
      </c>
      <c r="D16" s="22" t="str">
        <f>'Name List'!F15</f>
        <v>16xdy10</v>
      </c>
      <c r="E16" s="22" t="str">
        <f>'Name List'!G15</f>
        <v>X10</v>
      </c>
      <c r="F16" s="64">
        <v>0</v>
      </c>
      <c r="G16" s="24">
        <v>14</v>
      </c>
      <c r="H16" s="24">
        <v>5</v>
      </c>
      <c r="I16" s="24">
        <v>1</v>
      </c>
      <c r="J16" s="64"/>
      <c r="K16" s="64"/>
    </row>
    <row r="17" spans="3:11" x14ac:dyDescent="0.25">
      <c r="C17" s="24">
        <v>11</v>
      </c>
      <c r="D17" s="22" t="str">
        <f>'Name List'!F16</f>
        <v>16xdy11</v>
      </c>
      <c r="E17" s="22" t="str">
        <f>'Name List'!G16</f>
        <v>X11</v>
      </c>
      <c r="F17" s="64">
        <v>0</v>
      </c>
      <c r="G17" s="24">
        <v>11</v>
      </c>
      <c r="H17" s="24">
        <v>5</v>
      </c>
      <c r="I17" s="24">
        <v>5</v>
      </c>
      <c r="J17" s="64"/>
      <c r="K17" s="64"/>
    </row>
    <row r="18" spans="3:11" x14ac:dyDescent="0.25">
      <c r="C18" s="24">
        <v>12</v>
      </c>
      <c r="D18" s="22" t="str">
        <f>'Name List'!F17</f>
        <v>16xdy12</v>
      </c>
      <c r="E18" s="22" t="str">
        <f>'Name List'!G17</f>
        <v>X12</v>
      </c>
      <c r="F18" s="64">
        <v>0</v>
      </c>
      <c r="G18" s="24">
        <v>5</v>
      </c>
      <c r="H18" s="24">
        <v>2</v>
      </c>
      <c r="I18" s="24">
        <v>11</v>
      </c>
      <c r="J18" s="64"/>
      <c r="K18" s="64"/>
    </row>
    <row r="19" spans="3:11" x14ac:dyDescent="0.25">
      <c r="C19" s="24">
        <v>13</v>
      </c>
      <c r="D19" s="22" t="str">
        <f>'Name List'!F18</f>
        <v>16xdy13</v>
      </c>
      <c r="E19" s="22" t="str">
        <f>'Name List'!G18</f>
        <v>X13</v>
      </c>
      <c r="F19" s="64">
        <v>0</v>
      </c>
      <c r="G19" s="24">
        <v>9</v>
      </c>
      <c r="H19" s="24">
        <v>6</v>
      </c>
      <c r="I19" s="24">
        <v>0</v>
      </c>
      <c r="J19" s="64"/>
      <c r="K19" s="64"/>
    </row>
    <row r="20" spans="3:11" x14ac:dyDescent="0.25">
      <c r="C20" s="24">
        <v>14</v>
      </c>
      <c r="D20" s="22" t="str">
        <f>'Name List'!F19</f>
        <v>16xdy14</v>
      </c>
      <c r="E20" s="22" t="str">
        <f>'Name List'!G19</f>
        <v>X14</v>
      </c>
      <c r="F20" s="64">
        <v>1</v>
      </c>
      <c r="G20" s="24">
        <v>17</v>
      </c>
      <c r="H20" s="24">
        <v>9</v>
      </c>
      <c r="I20" s="24">
        <v>9</v>
      </c>
      <c r="J20" s="64"/>
      <c r="K20" s="64"/>
    </row>
    <row r="21" spans="3:11" x14ac:dyDescent="0.25">
      <c r="C21" s="24">
        <v>15</v>
      </c>
      <c r="D21" s="22" t="str">
        <f>'Name List'!F20</f>
        <v>16xdy15</v>
      </c>
      <c r="E21" s="22" t="str">
        <f>'Name List'!G20</f>
        <v>X15</v>
      </c>
      <c r="F21" s="64">
        <v>1</v>
      </c>
      <c r="G21" s="24">
        <v>20</v>
      </c>
      <c r="H21" s="24">
        <v>9</v>
      </c>
      <c r="I21" s="24">
        <v>7</v>
      </c>
      <c r="J21" s="64"/>
      <c r="K21" s="64"/>
    </row>
    <row r="22" spans="3:11" x14ac:dyDescent="0.25">
      <c r="C22" s="24">
        <v>16</v>
      </c>
      <c r="D22" s="22" t="str">
        <f>'Name List'!F21</f>
        <v>16xdy16</v>
      </c>
      <c r="E22" s="22" t="str">
        <f>'Name List'!G21</f>
        <v>X16</v>
      </c>
      <c r="F22" s="64">
        <v>1</v>
      </c>
      <c r="G22" s="24">
        <v>14</v>
      </c>
      <c r="H22" s="24">
        <v>9</v>
      </c>
      <c r="I22" s="24">
        <v>5</v>
      </c>
      <c r="J22" s="64"/>
      <c r="K22" s="64"/>
    </row>
    <row r="23" spans="3:11" x14ac:dyDescent="0.25">
      <c r="C23" s="24">
        <v>17</v>
      </c>
      <c r="D23" s="22" t="str">
        <f>'Name List'!F22</f>
        <v>16xdy17</v>
      </c>
      <c r="E23" s="22" t="str">
        <f>'Name List'!G22</f>
        <v>X17</v>
      </c>
      <c r="F23" s="64">
        <v>1</v>
      </c>
      <c r="G23" s="24">
        <v>15</v>
      </c>
      <c r="H23" s="24">
        <v>9</v>
      </c>
      <c r="I23" s="24">
        <v>5</v>
      </c>
      <c r="J23" s="64"/>
      <c r="K23" s="64"/>
    </row>
    <row r="24" spans="3:11" x14ac:dyDescent="0.25">
      <c r="C24" s="24">
        <v>18</v>
      </c>
      <c r="D24" s="22" t="str">
        <f>'Name List'!F23</f>
        <v>16xdy18</v>
      </c>
      <c r="E24" s="22" t="str">
        <f>'Name List'!G23</f>
        <v>X18</v>
      </c>
      <c r="F24" s="64">
        <v>1</v>
      </c>
      <c r="G24" s="24">
        <v>13</v>
      </c>
      <c r="H24" s="24">
        <v>11</v>
      </c>
      <c r="I24" s="24">
        <v>1</v>
      </c>
      <c r="J24" s="64"/>
      <c r="K24" s="64"/>
    </row>
    <row r="25" spans="3:11" x14ac:dyDescent="0.25">
      <c r="C25" s="24">
        <v>19</v>
      </c>
      <c r="D25" s="22" t="str">
        <f>'Name List'!F24</f>
        <v>16xdy19</v>
      </c>
      <c r="E25" s="22" t="str">
        <f>'Name List'!G24</f>
        <v>X19</v>
      </c>
      <c r="F25" s="64">
        <v>1</v>
      </c>
      <c r="G25" s="24">
        <v>7</v>
      </c>
      <c r="H25" s="24">
        <v>7</v>
      </c>
      <c r="I25" s="24">
        <v>6</v>
      </c>
      <c r="J25" s="64"/>
      <c r="K25" s="64"/>
    </row>
    <row r="26" spans="3:11" x14ac:dyDescent="0.25">
      <c r="C26" s="24">
        <v>20</v>
      </c>
      <c r="D26" s="22" t="str">
        <f>'Name List'!F25</f>
        <v>16xdy20</v>
      </c>
      <c r="E26" s="22" t="str">
        <f>'Name List'!G25</f>
        <v>X20</v>
      </c>
      <c r="F26" s="64">
        <v>1</v>
      </c>
      <c r="G26" s="24">
        <v>19</v>
      </c>
      <c r="H26" s="24">
        <v>7</v>
      </c>
      <c r="I26" s="24">
        <v>12</v>
      </c>
      <c r="J26" s="64"/>
      <c r="K26" s="64"/>
    </row>
    <row r="27" spans="3:11" x14ac:dyDescent="0.25">
      <c r="C27" s="24">
        <v>21</v>
      </c>
      <c r="D27" s="22" t="str">
        <f>'Name List'!F26</f>
        <v>16xdy21</v>
      </c>
      <c r="E27" s="22" t="str">
        <f>'Name List'!G26</f>
        <v>X21</v>
      </c>
      <c r="F27" s="64">
        <v>0</v>
      </c>
      <c r="G27" s="24">
        <v>14</v>
      </c>
      <c r="H27" s="24">
        <v>5</v>
      </c>
      <c r="I27" s="24">
        <v>8</v>
      </c>
      <c r="J27" s="64"/>
      <c r="K27" s="64"/>
    </row>
    <row r="28" spans="3:11" x14ac:dyDescent="0.25">
      <c r="C28" s="24">
        <v>22</v>
      </c>
      <c r="D28" s="22" t="str">
        <f>'Name List'!F27</f>
        <v>16xdy22</v>
      </c>
      <c r="E28" s="22" t="str">
        <f>'Name List'!G27</f>
        <v>X22</v>
      </c>
      <c r="F28" s="64">
        <v>0</v>
      </c>
      <c r="G28" s="24">
        <v>8</v>
      </c>
      <c r="H28" s="24">
        <v>6</v>
      </c>
      <c r="I28" s="24">
        <v>13</v>
      </c>
      <c r="J28" s="64"/>
      <c r="K28" s="64"/>
    </row>
    <row r="29" spans="3:11" x14ac:dyDescent="0.25">
      <c r="C29" s="24">
        <v>23</v>
      </c>
      <c r="D29" s="22" t="str">
        <f>'Name List'!F28</f>
        <v>16xdy23</v>
      </c>
      <c r="E29" s="22" t="str">
        <f>'Name List'!G28</f>
        <v>X23</v>
      </c>
      <c r="F29" s="64">
        <v>0</v>
      </c>
      <c r="G29" s="24">
        <v>17</v>
      </c>
      <c r="H29" s="24">
        <v>2</v>
      </c>
      <c r="I29" s="24">
        <v>11</v>
      </c>
      <c r="J29" s="64"/>
      <c r="K29" s="64"/>
    </row>
    <row r="30" spans="3:11" x14ac:dyDescent="0.25">
      <c r="C30" s="24">
        <v>24</v>
      </c>
      <c r="D30" s="22" t="str">
        <f>'Name List'!F29</f>
        <v>16xdy24</v>
      </c>
      <c r="E30" s="22" t="str">
        <f>'Name List'!G29</f>
        <v>X24</v>
      </c>
      <c r="F30" s="64">
        <v>0</v>
      </c>
      <c r="G30" s="24">
        <v>2</v>
      </c>
      <c r="H30" s="24">
        <v>6</v>
      </c>
      <c r="I30" s="24">
        <v>17</v>
      </c>
      <c r="J30" s="64"/>
      <c r="K30" s="64"/>
    </row>
    <row r="31" spans="3:11" x14ac:dyDescent="0.25">
      <c r="C31" s="24">
        <v>25</v>
      </c>
      <c r="D31" s="22" t="str">
        <f>'Name List'!F30</f>
        <v>16xdy25</v>
      </c>
      <c r="E31" s="22" t="str">
        <f>'Name List'!G30</f>
        <v>X25</v>
      </c>
      <c r="F31" s="64">
        <v>0</v>
      </c>
      <c r="G31" s="24">
        <v>15</v>
      </c>
      <c r="H31" s="24">
        <v>14</v>
      </c>
      <c r="I31" s="24">
        <v>0</v>
      </c>
      <c r="J31" s="64"/>
      <c r="K31" s="64"/>
    </row>
    <row r="32" spans="3:11" x14ac:dyDescent="0.25">
      <c r="C32" s="24">
        <v>26</v>
      </c>
      <c r="D32" s="22" t="str">
        <f>'Name List'!F31</f>
        <v>16xdy26</v>
      </c>
      <c r="E32" s="22" t="str">
        <f>'Name List'!G31</f>
        <v>X26</v>
      </c>
      <c r="F32" s="64">
        <v>0</v>
      </c>
      <c r="G32" s="24">
        <v>15</v>
      </c>
      <c r="H32" s="24">
        <v>10</v>
      </c>
      <c r="I32" s="24">
        <v>4</v>
      </c>
      <c r="J32" s="64"/>
      <c r="K32" s="64"/>
    </row>
    <row r="33" spans="3:11" x14ac:dyDescent="0.25">
      <c r="C33" s="24">
        <v>27</v>
      </c>
      <c r="D33" s="22" t="str">
        <f>'Name List'!F32</f>
        <v>16xdy27</v>
      </c>
      <c r="E33" s="22" t="str">
        <f>'Name List'!G32</f>
        <v>X27</v>
      </c>
      <c r="F33" s="64">
        <v>1</v>
      </c>
      <c r="G33" s="24">
        <v>13</v>
      </c>
      <c r="H33" s="24">
        <v>9</v>
      </c>
      <c r="I33" s="24">
        <v>10</v>
      </c>
      <c r="J33" s="64"/>
      <c r="K33" s="64"/>
    </row>
    <row r="34" spans="3:11" x14ac:dyDescent="0.25">
      <c r="C34" s="24">
        <v>28</v>
      </c>
      <c r="D34" s="22" t="str">
        <f>'Name List'!F33</f>
        <v>16xdy28</v>
      </c>
      <c r="E34" s="22" t="str">
        <f>'Name List'!G33</f>
        <v>X28</v>
      </c>
      <c r="F34" s="64">
        <v>1</v>
      </c>
      <c r="G34" s="24">
        <v>15</v>
      </c>
      <c r="H34" s="24">
        <v>9</v>
      </c>
      <c r="I34" s="24">
        <v>10</v>
      </c>
      <c r="J34" s="64"/>
      <c r="K34" s="64"/>
    </row>
    <row r="35" spans="3:11" x14ac:dyDescent="0.25">
      <c r="C35" s="24">
        <v>29</v>
      </c>
      <c r="D35" s="22" t="str">
        <f>'Name List'!F34</f>
        <v>16xdy29</v>
      </c>
      <c r="E35" s="22" t="str">
        <f>'Name List'!G34</f>
        <v>X29</v>
      </c>
      <c r="F35" s="64">
        <v>1</v>
      </c>
      <c r="G35" s="24">
        <v>14</v>
      </c>
      <c r="H35" s="24">
        <v>17</v>
      </c>
      <c r="I35" s="24">
        <v>2</v>
      </c>
      <c r="J35" s="64"/>
      <c r="K35" s="64"/>
    </row>
    <row r="36" spans="3:11" x14ac:dyDescent="0.25">
      <c r="C36" s="24">
        <v>30</v>
      </c>
      <c r="D36" s="22" t="str">
        <f>'Name List'!F35</f>
        <v>16xdy30</v>
      </c>
      <c r="E36" s="22" t="str">
        <f>'Name List'!G35</f>
        <v>X30</v>
      </c>
      <c r="F36" s="64">
        <v>1</v>
      </c>
      <c r="G36" s="24">
        <v>14</v>
      </c>
      <c r="H36" s="24">
        <v>6</v>
      </c>
      <c r="I36" s="24">
        <v>3</v>
      </c>
      <c r="J36" s="64"/>
      <c r="K36" s="64"/>
    </row>
    <row r="37" spans="3:11" x14ac:dyDescent="0.25">
      <c r="C37" s="24">
        <v>31</v>
      </c>
      <c r="D37" s="22" t="str">
        <f>'Name List'!F36</f>
        <v>16xdy31</v>
      </c>
      <c r="E37" s="22" t="str">
        <f>'Name List'!G36</f>
        <v>X31</v>
      </c>
      <c r="F37" s="64">
        <v>1</v>
      </c>
      <c r="G37" s="24">
        <v>18</v>
      </c>
      <c r="H37" s="24">
        <v>12</v>
      </c>
      <c r="I37" s="24">
        <v>0</v>
      </c>
      <c r="J37" s="64"/>
      <c r="K37" s="64"/>
    </row>
    <row r="38" spans="3:11" x14ac:dyDescent="0.25">
      <c r="C38" s="24">
        <v>32</v>
      </c>
      <c r="D38" s="22" t="str">
        <f>'Name List'!F37</f>
        <v>16xdy32</v>
      </c>
      <c r="E38" s="22" t="str">
        <f>'Name List'!G37</f>
        <v>X32</v>
      </c>
      <c r="F38" s="64">
        <v>1</v>
      </c>
      <c r="G38" s="24">
        <v>19</v>
      </c>
      <c r="H38" s="24">
        <v>6</v>
      </c>
      <c r="I38" s="24">
        <v>4</v>
      </c>
      <c r="J38" s="64"/>
      <c r="K38" s="64"/>
    </row>
    <row r="39" spans="3:11" x14ac:dyDescent="0.25">
      <c r="C39" s="24">
        <v>33</v>
      </c>
      <c r="D39" s="22" t="str">
        <f>'Name List'!F38</f>
        <v>16xdy33</v>
      </c>
      <c r="E39" s="22" t="str">
        <f>'Name List'!G38</f>
        <v>X33</v>
      </c>
      <c r="F39" s="64">
        <v>1</v>
      </c>
      <c r="G39" s="24">
        <v>22</v>
      </c>
      <c r="H39" s="24">
        <v>5</v>
      </c>
      <c r="I39" s="24">
        <v>8</v>
      </c>
      <c r="J39" s="64"/>
      <c r="K39" s="64"/>
    </row>
    <row r="40" spans="3:11" x14ac:dyDescent="0.25">
      <c r="C40" s="24">
        <v>34</v>
      </c>
      <c r="D40" s="22" t="str">
        <f>'Name List'!F39</f>
        <v>16xdy34</v>
      </c>
      <c r="E40" s="22" t="str">
        <f>'Name List'!G39</f>
        <v>X34</v>
      </c>
      <c r="F40" s="64">
        <v>0</v>
      </c>
      <c r="G40" s="24">
        <v>8</v>
      </c>
      <c r="H40" s="24">
        <v>5</v>
      </c>
      <c r="I40" s="24">
        <v>12</v>
      </c>
      <c r="J40" s="64"/>
      <c r="K40" s="64"/>
    </row>
    <row r="41" spans="3:11" x14ac:dyDescent="0.25">
      <c r="C41" s="24">
        <v>35</v>
      </c>
      <c r="D41" s="22" t="str">
        <f>'Name List'!F40</f>
        <v>16xdy35</v>
      </c>
      <c r="E41" s="22" t="str">
        <f>'Name List'!G40</f>
        <v>X35</v>
      </c>
      <c r="F41" s="64">
        <v>0</v>
      </c>
      <c r="G41" s="24">
        <v>8</v>
      </c>
      <c r="H41" s="24">
        <v>4</v>
      </c>
      <c r="I41" s="24">
        <v>9</v>
      </c>
      <c r="J41" s="64"/>
      <c r="K41" s="64"/>
    </row>
    <row r="42" spans="3:11" x14ac:dyDescent="0.25">
      <c r="C42" s="24">
        <v>36</v>
      </c>
      <c r="D42" s="22" t="str">
        <f>'Name List'!F41</f>
        <v>16xdy36</v>
      </c>
      <c r="E42" s="22" t="str">
        <f>'Name List'!G41</f>
        <v>X36</v>
      </c>
      <c r="F42" s="64">
        <v>0</v>
      </c>
      <c r="G42" s="24">
        <v>10</v>
      </c>
      <c r="H42" s="24">
        <v>5</v>
      </c>
      <c r="I42" s="24">
        <v>13</v>
      </c>
      <c r="J42" s="64"/>
      <c r="K42" s="64"/>
    </row>
    <row r="43" spans="3:11" x14ac:dyDescent="0.25">
      <c r="C43" s="24">
        <v>37</v>
      </c>
      <c r="D43" s="22" t="str">
        <f>'Name List'!F42</f>
        <v>16xdy37</v>
      </c>
      <c r="E43" s="22" t="str">
        <f>'Name List'!G42</f>
        <v>X37</v>
      </c>
      <c r="F43" s="64">
        <v>1</v>
      </c>
      <c r="G43" s="24">
        <v>15</v>
      </c>
      <c r="H43" s="24">
        <v>4</v>
      </c>
      <c r="I43" s="24">
        <v>11</v>
      </c>
      <c r="J43" s="64"/>
      <c r="K43" s="64"/>
    </row>
    <row r="44" spans="3:11" x14ac:dyDescent="0.25">
      <c r="C44" s="24">
        <v>38</v>
      </c>
      <c r="D44" s="22" t="str">
        <f>'Name List'!F43</f>
        <v>16xdy38</v>
      </c>
      <c r="E44" s="22" t="str">
        <f>'Name List'!G43</f>
        <v>X38</v>
      </c>
      <c r="F44" s="64">
        <v>1</v>
      </c>
      <c r="G44" s="24">
        <v>16</v>
      </c>
      <c r="H44" s="24">
        <v>13</v>
      </c>
      <c r="I44" s="24">
        <v>1</v>
      </c>
      <c r="J44" s="64"/>
      <c r="K44" s="64"/>
    </row>
    <row r="45" spans="3:11" x14ac:dyDescent="0.25">
      <c r="C45" s="24">
        <v>39</v>
      </c>
      <c r="D45" s="22" t="str">
        <f>'Name List'!F44</f>
        <v>16xdy39</v>
      </c>
      <c r="E45" s="22" t="str">
        <f>'Name List'!G44</f>
        <v>X39</v>
      </c>
      <c r="F45" s="64">
        <v>0</v>
      </c>
      <c r="G45" s="24">
        <v>16</v>
      </c>
      <c r="H45" s="24">
        <v>7</v>
      </c>
      <c r="I45" s="24">
        <v>9</v>
      </c>
      <c r="J45" s="64"/>
      <c r="K45" s="64"/>
    </row>
    <row r="46" spans="3:11" x14ac:dyDescent="0.25">
      <c r="C46" s="24">
        <v>40</v>
      </c>
      <c r="D46" s="22" t="str">
        <f>'Name List'!F45</f>
        <v>16xdy40</v>
      </c>
      <c r="E46" s="22" t="str">
        <f>'Name List'!G45</f>
        <v>X40</v>
      </c>
      <c r="F46" s="64">
        <v>0</v>
      </c>
      <c r="G46" s="24">
        <v>11</v>
      </c>
      <c r="H46" s="24">
        <v>3</v>
      </c>
      <c r="I46" s="24">
        <v>15</v>
      </c>
      <c r="J46" s="64"/>
      <c r="K46" s="64"/>
    </row>
    <row r="47" spans="3:11" x14ac:dyDescent="0.25">
      <c r="C47" s="24">
        <v>41</v>
      </c>
      <c r="D47" s="22" t="str">
        <f>'Name List'!F46</f>
        <v>16xdy41</v>
      </c>
      <c r="E47" s="22" t="str">
        <f>'Name List'!G46</f>
        <v>X41</v>
      </c>
      <c r="F47" s="64">
        <v>0</v>
      </c>
      <c r="G47" s="24">
        <v>16</v>
      </c>
      <c r="H47" s="24">
        <v>7</v>
      </c>
      <c r="I47" s="24">
        <v>10</v>
      </c>
      <c r="J47" s="64"/>
      <c r="K47" s="64"/>
    </row>
    <row r="48" spans="3:11" x14ac:dyDescent="0.25">
      <c r="C48" s="24">
        <v>42</v>
      </c>
      <c r="D48" s="22" t="str">
        <f>'Name List'!F47</f>
        <v>16xdy42</v>
      </c>
      <c r="E48" s="22" t="str">
        <f>'Name List'!G47</f>
        <v>X42</v>
      </c>
      <c r="F48" s="64">
        <v>0</v>
      </c>
      <c r="G48" s="24">
        <v>6</v>
      </c>
      <c r="H48" s="24">
        <v>5</v>
      </c>
      <c r="I48" s="24">
        <v>12</v>
      </c>
      <c r="J48" s="64"/>
      <c r="K48" s="64"/>
    </row>
    <row r="49" spans="3:11" x14ac:dyDescent="0.25">
      <c r="C49" s="24">
        <v>43</v>
      </c>
      <c r="D49" s="22" t="str">
        <f>'Name List'!F48</f>
        <v>16xdy43</v>
      </c>
      <c r="E49" s="22" t="str">
        <f>'Name List'!G48</f>
        <v>X43</v>
      </c>
      <c r="F49" s="64">
        <v>0</v>
      </c>
      <c r="G49" s="24">
        <v>12</v>
      </c>
      <c r="H49" s="24">
        <v>6</v>
      </c>
      <c r="I49" s="24">
        <v>13</v>
      </c>
      <c r="J49" s="64"/>
      <c r="K49" s="64"/>
    </row>
    <row r="50" spans="3:11" x14ac:dyDescent="0.25">
      <c r="C50" s="24">
        <v>44</v>
      </c>
      <c r="D50" s="22" t="str">
        <f>'Name List'!F49</f>
        <v>16xdy44</v>
      </c>
      <c r="E50" s="22" t="str">
        <f>'Name List'!G49</f>
        <v>X44</v>
      </c>
      <c r="F50" s="64">
        <v>1</v>
      </c>
      <c r="G50" s="24">
        <v>6</v>
      </c>
      <c r="H50" s="24">
        <v>6</v>
      </c>
      <c r="I50" s="24">
        <v>2</v>
      </c>
      <c r="J50" s="64"/>
      <c r="K50" s="64"/>
    </row>
    <row r="51" spans="3:11" x14ac:dyDescent="0.25">
      <c r="C51" s="24">
        <v>45</v>
      </c>
      <c r="D51" s="22" t="str">
        <f>'Name List'!F50</f>
        <v>16xdy45</v>
      </c>
      <c r="E51" s="22" t="str">
        <f>'Name List'!G50</f>
        <v>X45</v>
      </c>
      <c r="F51" s="64">
        <v>0</v>
      </c>
      <c r="G51" s="24">
        <v>19</v>
      </c>
      <c r="H51" s="24">
        <v>18</v>
      </c>
      <c r="I51" s="24">
        <v>2</v>
      </c>
      <c r="J51" s="64"/>
      <c r="K51" s="64"/>
    </row>
    <row r="52" spans="3:11" x14ac:dyDescent="0.25">
      <c r="C52" s="24">
        <v>46</v>
      </c>
      <c r="D52" s="22" t="str">
        <f>'Name List'!F51</f>
        <v>16xdy46</v>
      </c>
      <c r="E52" s="22" t="str">
        <f>'Name List'!G51</f>
        <v>X46</v>
      </c>
      <c r="F52" s="64">
        <v>0</v>
      </c>
      <c r="G52" s="24">
        <v>18</v>
      </c>
      <c r="H52" s="24">
        <v>3</v>
      </c>
      <c r="I52" s="24">
        <v>8</v>
      </c>
      <c r="J52" s="64"/>
      <c r="K52" s="64"/>
    </row>
    <row r="53" spans="3:11" x14ac:dyDescent="0.25">
      <c r="C53" s="24">
        <v>47</v>
      </c>
      <c r="D53" s="22" t="str">
        <f>'Name List'!F52</f>
        <v>16xdy47</v>
      </c>
      <c r="E53" s="22" t="str">
        <f>'Name List'!G52</f>
        <v>X47</v>
      </c>
      <c r="F53" s="64">
        <v>0</v>
      </c>
      <c r="G53" s="24">
        <v>19</v>
      </c>
      <c r="H53" s="24">
        <v>8</v>
      </c>
      <c r="I53" s="24">
        <v>16</v>
      </c>
      <c r="J53" s="64"/>
      <c r="K53" s="64"/>
    </row>
    <row r="54" spans="3:11" x14ac:dyDescent="0.25">
      <c r="C54" s="24">
        <v>48</v>
      </c>
      <c r="D54" s="22" t="str">
        <f>'Name List'!F53</f>
        <v>16xdy48</v>
      </c>
      <c r="E54" s="22" t="str">
        <f>'Name List'!G53</f>
        <v>X48</v>
      </c>
      <c r="F54" s="64">
        <v>1</v>
      </c>
      <c r="G54" s="24">
        <v>20</v>
      </c>
      <c r="H54" s="24">
        <v>6</v>
      </c>
      <c r="I54" s="24">
        <v>16</v>
      </c>
      <c r="J54" s="64"/>
      <c r="K54" s="64"/>
    </row>
    <row r="55" spans="3:11" x14ac:dyDescent="0.25">
      <c r="C55" s="24">
        <v>49</v>
      </c>
      <c r="D55" s="22" t="str">
        <f>'Name List'!F54</f>
        <v>16xdy49</v>
      </c>
      <c r="E55" s="22" t="str">
        <f>'Name List'!G54</f>
        <v>X49</v>
      </c>
      <c r="F55" s="64">
        <v>0</v>
      </c>
      <c r="G55" s="24">
        <v>13</v>
      </c>
      <c r="H55" s="24">
        <v>2</v>
      </c>
      <c r="I55" s="24">
        <v>12</v>
      </c>
      <c r="J55" s="64"/>
      <c r="K55" s="64"/>
    </row>
    <row r="56" spans="3:11" x14ac:dyDescent="0.25">
      <c r="C56" s="24">
        <v>50</v>
      </c>
      <c r="D56" s="22" t="str">
        <f>'Name List'!F55</f>
        <v>16xdy50</v>
      </c>
      <c r="E56" s="22" t="str">
        <f>'Name List'!G55</f>
        <v>X50</v>
      </c>
      <c r="F56" s="64">
        <v>0</v>
      </c>
      <c r="G56" s="24">
        <v>16</v>
      </c>
      <c r="H56" s="24">
        <v>3</v>
      </c>
      <c r="I56" s="24">
        <v>14</v>
      </c>
      <c r="J56" s="64"/>
      <c r="K56" s="64"/>
    </row>
    <row r="57" spans="3:11" x14ac:dyDescent="0.25">
      <c r="C57" s="24">
        <v>51</v>
      </c>
      <c r="D57" s="22" t="str">
        <f>'Name List'!F56</f>
        <v>16xdy51</v>
      </c>
      <c r="E57" s="22" t="str">
        <f>'Name List'!G56</f>
        <v>X51</v>
      </c>
      <c r="F57" s="64">
        <v>0</v>
      </c>
      <c r="G57" s="24">
        <v>21</v>
      </c>
      <c r="H57" s="24">
        <v>21</v>
      </c>
      <c r="I57" s="24">
        <v>2</v>
      </c>
      <c r="J57" s="64"/>
      <c r="K57" s="64"/>
    </row>
    <row r="58" spans="3:11" x14ac:dyDescent="0.25">
      <c r="C58" s="24">
        <v>52</v>
      </c>
      <c r="D58" s="22" t="str">
        <f>'Name List'!F57</f>
        <v>16xdy52</v>
      </c>
      <c r="E58" s="22" t="str">
        <f>'Name List'!G57</f>
        <v>X52</v>
      </c>
      <c r="F58" s="64">
        <v>0</v>
      </c>
      <c r="G58" s="24">
        <v>18</v>
      </c>
      <c r="H58" s="24">
        <v>17</v>
      </c>
      <c r="I58" s="24">
        <v>2</v>
      </c>
      <c r="J58" s="64"/>
      <c r="K58" s="64"/>
    </row>
    <row r="59" spans="3:11" x14ac:dyDescent="0.25">
      <c r="C59" s="24">
        <v>53</v>
      </c>
      <c r="D59" s="22" t="str">
        <f>'Name List'!F58</f>
        <v>16xdy53</v>
      </c>
      <c r="E59" s="22" t="str">
        <f>'Name List'!G58</f>
        <v>X53</v>
      </c>
      <c r="F59" s="64">
        <v>0</v>
      </c>
      <c r="G59" s="24">
        <v>19</v>
      </c>
      <c r="H59" s="24">
        <v>6</v>
      </c>
      <c r="I59" s="24">
        <v>16</v>
      </c>
      <c r="J59" s="64"/>
      <c r="K59" s="64"/>
    </row>
    <row r="60" spans="3:11" x14ac:dyDescent="0.25">
      <c r="C60" s="24">
        <v>54</v>
      </c>
      <c r="D60" s="22" t="str">
        <f>'Name List'!F59</f>
        <v>16xdy54</v>
      </c>
      <c r="E60" s="22" t="str">
        <f>'Name List'!G59</f>
        <v>X54</v>
      </c>
      <c r="F60" s="64">
        <v>0</v>
      </c>
      <c r="G60" s="24">
        <v>16</v>
      </c>
      <c r="H60" s="24">
        <v>23</v>
      </c>
      <c r="I60" s="24">
        <v>2</v>
      </c>
      <c r="J60" s="64"/>
      <c r="K60" s="64"/>
    </row>
    <row r="61" spans="3:11" x14ac:dyDescent="0.25">
      <c r="C61" s="24">
        <v>55</v>
      </c>
      <c r="D61" s="22" t="str">
        <f>'Name List'!F60</f>
        <v>16xdy55</v>
      </c>
      <c r="E61" s="22" t="str">
        <f>'Name List'!G60</f>
        <v>X55</v>
      </c>
      <c r="F61" s="64">
        <v>0</v>
      </c>
      <c r="G61" s="24">
        <v>9</v>
      </c>
      <c r="H61" s="24">
        <v>8</v>
      </c>
      <c r="I61" s="24">
        <v>7</v>
      </c>
      <c r="J61" s="64"/>
      <c r="K61" s="64"/>
    </row>
    <row r="62" spans="3:11" x14ac:dyDescent="0.25">
      <c r="C62" s="24">
        <v>56</v>
      </c>
      <c r="D62" s="22" t="str">
        <f>'Name List'!F61</f>
        <v>16xdy56</v>
      </c>
      <c r="E62" s="22" t="str">
        <f>'Name List'!G61</f>
        <v>X56</v>
      </c>
      <c r="F62" s="64">
        <v>0</v>
      </c>
      <c r="G62" s="24">
        <v>7</v>
      </c>
      <c r="H62" s="24">
        <v>15</v>
      </c>
      <c r="I62" s="24">
        <v>2</v>
      </c>
      <c r="J62" s="64"/>
      <c r="K62" s="64"/>
    </row>
    <row r="63" spans="3:11" x14ac:dyDescent="0.25">
      <c r="C63" s="24">
        <v>57</v>
      </c>
      <c r="D63" s="22" t="str">
        <f>'Name List'!F62</f>
        <v>16xdy57</v>
      </c>
      <c r="E63" s="22" t="str">
        <f>'Name List'!G62</f>
        <v>X57</v>
      </c>
      <c r="F63" s="64">
        <v>1</v>
      </c>
      <c r="G63" s="24">
        <v>17</v>
      </c>
      <c r="H63" s="24">
        <v>5</v>
      </c>
      <c r="I63" s="24">
        <v>15</v>
      </c>
      <c r="J63" s="64"/>
      <c r="K63" s="64"/>
    </row>
    <row r="64" spans="3:11" x14ac:dyDescent="0.25">
      <c r="C64" s="24">
        <v>58</v>
      </c>
      <c r="D64" s="22" t="str">
        <f>'Name List'!F63</f>
        <v>16xdy58</v>
      </c>
      <c r="E64" s="22" t="str">
        <f>'Name List'!G63</f>
        <v>X58</v>
      </c>
      <c r="F64" s="64">
        <v>0</v>
      </c>
      <c r="G64" s="24">
        <v>17</v>
      </c>
      <c r="H64" s="24">
        <v>18</v>
      </c>
      <c r="I64" s="24">
        <v>0</v>
      </c>
      <c r="J64" s="64"/>
      <c r="K64" s="64"/>
    </row>
    <row r="65" spans="3:11" x14ac:dyDescent="0.25">
      <c r="C65" s="24">
        <v>59</v>
      </c>
      <c r="D65" s="22" t="str">
        <f>'Name List'!F64</f>
        <v>16xdy59</v>
      </c>
      <c r="E65" s="22" t="str">
        <f>'Name List'!G64</f>
        <v>X59</v>
      </c>
      <c r="F65" s="64">
        <v>0</v>
      </c>
      <c r="G65" s="24">
        <v>15</v>
      </c>
      <c r="H65" s="24">
        <v>11</v>
      </c>
      <c r="I65" s="24">
        <v>2</v>
      </c>
      <c r="J65" s="64"/>
      <c r="K65" s="64"/>
    </row>
    <row r="66" spans="3:11" x14ac:dyDescent="0.25">
      <c r="C66" s="24">
        <v>60</v>
      </c>
      <c r="D66" s="22" t="str">
        <f>'Name List'!F65</f>
        <v>16xdy60</v>
      </c>
      <c r="E66" s="22" t="str">
        <f>'Name List'!G65</f>
        <v>X60</v>
      </c>
      <c r="F66" s="64">
        <v>0</v>
      </c>
      <c r="G66" s="24">
        <v>13</v>
      </c>
      <c r="H66" s="24">
        <v>6</v>
      </c>
      <c r="I66" s="24">
        <v>14</v>
      </c>
      <c r="J66" s="64"/>
      <c r="K66" s="64"/>
    </row>
    <row r="67" spans="3:11" x14ac:dyDescent="0.25">
      <c r="C67" s="24">
        <v>61</v>
      </c>
      <c r="D67" s="22" t="str">
        <f>'Name List'!F66</f>
        <v>16xdy61</v>
      </c>
      <c r="E67" s="22" t="str">
        <f>'Name List'!G66</f>
        <v>X61</v>
      </c>
      <c r="F67" s="64">
        <v>1</v>
      </c>
      <c r="G67" s="24">
        <v>5</v>
      </c>
      <c r="H67" s="24">
        <v>18</v>
      </c>
      <c r="I67" s="24">
        <v>14</v>
      </c>
      <c r="J67" s="64"/>
      <c r="K67" s="64"/>
    </row>
    <row r="68" spans="3:11" x14ac:dyDescent="0.25">
      <c r="C68" s="24">
        <v>62</v>
      </c>
      <c r="D68" s="22" t="str">
        <f>'Name List'!F67</f>
        <v>16xdy62</v>
      </c>
      <c r="E68" s="22" t="str">
        <f>'Name List'!G67</f>
        <v>X62</v>
      </c>
      <c r="F68" s="64">
        <v>1</v>
      </c>
      <c r="G68" s="24">
        <v>21</v>
      </c>
      <c r="H68" s="24">
        <v>20</v>
      </c>
      <c r="I68" s="24">
        <v>1</v>
      </c>
      <c r="J68" s="64"/>
      <c r="K68" s="64"/>
    </row>
    <row r="69" spans="3:11" x14ac:dyDescent="0.25">
      <c r="C69" s="24">
        <v>63</v>
      </c>
      <c r="D69" s="22" t="str">
        <f>'Name List'!F68</f>
        <v>16xdy63</v>
      </c>
      <c r="E69" s="22" t="str">
        <f>'Name List'!G68</f>
        <v>X63</v>
      </c>
      <c r="F69" s="64">
        <v>0</v>
      </c>
      <c r="G69" s="24">
        <v>0</v>
      </c>
      <c r="H69" s="24">
        <v>0</v>
      </c>
      <c r="I69" s="24">
        <v>0</v>
      </c>
      <c r="J69" s="64"/>
      <c r="K69" s="64"/>
    </row>
    <row r="70" spans="3:11" x14ac:dyDescent="0.25">
      <c r="C70" s="24">
        <v>64</v>
      </c>
      <c r="D70" s="22" t="str">
        <f>'Name List'!F69</f>
        <v>16xdy64</v>
      </c>
      <c r="E70" s="22" t="str">
        <f>'Name List'!G69</f>
        <v>X64</v>
      </c>
      <c r="F70" s="64">
        <v>1</v>
      </c>
      <c r="G70" s="24">
        <v>17</v>
      </c>
      <c r="H70" s="24">
        <v>5</v>
      </c>
      <c r="I70" s="24">
        <v>4</v>
      </c>
      <c r="J70" s="64"/>
      <c r="K70" s="64"/>
    </row>
    <row r="71" spans="3:11" x14ac:dyDescent="0.25">
      <c r="C71" s="24">
        <v>65</v>
      </c>
      <c r="D71" s="22" t="str">
        <f>'Name List'!F70</f>
        <v>16xdy65</v>
      </c>
      <c r="E71" s="22" t="str">
        <f>'Name List'!G70</f>
        <v>X65</v>
      </c>
      <c r="F71" s="64">
        <v>0</v>
      </c>
      <c r="G71" s="24">
        <v>21</v>
      </c>
      <c r="H71" s="24">
        <v>20</v>
      </c>
      <c r="I71" s="24">
        <v>1</v>
      </c>
      <c r="J71" s="64"/>
      <c r="K71" s="64"/>
    </row>
    <row r="72" spans="3:11" x14ac:dyDescent="0.25">
      <c r="C72" s="24">
        <v>66</v>
      </c>
      <c r="D72" s="22" t="str">
        <f>'Name List'!F71</f>
        <v>16xdy66</v>
      </c>
      <c r="E72" s="22" t="str">
        <f>'Name List'!G71</f>
        <v>X66</v>
      </c>
      <c r="F72" s="64">
        <v>0</v>
      </c>
      <c r="G72" s="24">
        <v>15</v>
      </c>
      <c r="H72" s="24">
        <v>7</v>
      </c>
      <c r="I72" s="24">
        <v>5</v>
      </c>
      <c r="J72" s="64"/>
      <c r="K72" s="64"/>
    </row>
    <row r="73" spans="3:11" x14ac:dyDescent="0.25">
      <c r="C73" s="24">
        <v>67</v>
      </c>
      <c r="D73" s="22" t="str">
        <f>'Name List'!F72</f>
        <v>16xdy67</v>
      </c>
      <c r="E73" s="22" t="str">
        <f>'Name List'!G72</f>
        <v>X67</v>
      </c>
      <c r="F73" s="64">
        <v>0</v>
      </c>
      <c r="G73" s="24">
        <v>17</v>
      </c>
      <c r="H73" s="24">
        <v>7</v>
      </c>
      <c r="I73" s="24">
        <v>15</v>
      </c>
      <c r="J73" s="64"/>
      <c r="K73" s="64"/>
    </row>
    <row r="74" spans="3:11" x14ac:dyDescent="0.25">
      <c r="C74" s="24">
        <v>68</v>
      </c>
      <c r="D74" s="22" t="str">
        <f>'Name List'!F73</f>
        <v>16xdy68</v>
      </c>
      <c r="E74" s="22" t="str">
        <f>'Name List'!G73</f>
        <v>X68</v>
      </c>
      <c r="F74" s="64">
        <v>0</v>
      </c>
      <c r="G74" s="24">
        <v>16</v>
      </c>
      <c r="H74" s="24">
        <v>8</v>
      </c>
      <c r="I74" s="24">
        <v>15</v>
      </c>
      <c r="J74" s="64"/>
      <c r="K74" s="64"/>
    </row>
    <row r="75" spans="3:11" x14ac:dyDescent="0.25">
      <c r="C75" s="24">
        <v>69</v>
      </c>
      <c r="D75" s="22" t="str">
        <f>'Name List'!F74</f>
        <v>16xdy69</v>
      </c>
      <c r="E75" s="22" t="str">
        <f>'Name List'!G74</f>
        <v>X69</v>
      </c>
      <c r="F75" s="64">
        <v>0</v>
      </c>
      <c r="G75" s="24">
        <v>15</v>
      </c>
      <c r="H75" s="24">
        <v>21</v>
      </c>
      <c r="I75" s="24">
        <v>2</v>
      </c>
      <c r="J75" s="64"/>
      <c r="K75" s="64"/>
    </row>
    <row r="76" spans="3:11" x14ac:dyDescent="0.25">
      <c r="C76" s="24">
        <v>70</v>
      </c>
      <c r="D76" s="22" t="str">
        <f>'Name List'!F75</f>
        <v>16xdy70</v>
      </c>
      <c r="E76" s="22" t="str">
        <f>'Name List'!G75</f>
        <v>X70</v>
      </c>
      <c r="F76" s="64">
        <v>0</v>
      </c>
      <c r="G76" s="24">
        <v>19</v>
      </c>
      <c r="H76" s="24">
        <v>4</v>
      </c>
      <c r="I76" s="24">
        <v>14</v>
      </c>
      <c r="J76" s="64"/>
      <c r="K76" s="64"/>
    </row>
    <row r="77" spans="3:11" x14ac:dyDescent="0.25">
      <c r="C77" s="24">
        <v>71</v>
      </c>
      <c r="D77" s="22" t="str">
        <f>'Name List'!F76</f>
        <v>16xdy71</v>
      </c>
      <c r="E77" s="22" t="str">
        <f>'Name List'!G76</f>
        <v>X71</v>
      </c>
      <c r="F77" s="64">
        <v>1</v>
      </c>
      <c r="G77" s="24">
        <v>16</v>
      </c>
      <c r="H77" s="24">
        <v>8</v>
      </c>
      <c r="I77" s="24">
        <v>7</v>
      </c>
      <c r="J77" s="64"/>
      <c r="K77" s="64"/>
    </row>
    <row r="78" spans="3:11" x14ac:dyDescent="0.25">
      <c r="C78" s="24">
        <v>72</v>
      </c>
      <c r="D78" s="22" t="str">
        <f>'Name List'!F77</f>
        <v>16xdy72</v>
      </c>
      <c r="E78" s="22" t="str">
        <f>'Name List'!G77</f>
        <v>X72</v>
      </c>
      <c r="F78" s="64">
        <v>0</v>
      </c>
      <c r="G78" s="24">
        <v>13</v>
      </c>
      <c r="H78" s="24">
        <v>15</v>
      </c>
      <c r="I78" s="24">
        <v>1</v>
      </c>
      <c r="J78" s="64"/>
      <c r="K78" s="64"/>
    </row>
    <row r="79" spans="3:11" x14ac:dyDescent="0.25">
      <c r="C79" s="24">
        <v>73</v>
      </c>
      <c r="D79" s="22" t="str">
        <f>'Name List'!F78</f>
        <v>16xdy73</v>
      </c>
      <c r="E79" s="22" t="str">
        <f>'Name List'!G78</f>
        <v>X73</v>
      </c>
      <c r="F79" s="64">
        <v>1</v>
      </c>
      <c r="G79" s="24">
        <v>13</v>
      </c>
      <c r="H79" s="24">
        <v>5</v>
      </c>
      <c r="I79" s="24">
        <v>14</v>
      </c>
      <c r="J79" s="64"/>
      <c r="K79" s="64"/>
    </row>
    <row r="80" spans="3:11" x14ac:dyDescent="0.25">
      <c r="C80" s="24">
        <v>74</v>
      </c>
      <c r="D80" s="22" t="str">
        <f>'Name List'!F79</f>
        <v>16xdy74</v>
      </c>
      <c r="E80" s="22" t="str">
        <f>'Name List'!G79</f>
        <v>X74</v>
      </c>
      <c r="F80" s="64">
        <v>0</v>
      </c>
      <c r="G80" s="24">
        <v>14</v>
      </c>
      <c r="H80" s="24">
        <v>11</v>
      </c>
      <c r="I80" s="24">
        <v>2</v>
      </c>
      <c r="J80" s="64"/>
      <c r="K80" s="64"/>
    </row>
    <row r="81" spans="3:11" x14ac:dyDescent="0.25">
      <c r="C81" s="24">
        <v>75</v>
      </c>
      <c r="D81" s="22" t="str">
        <f>'Name List'!F80</f>
        <v>16xdy75</v>
      </c>
      <c r="E81" s="22" t="str">
        <f>'Name List'!G80</f>
        <v>X75</v>
      </c>
      <c r="F81" s="64">
        <v>0</v>
      </c>
      <c r="G81" s="24">
        <v>13</v>
      </c>
      <c r="H81" s="24">
        <v>14</v>
      </c>
      <c r="I81" s="24">
        <v>2</v>
      </c>
      <c r="J81" s="64"/>
      <c r="K81" s="64"/>
    </row>
    <row r="82" spans="3:11" x14ac:dyDescent="0.25">
      <c r="C82" s="24">
        <v>76</v>
      </c>
      <c r="D82" s="22" t="str">
        <f>'Name List'!F81</f>
        <v>16xdy76</v>
      </c>
      <c r="E82" s="22" t="str">
        <f>'Name List'!G81</f>
        <v>X76</v>
      </c>
      <c r="F82" s="64">
        <v>1</v>
      </c>
      <c r="G82" s="24">
        <v>15</v>
      </c>
      <c r="H82" s="24">
        <v>16</v>
      </c>
      <c r="I82" s="24">
        <v>2</v>
      </c>
      <c r="J82" s="64"/>
      <c r="K82" s="64"/>
    </row>
    <row r="83" spans="3:11" x14ac:dyDescent="0.25">
      <c r="C83" s="24">
        <v>77</v>
      </c>
      <c r="D83" s="22" t="str">
        <f>'Name List'!F82</f>
        <v>16xdy77</v>
      </c>
      <c r="E83" s="22" t="str">
        <f>'Name List'!G82</f>
        <v>X77</v>
      </c>
      <c r="F83" s="64">
        <v>0</v>
      </c>
      <c r="G83" s="24">
        <v>12</v>
      </c>
      <c r="H83" s="24">
        <v>11</v>
      </c>
      <c r="I83" s="24">
        <v>1</v>
      </c>
      <c r="J83" s="64"/>
      <c r="K83" s="64"/>
    </row>
    <row r="84" spans="3:11" x14ac:dyDescent="0.25">
      <c r="C84" s="24">
        <v>78</v>
      </c>
      <c r="D84" s="22" t="str">
        <f>'Name List'!F83</f>
        <v>16xdy78</v>
      </c>
      <c r="E84" s="22" t="str">
        <f>'Name List'!G83</f>
        <v>X78</v>
      </c>
      <c r="F84" s="64">
        <v>0</v>
      </c>
      <c r="G84" s="24">
        <v>13</v>
      </c>
      <c r="H84" s="24">
        <v>8</v>
      </c>
      <c r="I84" s="24">
        <v>6</v>
      </c>
      <c r="J84" s="64"/>
      <c r="K84" s="64"/>
    </row>
    <row r="85" spans="3:11" x14ac:dyDescent="0.25">
      <c r="C85" s="24">
        <v>79</v>
      </c>
      <c r="D85" s="22" t="str">
        <f>'Name List'!F84</f>
        <v>16xdy79</v>
      </c>
      <c r="E85" s="22" t="str">
        <f>'Name List'!G84</f>
        <v>X79</v>
      </c>
      <c r="F85" s="64">
        <v>0</v>
      </c>
      <c r="G85" s="24">
        <v>7</v>
      </c>
      <c r="H85" s="24">
        <v>6</v>
      </c>
      <c r="I85" s="24">
        <v>1</v>
      </c>
      <c r="J85" s="64"/>
      <c r="K85" s="64"/>
    </row>
    <row r="86" spans="3:11" x14ac:dyDescent="0.25">
      <c r="C86" s="24">
        <v>80</v>
      </c>
      <c r="D86" s="22" t="str">
        <f>'Name List'!F85</f>
        <v>16xdy80</v>
      </c>
      <c r="E86" s="22" t="str">
        <f>'Name List'!G85</f>
        <v>X80</v>
      </c>
      <c r="F86" s="64">
        <v>0</v>
      </c>
      <c r="G86" s="24">
        <v>15</v>
      </c>
      <c r="H86" s="24">
        <v>14</v>
      </c>
      <c r="I86" s="24">
        <v>1</v>
      </c>
      <c r="J86" s="64"/>
      <c r="K86" s="64"/>
    </row>
    <row r="87" spans="3:11" x14ac:dyDescent="0.25">
      <c r="C87" s="24">
        <v>81</v>
      </c>
      <c r="D87" s="22" t="str">
        <f>'Name List'!F86</f>
        <v>16xdy81</v>
      </c>
      <c r="E87" s="22" t="str">
        <f>'Name List'!G86</f>
        <v>X81</v>
      </c>
      <c r="F87" s="64">
        <v>1</v>
      </c>
      <c r="G87" s="24">
        <v>13</v>
      </c>
      <c r="H87" s="24">
        <v>9</v>
      </c>
      <c r="I87" s="24">
        <v>1</v>
      </c>
      <c r="J87" s="64"/>
      <c r="K87" s="64"/>
    </row>
    <row r="88" spans="3:11" x14ac:dyDescent="0.25">
      <c r="C88" s="24">
        <v>82</v>
      </c>
      <c r="D88" s="22" t="str">
        <f>'Name List'!F87</f>
        <v>16xdy82</v>
      </c>
      <c r="E88" s="22" t="str">
        <f>'Name List'!G87</f>
        <v>X82</v>
      </c>
      <c r="F88" s="64">
        <v>0</v>
      </c>
      <c r="G88" s="24">
        <v>21</v>
      </c>
      <c r="H88" s="24">
        <v>11</v>
      </c>
      <c r="I88" s="24">
        <v>1</v>
      </c>
      <c r="J88" s="64"/>
      <c r="K88" s="64"/>
    </row>
    <row r="89" spans="3:11" x14ac:dyDescent="0.25">
      <c r="C89" s="24">
        <v>83</v>
      </c>
      <c r="D89" s="22" t="str">
        <f>'Name List'!F88</f>
        <v>16xdy83</v>
      </c>
      <c r="E89" s="22" t="str">
        <f>'Name List'!G88</f>
        <v>X83</v>
      </c>
      <c r="F89" s="64">
        <v>0</v>
      </c>
      <c r="G89" s="24">
        <v>12</v>
      </c>
      <c r="H89" s="24">
        <v>17</v>
      </c>
      <c r="I89" s="24">
        <v>2</v>
      </c>
      <c r="J89" s="64"/>
      <c r="K89" s="64"/>
    </row>
    <row r="90" spans="3:11" x14ac:dyDescent="0.25">
      <c r="C90" s="24">
        <v>84</v>
      </c>
      <c r="D90" s="22" t="str">
        <f>'Name List'!F89</f>
        <v>16xdy84</v>
      </c>
      <c r="E90" s="22" t="str">
        <f>'Name List'!G89</f>
        <v>X84</v>
      </c>
      <c r="F90" s="64">
        <v>1</v>
      </c>
      <c r="G90" s="24">
        <v>6</v>
      </c>
      <c r="H90" s="24">
        <v>3</v>
      </c>
      <c r="I90" s="24">
        <v>14</v>
      </c>
      <c r="J90" s="64"/>
      <c r="K90" s="64"/>
    </row>
    <row r="91" spans="3:11" x14ac:dyDescent="0.25">
      <c r="C91" s="24">
        <v>85</v>
      </c>
      <c r="D91" s="22" t="str">
        <f>'Name List'!F90</f>
        <v>16xdy85</v>
      </c>
      <c r="E91" s="22" t="str">
        <f>'Name List'!G90</f>
        <v>X85</v>
      </c>
      <c r="F91" s="64">
        <v>0</v>
      </c>
      <c r="G91" s="24">
        <v>18</v>
      </c>
      <c r="H91" s="24">
        <v>13</v>
      </c>
      <c r="I91" s="24">
        <v>0</v>
      </c>
      <c r="J91" s="64"/>
      <c r="K91" s="64"/>
    </row>
    <row r="92" spans="3:11" x14ac:dyDescent="0.25">
      <c r="C92" s="24">
        <v>86</v>
      </c>
      <c r="D92" s="22" t="str">
        <f>'Name List'!F91</f>
        <v>16xdy86</v>
      </c>
      <c r="E92" s="22" t="str">
        <f>'Name List'!G91</f>
        <v>X86</v>
      </c>
      <c r="F92" s="64">
        <v>1</v>
      </c>
      <c r="G92" s="24">
        <v>17</v>
      </c>
      <c r="H92" s="24">
        <v>6</v>
      </c>
      <c r="I92" s="24">
        <v>4</v>
      </c>
      <c r="J92" s="64"/>
      <c r="K92" s="64"/>
    </row>
    <row r="93" spans="3:11" x14ac:dyDescent="0.25">
      <c r="C93" s="24">
        <v>87</v>
      </c>
      <c r="D93" s="22" t="str">
        <f>'Name List'!F92</f>
        <v>16xdy87</v>
      </c>
      <c r="E93" s="22" t="str">
        <f>'Name List'!G92</f>
        <v>X87</v>
      </c>
      <c r="F93" s="64">
        <v>0</v>
      </c>
      <c r="G93" s="24">
        <v>13</v>
      </c>
      <c r="H93" s="24">
        <v>5</v>
      </c>
      <c r="I93" s="24">
        <v>6</v>
      </c>
      <c r="J93" s="64"/>
      <c r="K93" s="64"/>
    </row>
    <row r="94" spans="3:11" x14ac:dyDescent="0.25">
      <c r="C94" s="24">
        <v>88</v>
      </c>
      <c r="D94" s="22" t="str">
        <f>'Name List'!F93</f>
        <v>16xdy88</v>
      </c>
      <c r="E94" s="22" t="str">
        <f>'Name List'!G93</f>
        <v>X88</v>
      </c>
      <c r="F94" s="64">
        <v>0</v>
      </c>
      <c r="G94" s="24">
        <v>20</v>
      </c>
      <c r="H94" s="24">
        <v>17</v>
      </c>
      <c r="I94" s="24">
        <v>1</v>
      </c>
      <c r="J94" s="64"/>
      <c r="K94" s="64"/>
    </row>
    <row r="95" spans="3:11" x14ac:dyDescent="0.25">
      <c r="C95" s="24">
        <v>89</v>
      </c>
      <c r="D95" s="22" t="str">
        <f>'Name List'!F94</f>
        <v>16xdy89</v>
      </c>
      <c r="E95" s="22" t="str">
        <f>'Name List'!G94</f>
        <v>X89</v>
      </c>
      <c r="F95" s="64">
        <v>0</v>
      </c>
      <c r="G95" s="24">
        <v>15</v>
      </c>
      <c r="H95" s="24">
        <v>6</v>
      </c>
      <c r="I95" s="24">
        <v>6</v>
      </c>
      <c r="J95" s="64"/>
      <c r="K95" s="64"/>
    </row>
    <row r="96" spans="3:11" x14ac:dyDescent="0.25">
      <c r="C96" s="24">
        <v>90</v>
      </c>
      <c r="D96" s="22" t="str">
        <f>'Name List'!F95</f>
        <v>16xdy90</v>
      </c>
      <c r="E96" s="22" t="str">
        <f>'Name List'!G95</f>
        <v>X90</v>
      </c>
      <c r="F96" s="64">
        <v>1</v>
      </c>
      <c r="G96" s="24">
        <v>17</v>
      </c>
      <c r="H96" s="24">
        <v>5</v>
      </c>
      <c r="I96" s="24">
        <v>12</v>
      </c>
      <c r="J96" s="64"/>
      <c r="K96" s="64"/>
    </row>
    <row r="97" spans="3:11" x14ac:dyDescent="0.25">
      <c r="C97" s="24">
        <v>91</v>
      </c>
      <c r="D97" s="22" t="str">
        <f>'Name List'!F96</f>
        <v>16xdy91</v>
      </c>
      <c r="E97" s="22" t="str">
        <f>'Name List'!G96</f>
        <v>X91</v>
      </c>
      <c r="F97" s="64">
        <v>0</v>
      </c>
      <c r="G97" s="24">
        <v>14</v>
      </c>
      <c r="H97" s="24">
        <v>5</v>
      </c>
      <c r="I97" s="24">
        <v>4</v>
      </c>
      <c r="J97" s="64"/>
      <c r="K97" s="64"/>
    </row>
    <row r="98" spans="3:11" x14ac:dyDescent="0.25">
      <c r="C98" s="24">
        <v>92</v>
      </c>
      <c r="D98" s="22" t="str">
        <f>'Name List'!F97</f>
        <v>16xdy92</v>
      </c>
      <c r="E98" s="22" t="str">
        <f>'Name List'!G97</f>
        <v>X92</v>
      </c>
      <c r="F98" s="64">
        <v>1</v>
      </c>
      <c r="G98" s="24">
        <v>20</v>
      </c>
      <c r="H98" s="24">
        <v>6</v>
      </c>
      <c r="I98" s="24">
        <v>15</v>
      </c>
      <c r="J98" s="64"/>
      <c r="K98" s="64"/>
    </row>
    <row r="99" spans="3:11" x14ac:dyDescent="0.25">
      <c r="C99" s="24">
        <v>93</v>
      </c>
      <c r="D99" s="22" t="str">
        <f>'Name List'!F98</f>
        <v>16xdy93</v>
      </c>
      <c r="E99" s="22" t="str">
        <f>'Name List'!G98</f>
        <v>X93</v>
      </c>
      <c r="F99" s="64">
        <v>0</v>
      </c>
      <c r="G99" s="24">
        <v>8</v>
      </c>
      <c r="H99" s="24">
        <v>9</v>
      </c>
      <c r="I99" s="24">
        <v>2</v>
      </c>
      <c r="J99" s="64"/>
      <c r="K99" s="64"/>
    </row>
    <row r="100" spans="3:11" x14ac:dyDescent="0.25">
      <c r="C100" s="24">
        <v>94</v>
      </c>
      <c r="D100" s="22" t="str">
        <f>'Name List'!F99</f>
        <v>16xdy94</v>
      </c>
      <c r="E100" s="22" t="str">
        <f>'Name List'!G99</f>
        <v>X94</v>
      </c>
      <c r="F100" s="64">
        <v>0</v>
      </c>
      <c r="G100" s="24">
        <v>12</v>
      </c>
      <c r="H100" s="24">
        <v>17</v>
      </c>
      <c r="I100" s="24">
        <v>2</v>
      </c>
      <c r="J100" s="64"/>
      <c r="K100" s="64"/>
    </row>
    <row r="101" spans="3:11" x14ac:dyDescent="0.25">
      <c r="C101" s="24">
        <v>95</v>
      </c>
      <c r="D101" s="22" t="str">
        <f>'Name List'!F100</f>
        <v>16xdy95</v>
      </c>
      <c r="E101" s="22" t="str">
        <f>'Name List'!G100</f>
        <v>X95</v>
      </c>
      <c r="F101" s="64">
        <v>0</v>
      </c>
      <c r="G101" s="24">
        <v>12</v>
      </c>
      <c r="H101" s="24">
        <v>12</v>
      </c>
      <c r="I101" s="24">
        <v>1</v>
      </c>
      <c r="J101" s="64"/>
      <c r="K101" s="64"/>
    </row>
    <row r="102" spans="3:11" x14ac:dyDescent="0.25">
      <c r="C102" s="24">
        <v>96</v>
      </c>
      <c r="D102" s="22" t="str">
        <f>'Name List'!F101</f>
        <v>16xdy96</v>
      </c>
      <c r="E102" s="22" t="str">
        <f>'Name List'!G101</f>
        <v>X96</v>
      </c>
      <c r="F102" s="64">
        <v>0</v>
      </c>
      <c r="G102" s="24">
        <v>3</v>
      </c>
      <c r="H102" s="24">
        <v>5</v>
      </c>
      <c r="I102" s="24">
        <v>4</v>
      </c>
      <c r="J102" s="64"/>
      <c r="K102" s="64"/>
    </row>
    <row r="103" spans="3:11" x14ac:dyDescent="0.25">
      <c r="C103" s="24">
        <v>97</v>
      </c>
      <c r="D103" s="22" t="str">
        <f>'Name List'!F102</f>
        <v>16xdy97</v>
      </c>
      <c r="E103" s="22" t="str">
        <f>'Name List'!G102</f>
        <v>X97</v>
      </c>
      <c r="F103" s="64">
        <v>0</v>
      </c>
      <c r="G103" s="24">
        <v>1</v>
      </c>
      <c r="H103" s="24">
        <v>2</v>
      </c>
      <c r="I103" s="24">
        <v>4</v>
      </c>
      <c r="J103" s="64"/>
      <c r="K103" s="64"/>
    </row>
    <row r="104" spans="3:11" x14ac:dyDescent="0.25">
      <c r="C104" s="24">
        <v>98</v>
      </c>
      <c r="D104" s="22" t="str">
        <f>'Name List'!F103</f>
        <v>16xdy98</v>
      </c>
      <c r="E104" s="22" t="str">
        <f>'Name List'!G103</f>
        <v>X98</v>
      </c>
      <c r="F104" s="64">
        <v>0</v>
      </c>
      <c r="G104" s="24">
        <v>18</v>
      </c>
      <c r="H104" s="24">
        <v>17</v>
      </c>
      <c r="I104" s="24">
        <v>1</v>
      </c>
      <c r="J104" s="64"/>
      <c r="K104" s="64"/>
    </row>
    <row r="105" spans="3:11" x14ac:dyDescent="0.25">
      <c r="C105" s="24">
        <v>99</v>
      </c>
      <c r="D105" s="22" t="str">
        <f>'Name List'!F104</f>
        <v>16xdy99</v>
      </c>
      <c r="E105" s="22" t="str">
        <f>'Name List'!G104</f>
        <v>X99</v>
      </c>
      <c r="F105" s="64">
        <v>0</v>
      </c>
      <c r="G105" s="24">
        <v>15</v>
      </c>
      <c r="H105" s="24">
        <v>16</v>
      </c>
      <c r="I105" s="24">
        <v>1</v>
      </c>
      <c r="J105" s="64"/>
      <c r="K105" s="64"/>
    </row>
    <row r="106" spans="3:11" x14ac:dyDescent="0.25">
      <c r="C106" s="24">
        <v>100</v>
      </c>
      <c r="D106" s="22" t="str">
        <f>'Name List'!F105</f>
        <v>16xdy100</v>
      </c>
      <c r="E106" s="22" t="str">
        <f>'Name List'!G105</f>
        <v>X100</v>
      </c>
      <c r="F106" s="64">
        <v>0</v>
      </c>
      <c r="G106" s="24">
        <v>15</v>
      </c>
      <c r="H106" s="24">
        <v>12</v>
      </c>
      <c r="I106" s="24">
        <v>1</v>
      </c>
      <c r="J106" s="64"/>
      <c r="K106" s="64"/>
    </row>
    <row r="107" spans="3:11" x14ac:dyDescent="0.25">
      <c r="C107" s="24">
        <v>101</v>
      </c>
      <c r="D107" s="22" t="str">
        <f>'Name List'!F106</f>
        <v>16xdy101</v>
      </c>
      <c r="E107" s="22" t="str">
        <f>'Name List'!G106</f>
        <v>X101</v>
      </c>
      <c r="F107" s="64">
        <v>1</v>
      </c>
      <c r="G107" s="24">
        <v>16</v>
      </c>
      <c r="H107" s="24">
        <v>11</v>
      </c>
      <c r="I107" s="24">
        <v>0</v>
      </c>
      <c r="J107" s="64"/>
      <c r="K107" s="64"/>
    </row>
    <row r="108" spans="3:11" x14ac:dyDescent="0.25">
      <c r="C108" s="24">
        <v>102</v>
      </c>
      <c r="D108" s="22" t="str">
        <f>'Name List'!F107</f>
        <v>16xdy102</v>
      </c>
      <c r="E108" s="22" t="str">
        <f>'Name List'!G107</f>
        <v>X102</v>
      </c>
      <c r="F108" s="64">
        <v>1</v>
      </c>
      <c r="G108" s="24">
        <v>21</v>
      </c>
      <c r="H108" s="24">
        <v>4</v>
      </c>
      <c r="I108" s="24">
        <v>5</v>
      </c>
      <c r="J108" s="64"/>
      <c r="K108" s="64"/>
    </row>
    <row r="109" spans="3:11" x14ac:dyDescent="0.25">
      <c r="C109" s="24">
        <v>103</v>
      </c>
      <c r="D109" s="22" t="str">
        <f>'Name List'!F108</f>
        <v>16xdy103</v>
      </c>
      <c r="E109" s="22" t="str">
        <f>'Name List'!G108</f>
        <v>X103</v>
      </c>
      <c r="F109" s="64">
        <v>1</v>
      </c>
      <c r="G109" s="24">
        <v>18</v>
      </c>
      <c r="H109" s="24">
        <v>6</v>
      </c>
      <c r="I109" s="24">
        <v>17</v>
      </c>
      <c r="J109" s="64"/>
      <c r="K109" s="64"/>
    </row>
    <row r="110" spans="3:11" x14ac:dyDescent="0.25">
      <c r="C110" s="24">
        <v>104</v>
      </c>
      <c r="D110" s="22" t="str">
        <f>'Name List'!F109</f>
        <v>16xdy104</v>
      </c>
      <c r="E110" s="22" t="str">
        <f>'Name List'!G109</f>
        <v>X104</v>
      </c>
      <c r="F110" s="64">
        <v>0</v>
      </c>
      <c r="G110" s="24">
        <v>13</v>
      </c>
      <c r="H110" s="24">
        <v>2</v>
      </c>
      <c r="I110" s="24">
        <v>10</v>
      </c>
      <c r="J110" s="64"/>
      <c r="K110" s="64"/>
    </row>
    <row r="111" spans="3:11" x14ac:dyDescent="0.25">
      <c r="C111" s="24">
        <v>105</v>
      </c>
      <c r="D111" s="22" t="str">
        <f>'Name List'!F110</f>
        <v>16xdy105</v>
      </c>
      <c r="E111" s="22" t="str">
        <f>'Name List'!G110</f>
        <v>X105</v>
      </c>
      <c r="F111" s="64">
        <v>0</v>
      </c>
      <c r="G111" s="24">
        <v>8</v>
      </c>
      <c r="H111" s="24">
        <v>5</v>
      </c>
      <c r="I111" s="24">
        <v>1</v>
      </c>
      <c r="J111" s="64"/>
      <c r="K111" s="64"/>
    </row>
    <row r="112" spans="3:11" x14ac:dyDescent="0.25">
      <c r="C112" s="24">
        <v>106</v>
      </c>
      <c r="D112" s="22" t="str">
        <f>'Name List'!F111</f>
        <v>16xdy106</v>
      </c>
      <c r="E112" s="22" t="str">
        <f>'Name List'!G111</f>
        <v>X106</v>
      </c>
      <c r="F112" s="64">
        <v>0</v>
      </c>
      <c r="G112" s="24">
        <v>16</v>
      </c>
      <c r="H112" s="24">
        <v>2</v>
      </c>
      <c r="I112" s="24">
        <v>0</v>
      </c>
      <c r="J112" s="64"/>
      <c r="K112" s="64"/>
    </row>
    <row r="113" spans="3:11" x14ac:dyDescent="0.25">
      <c r="C113" s="24">
        <v>107</v>
      </c>
      <c r="D113" s="22" t="str">
        <f>'Name List'!F112</f>
        <v>16xdy107</v>
      </c>
      <c r="E113" s="22" t="str">
        <f>'Name List'!G112</f>
        <v>X107</v>
      </c>
      <c r="F113" s="64">
        <v>1</v>
      </c>
      <c r="G113" s="24">
        <v>14</v>
      </c>
      <c r="H113" s="24">
        <v>2</v>
      </c>
      <c r="I113" s="24">
        <v>13</v>
      </c>
      <c r="J113" s="64"/>
      <c r="K113" s="64"/>
    </row>
    <row r="114" spans="3:11" x14ac:dyDescent="0.25">
      <c r="C114" s="24">
        <v>108</v>
      </c>
      <c r="D114" s="22" t="str">
        <f>'Name List'!F113</f>
        <v>16xdy108</v>
      </c>
      <c r="E114" s="22" t="str">
        <f>'Name List'!G113</f>
        <v>X108</v>
      </c>
      <c r="F114" s="64">
        <v>0</v>
      </c>
      <c r="G114" s="24">
        <v>14</v>
      </c>
      <c r="H114" s="24">
        <v>12</v>
      </c>
      <c r="I114" s="24">
        <v>0</v>
      </c>
      <c r="J114" s="64"/>
      <c r="K114" s="64"/>
    </row>
    <row r="115" spans="3:11" x14ac:dyDescent="0.25">
      <c r="C115" s="24">
        <v>109</v>
      </c>
      <c r="D115" s="22" t="str">
        <f>'Name List'!F114</f>
        <v>16xdy109</v>
      </c>
      <c r="E115" s="22" t="str">
        <f>'Name List'!G114</f>
        <v>X109</v>
      </c>
      <c r="F115" s="64">
        <v>0</v>
      </c>
      <c r="G115" s="24">
        <v>5</v>
      </c>
      <c r="H115" s="24">
        <v>7</v>
      </c>
      <c r="I115" s="24">
        <v>0</v>
      </c>
      <c r="J115" s="64"/>
      <c r="K115" s="64"/>
    </row>
    <row r="116" spans="3:11" x14ac:dyDescent="0.25">
      <c r="C116" s="24">
        <v>110</v>
      </c>
      <c r="D116" s="22" t="str">
        <f>'Name List'!F115</f>
        <v>16xdy110</v>
      </c>
      <c r="E116" s="22" t="str">
        <f>'Name List'!G115</f>
        <v>X110</v>
      </c>
      <c r="F116" s="64">
        <v>0</v>
      </c>
      <c r="G116" s="24">
        <v>13</v>
      </c>
      <c r="H116" s="24">
        <v>5</v>
      </c>
      <c r="I116" s="24">
        <v>8</v>
      </c>
      <c r="J116" s="64"/>
      <c r="K116" s="64"/>
    </row>
    <row r="117" spans="3:11" x14ac:dyDescent="0.25">
      <c r="C117" s="24">
        <v>111</v>
      </c>
      <c r="D117" s="22" t="str">
        <f>'Name List'!F116</f>
        <v>16xdy111</v>
      </c>
      <c r="E117" s="22" t="str">
        <f>'Name List'!G116</f>
        <v>X111</v>
      </c>
      <c r="F117" s="64">
        <v>0</v>
      </c>
      <c r="G117" s="24">
        <v>9</v>
      </c>
      <c r="H117" s="24">
        <v>8</v>
      </c>
      <c r="I117" s="24">
        <v>1</v>
      </c>
      <c r="J117" s="64"/>
      <c r="K117" s="64"/>
    </row>
    <row r="118" spans="3:11" x14ac:dyDescent="0.25">
      <c r="C118" s="24">
        <v>112</v>
      </c>
      <c r="D118" s="22" t="str">
        <f>'Name List'!F117</f>
        <v>16xdy112</v>
      </c>
      <c r="E118" s="22" t="str">
        <f>'Name List'!G117</f>
        <v>X112</v>
      </c>
      <c r="F118" s="64">
        <v>0</v>
      </c>
      <c r="G118" s="24">
        <v>13</v>
      </c>
      <c r="H118" s="24">
        <v>4</v>
      </c>
      <c r="I118" s="24">
        <v>10</v>
      </c>
      <c r="J118" s="64"/>
      <c r="K118" s="64"/>
    </row>
    <row r="119" spans="3:11" x14ac:dyDescent="0.25">
      <c r="C119" s="24">
        <v>113</v>
      </c>
      <c r="D119" s="22" t="str">
        <f>'Name List'!F118</f>
        <v>16xdy113</v>
      </c>
      <c r="E119" s="22" t="str">
        <f>'Name List'!G118</f>
        <v>X113</v>
      </c>
      <c r="F119" s="64">
        <v>1</v>
      </c>
      <c r="G119" s="24">
        <v>16</v>
      </c>
      <c r="H119" s="24">
        <v>3</v>
      </c>
      <c r="I119" s="24">
        <v>7</v>
      </c>
      <c r="J119" s="64"/>
      <c r="K119" s="64"/>
    </row>
    <row r="120" spans="3:11" x14ac:dyDescent="0.25">
      <c r="C120" s="24">
        <v>114</v>
      </c>
      <c r="D120" s="22" t="str">
        <f>'Name List'!F119</f>
        <v>16xdy114</v>
      </c>
      <c r="E120" s="22" t="str">
        <f>'Name List'!G119</f>
        <v>X114</v>
      </c>
      <c r="F120" s="64">
        <v>0</v>
      </c>
      <c r="G120" s="24">
        <v>3</v>
      </c>
      <c r="H120" s="24">
        <v>5</v>
      </c>
      <c r="I120" s="24">
        <v>4</v>
      </c>
      <c r="J120" s="64"/>
      <c r="K120" s="64"/>
    </row>
    <row r="121" spans="3:11" x14ac:dyDescent="0.25">
      <c r="C121" s="24">
        <v>115</v>
      </c>
      <c r="D121" s="22" t="str">
        <f>'Name List'!F120</f>
        <v>16xdy115</v>
      </c>
      <c r="E121" s="22" t="str">
        <f>'Name List'!G120</f>
        <v>X115</v>
      </c>
      <c r="F121" s="64">
        <v>0</v>
      </c>
      <c r="G121" s="24">
        <v>14</v>
      </c>
      <c r="H121" s="24">
        <v>11</v>
      </c>
      <c r="I121" s="24">
        <v>1</v>
      </c>
      <c r="J121" s="64"/>
      <c r="K121" s="64"/>
    </row>
    <row r="122" spans="3:11" x14ac:dyDescent="0.25">
      <c r="C122" s="24">
        <v>116</v>
      </c>
      <c r="D122" s="22" t="str">
        <f>'Name List'!F121</f>
        <v>16xdy116</v>
      </c>
      <c r="E122" s="22" t="str">
        <f>'Name List'!G121</f>
        <v>X116</v>
      </c>
      <c r="F122" s="64">
        <v>0</v>
      </c>
      <c r="G122" s="24">
        <v>11</v>
      </c>
      <c r="H122" s="24">
        <v>9</v>
      </c>
      <c r="I122" s="24">
        <v>1</v>
      </c>
      <c r="J122" s="64"/>
      <c r="K122" s="64"/>
    </row>
    <row r="123" spans="3:11" x14ac:dyDescent="0.25">
      <c r="C123" s="24">
        <v>117</v>
      </c>
      <c r="D123" s="22" t="str">
        <f>'Name List'!F122</f>
        <v>16xdy117</v>
      </c>
      <c r="E123" s="22" t="str">
        <f>'Name List'!G122</f>
        <v>X117</v>
      </c>
      <c r="F123" s="64">
        <v>0</v>
      </c>
      <c r="G123" s="24">
        <v>9</v>
      </c>
      <c r="H123" s="24">
        <v>6</v>
      </c>
      <c r="I123" s="24">
        <v>1</v>
      </c>
      <c r="J123" s="64"/>
      <c r="K123" s="64"/>
    </row>
    <row r="124" spans="3:11" x14ac:dyDescent="0.25">
      <c r="C124" s="24">
        <v>118</v>
      </c>
      <c r="D124" s="22" t="str">
        <f>'Name List'!F123</f>
        <v>16xdy118</v>
      </c>
      <c r="E124" s="22" t="str">
        <f>'Name List'!G123</f>
        <v>X118</v>
      </c>
      <c r="F124" s="64">
        <v>1</v>
      </c>
      <c r="G124" s="24">
        <v>14</v>
      </c>
      <c r="H124" s="24">
        <v>18</v>
      </c>
      <c r="I124" s="24">
        <v>2</v>
      </c>
      <c r="J124" s="64"/>
      <c r="K124" s="64"/>
    </row>
    <row r="125" spans="3:11" x14ac:dyDescent="0.25">
      <c r="C125" s="24">
        <v>119</v>
      </c>
      <c r="D125" s="22" t="str">
        <f>'Name List'!F124</f>
        <v>16xdy119</v>
      </c>
      <c r="E125" s="22" t="str">
        <f>'Name List'!G124</f>
        <v>X119</v>
      </c>
      <c r="F125" s="64">
        <v>0</v>
      </c>
      <c r="G125" s="24">
        <v>14</v>
      </c>
      <c r="H125" s="24">
        <v>14</v>
      </c>
      <c r="I125" s="24">
        <v>2</v>
      </c>
      <c r="J125" s="64"/>
      <c r="K125" s="64"/>
    </row>
    <row r="126" spans="3:11" x14ac:dyDescent="0.25">
      <c r="C126" s="24">
        <v>120</v>
      </c>
      <c r="D126" s="22" t="str">
        <f>'Name List'!F125</f>
        <v>16xdy120</v>
      </c>
      <c r="E126" s="22" t="str">
        <f>'Name List'!G125</f>
        <v>X120</v>
      </c>
      <c r="F126" s="64">
        <v>0</v>
      </c>
      <c r="G126" s="24">
        <v>6</v>
      </c>
      <c r="H126" s="24">
        <v>14</v>
      </c>
      <c r="I126" s="24">
        <v>2</v>
      </c>
      <c r="J126" s="64"/>
      <c r="K126" s="64"/>
    </row>
    <row r="127" spans="3:11" x14ac:dyDescent="0.25">
      <c r="C127" s="24">
        <v>121</v>
      </c>
      <c r="D127" s="22" t="str">
        <f>'Name List'!F126</f>
        <v>16xdy121</v>
      </c>
      <c r="E127" s="22" t="str">
        <f>'Name List'!G126</f>
        <v>X121</v>
      </c>
      <c r="F127" s="64">
        <v>0</v>
      </c>
      <c r="G127" s="24">
        <v>0</v>
      </c>
      <c r="H127" s="24">
        <v>0</v>
      </c>
      <c r="I127" s="24">
        <v>0</v>
      </c>
      <c r="J127" s="64"/>
      <c r="K127" s="64"/>
    </row>
    <row r="128" spans="3:11" x14ac:dyDescent="0.25">
      <c r="C128" s="24">
        <v>122</v>
      </c>
      <c r="D128" s="22" t="str">
        <f>'Name List'!F127</f>
        <v>16xdy122</v>
      </c>
      <c r="E128" s="22" t="str">
        <f>'Name List'!G127</f>
        <v>X122</v>
      </c>
      <c r="F128" s="64">
        <v>0</v>
      </c>
      <c r="G128" s="24">
        <v>4</v>
      </c>
      <c r="H128" s="24">
        <v>5</v>
      </c>
      <c r="I128" s="24">
        <v>1</v>
      </c>
      <c r="J128" s="64"/>
      <c r="K128" s="64"/>
    </row>
    <row r="129" spans="3:11" x14ac:dyDescent="0.25">
      <c r="C129" s="24">
        <v>123</v>
      </c>
      <c r="D129" s="22" t="str">
        <f>'Name List'!F128</f>
        <v>16xdy123</v>
      </c>
      <c r="E129" s="22" t="str">
        <f>'Name List'!G128</f>
        <v>X123</v>
      </c>
      <c r="F129" s="64">
        <v>0</v>
      </c>
      <c r="G129" s="24">
        <v>1</v>
      </c>
      <c r="H129" s="24">
        <v>3</v>
      </c>
      <c r="I129" s="24">
        <v>10</v>
      </c>
      <c r="J129" s="64"/>
      <c r="K129" s="64"/>
    </row>
    <row r="130" spans="3:11" x14ac:dyDescent="0.25">
      <c r="C130" s="24">
        <v>124</v>
      </c>
      <c r="D130" s="22" t="str">
        <f>'Name List'!F129</f>
        <v>16xdy124</v>
      </c>
      <c r="E130" s="22" t="str">
        <f>'Name List'!G129</f>
        <v>X124</v>
      </c>
      <c r="F130" s="64">
        <v>0</v>
      </c>
      <c r="G130" s="24">
        <v>2</v>
      </c>
      <c r="H130" s="24">
        <v>9</v>
      </c>
      <c r="I130" s="24">
        <v>7</v>
      </c>
      <c r="J130" s="64"/>
      <c r="K130" s="64"/>
    </row>
    <row r="131" spans="3:11" x14ac:dyDescent="0.25">
      <c r="C131" s="24">
        <v>125</v>
      </c>
      <c r="D131" s="22" t="str">
        <f>'Name List'!F130</f>
        <v>16xdy125</v>
      </c>
      <c r="E131" s="22" t="str">
        <f>'Name List'!G130</f>
        <v>X125</v>
      </c>
      <c r="F131" s="64">
        <v>0</v>
      </c>
      <c r="G131" s="24">
        <v>5</v>
      </c>
      <c r="H131" s="24">
        <v>14</v>
      </c>
      <c r="I131" s="24">
        <v>6</v>
      </c>
      <c r="J131" s="64"/>
      <c r="K131" s="64"/>
    </row>
    <row r="132" spans="3:11" x14ac:dyDescent="0.25">
      <c r="C132" s="24">
        <v>126</v>
      </c>
      <c r="D132" s="22" t="str">
        <f>'Name List'!F131</f>
        <v>16xdy126</v>
      </c>
      <c r="E132" s="22" t="str">
        <f>'Name List'!G131</f>
        <v>X126</v>
      </c>
      <c r="F132" s="64">
        <v>0</v>
      </c>
      <c r="G132" s="24">
        <v>8</v>
      </c>
      <c r="H132" s="24">
        <v>1</v>
      </c>
      <c r="I132" s="24">
        <v>1</v>
      </c>
      <c r="J132" s="64"/>
      <c r="K132" s="64"/>
    </row>
    <row r="133" spans="3:11" x14ac:dyDescent="0.25">
      <c r="C133" s="24">
        <v>127</v>
      </c>
      <c r="D133" s="22" t="str">
        <f>'Name List'!F132</f>
        <v>16xdy127</v>
      </c>
      <c r="E133" s="22" t="str">
        <f>'Name List'!G132</f>
        <v>X127</v>
      </c>
      <c r="F133" s="64">
        <v>0</v>
      </c>
      <c r="G133" s="24">
        <v>8</v>
      </c>
      <c r="H133" s="24">
        <v>12</v>
      </c>
      <c r="I133" s="24">
        <v>0</v>
      </c>
      <c r="J133" s="64"/>
      <c r="K133" s="64"/>
    </row>
    <row r="134" spans="3:11" x14ac:dyDescent="0.25">
      <c r="C134" s="24">
        <v>128</v>
      </c>
      <c r="D134" s="22" t="str">
        <f>'Name List'!F133</f>
        <v>16xdy128</v>
      </c>
      <c r="E134" s="22" t="str">
        <f>'Name List'!G133</f>
        <v>X128</v>
      </c>
      <c r="F134" s="64">
        <v>0</v>
      </c>
      <c r="G134" s="24">
        <v>4</v>
      </c>
      <c r="H134" s="24">
        <v>7</v>
      </c>
      <c r="I134" s="24">
        <v>0</v>
      </c>
      <c r="J134" s="64"/>
      <c r="K134" s="64"/>
    </row>
    <row r="135" spans="3:11" x14ac:dyDescent="0.25">
      <c r="C135" s="24">
        <v>129</v>
      </c>
      <c r="D135" s="22" t="str">
        <f>'Name List'!F134</f>
        <v>16xdy129</v>
      </c>
      <c r="E135" s="22" t="str">
        <f>'Name List'!G134</f>
        <v>X129</v>
      </c>
      <c r="F135" s="64">
        <v>0</v>
      </c>
      <c r="G135" s="24">
        <v>14</v>
      </c>
      <c r="H135" s="24">
        <v>12</v>
      </c>
      <c r="I135" s="24">
        <v>1</v>
      </c>
      <c r="J135" s="64"/>
      <c r="K135" s="64"/>
    </row>
    <row r="136" spans="3:11" x14ac:dyDescent="0.25">
      <c r="C136" s="24">
        <v>130</v>
      </c>
      <c r="D136" s="22" t="str">
        <f>'Name List'!F135</f>
        <v>16xdy130</v>
      </c>
      <c r="E136" s="22" t="str">
        <f>'Name List'!G135</f>
        <v>X130</v>
      </c>
      <c r="F136" s="64">
        <v>0</v>
      </c>
      <c r="G136" s="24">
        <v>6</v>
      </c>
      <c r="H136" s="24">
        <v>6</v>
      </c>
      <c r="I136" s="24">
        <v>4</v>
      </c>
      <c r="J136" s="64"/>
      <c r="K136" s="64"/>
    </row>
    <row r="137" spans="3:11" x14ac:dyDescent="0.25">
      <c r="C137" s="24">
        <v>131</v>
      </c>
      <c r="D137" s="22" t="str">
        <f>'Name List'!F136</f>
        <v>16xdy131</v>
      </c>
      <c r="E137" s="22" t="str">
        <f>'Name List'!G136</f>
        <v>X131</v>
      </c>
      <c r="F137" s="64">
        <v>0</v>
      </c>
      <c r="G137" s="24">
        <v>7</v>
      </c>
      <c r="H137" s="24">
        <v>2</v>
      </c>
      <c r="I137" s="24">
        <v>10</v>
      </c>
      <c r="J137" s="64"/>
      <c r="K137" s="64"/>
    </row>
    <row r="138" spans="3:11" x14ac:dyDescent="0.25">
      <c r="C138" s="24">
        <v>132</v>
      </c>
      <c r="D138" s="22" t="str">
        <f>'Name List'!F137</f>
        <v>16xdy132</v>
      </c>
      <c r="E138" s="22" t="str">
        <f>'Name List'!G137</f>
        <v>X132</v>
      </c>
      <c r="F138" s="64">
        <v>0</v>
      </c>
      <c r="G138" s="24">
        <v>3</v>
      </c>
      <c r="H138" s="24">
        <v>4</v>
      </c>
      <c r="I138" s="24">
        <v>11</v>
      </c>
      <c r="J138" s="64"/>
      <c r="K138" s="64"/>
    </row>
    <row r="139" spans="3:11" x14ac:dyDescent="0.25">
      <c r="C139" s="24">
        <v>133</v>
      </c>
      <c r="D139" s="22" t="str">
        <f>'Name List'!F138</f>
        <v>16xdy133</v>
      </c>
      <c r="E139" s="22" t="str">
        <f>'Name List'!G138</f>
        <v>X133</v>
      </c>
      <c r="F139" s="64">
        <v>0</v>
      </c>
      <c r="G139" s="24">
        <v>6</v>
      </c>
      <c r="H139" s="24">
        <v>5</v>
      </c>
      <c r="I139" s="24">
        <v>1</v>
      </c>
      <c r="J139" s="64"/>
      <c r="K139" s="64"/>
    </row>
    <row r="140" spans="3:11" x14ac:dyDescent="0.25">
      <c r="C140" s="24">
        <v>134</v>
      </c>
      <c r="D140" s="22" t="str">
        <f>'Name List'!F139</f>
        <v>16xdy134</v>
      </c>
      <c r="E140" s="22" t="str">
        <f>'Name List'!G139</f>
        <v>X134</v>
      </c>
      <c r="F140" s="64">
        <v>0</v>
      </c>
      <c r="G140" s="24">
        <v>0</v>
      </c>
      <c r="H140" s="24">
        <v>0</v>
      </c>
      <c r="I140" s="24">
        <v>0</v>
      </c>
      <c r="J140" s="64"/>
      <c r="K140" s="64"/>
    </row>
    <row r="141" spans="3:11" x14ac:dyDescent="0.25">
      <c r="C141" s="24">
        <v>135</v>
      </c>
      <c r="D141" s="22" t="str">
        <f>'Name List'!F140</f>
        <v>16xdy135</v>
      </c>
      <c r="E141" s="22" t="str">
        <f>'Name List'!G140</f>
        <v>X135</v>
      </c>
      <c r="F141" s="64">
        <v>0</v>
      </c>
      <c r="G141" s="24">
        <v>8</v>
      </c>
      <c r="H141" s="24">
        <v>2</v>
      </c>
      <c r="I141" s="24">
        <v>12</v>
      </c>
      <c r="J141" s="64"/>
      <c r="K141" s="64"/>
    </row>
    <row r="142" spans="3:11" x14ac:dyDescent="0.25">
      <c r="C142" s="24">
        <v>136</v>
      </c>
      <c r="D142" s="22" t="str">
        <f>'Name List'!F141</f>
        <v>16xdy136</v>
      </c>
      <c r="E142" s="22" t="str">
        <f>'Name List'!G141</f>
        <v>X136</v>
      </c>
      <c r="F142" s="64">
        <v>0</v>
      </c>
      <c r="G142" s="24">
        <v>3</v>
      </c>
      <c r="H142" s="24">
        <v>6</v>
      </c>
      <c r="I142" s="24">
        <v>1</v>
      </c>
      <c r="J142" s="64"/>
      <c r="K142" s="64"/>
    </row>
    <row r="143" spans="3:11" x14ac:dyDescent="0.25">
      <c r="C143" s="24">
        <v>137</v>
      </c>
      <c r="D143" s="22" t="str">
        <f>'Name List'!F142</f>
        <v>16xdy137</v>
      </c>
      <c r="E143" s="22" t="str">
        <f>'Name List'!G142</f>
        <v>X137</v>
      </c>
      <c r="F143" s="64">
        <v>0</v>
      </c>
      <c r="G143" s="24">
        <v>5</v>
      </c>
      <c r="H143" s="24">
        <v>6</v>
      </c>
      <c r="I143" s="24">
        <v>1</v>
      </c>
      <c r="J143" s="64"/>
      <c r="K143" s="64"/>
    </row>
    <row r="144" spans="3:11" x14ac:dyDescent="0.25">
      <c r="C144" s="24">
        <v>138</v>
      </c>
      <c r="D144" s="22" t="str">
        <f>'Name List'!F143</f>
        <v>16xdy138</v>
      </c>
      <c r="E144" s="22" t="str">
        <f>'Name List'!G143</f>
        <v>X138</v>
      </c>
      <c r="F144" s="64">
        <v>0</v>
      </c>
      <c r="G144" s="24">
        <v>4</v>
      </c>
      <c r="H144" s="24">
        <v>4</v>
      </c>
      <c r="I144" s="24">
        <v>1</v>
      </c>
      <c r="J144" s="64"/>
      <c r="K144" s="64"/>
    </row>
    <row r="145" spans="3:11" x14ac:dyDescent="0.25">
      <c r="C145" s="24">
        <v>139</v>
      </c>
      <c r="D145" s="22" t="str">
        <f>'Name List'!F144</f>
        <v>16xdy139</v>
      </c>
      <c r="E145" s="22" t="str">
        <f>'Name List'!G144</f>
        <v>X139</v>
      </c>
      <c r="F145" s="64">
        <v>0</v>
      </c>
      <c r="G145" s="24">
        <v>1</v>
      </c>
      <c r="H145" s="24">
        <v>11</v>
      </c>
      <c r="I145" s="24">
        <v>1</v>
      </c>
      <c r="J145" s="64"/>
      <c r="K145" s="64"/>
    </row>
    <row r="146" spans="3:11" x14ac:dyDescent="0.25">
      <c r="C146" s="24">
        <v>140</v>
      </c>
      <c r="D146" s="22" t="str">
        <f>'Name List'!F145</f>
        <v>16xdy140</v>
      </c>
      <c r="E146" s="22" t="str">
        <f>'Name List'!G145</f>
        <v>X140</v>
      </c>
      <c r="F146" s="64">
        <v>0</v>
      </c>
      <c r="G146" s="24">
        <v>5</v>
      </c>
      <c r="H146" s="24">
        <v>5</v>
      </c>
      <c r="I146" s="24">
        <v>1</v>
      </c>
      <c r="J146" s="64"/>
      <c r="K146" s="64"/>
    </row>
    <row r="147" spans="3:11" x14ac:dyDescent="0.25">
      <c r="C147" s="24"/>
      <c r="D147" s="22"/>
      <c r="E147" s="22"/>
      <c r="F147" s="64"/>
      <c r="G147" s="24"/>
      <c r="H147" s="24"/>
      <c r="I147" s="24"/>
      <c r="J147" s="64"/>
      <c r="K147" s="64"/>
    </row>
    <row r="148" spans="3:11" x14ac:dyDescent="0.25">
      <c r="C148" s="24"/>
      <c r="D148" s="22"/>
      <c r="E148" s="22"/>
      <c r="F148" s="64"/>
      <c r="G148" s="24"/>
      <c r="H148" s="24"/>
      <c r="I148" s="24"/>
      <c r="J148" s="64"/>
      <c r="K148" s="64"/>
    </row>
    <row r="149" spans="3:11" x14ac:dyDescent="0.25">
      <c r="C149" s="24"/>
      <c r="D149" s="22"/>
      <c r="E149" s="22"/>
      <c r="F149" s="64"/>
      <c r="G149" s="24"/>
      <c r="H149" s="24"/>
      <c r="I149" s="24"/>
      <c r="J149" s="64"/>
      <c r="K149" s="64"/>
    </row>
    <row r="150" spans="3:11" x14ac:dyDescent="0.25">
      <c r="C150" s="24"/>
      <c r="D150" s="22"/>
      <c r="E150" s="22"/>
      <c r="F150" s="64"/>
      <c r="G150" s="24"/>
      <c r="H150" s="24"/>
      <c r="I150" s="24"/>
      <c r="J150" s="64"/>
      <c r="K150" s="64"/>
    </row>
    <row r="151" spans="3:11" x14ac:dyDescent="0.25">
      <c r="C151" s="24"/>
      <c r="D151" s="22"/>
      <c r="E151" s="22"/>
      <c r="F151" s="64"/>
      <c r="G151" s="24"/>
      <c r="H151" s="24"/>
      <c r="I151" s="24"/>
      <c r="J151" s="64"/>
      <c r="K151" s="64"/>
    </row>
    <row r="152" spans="3:11" x14ac:dyDescent="0.25">
      <c r="C152" s="24"/>
      <c r="D152" s="22"/>
      <c r="E152" s="22"/>
      <c r="F152" s="64"/>
      <c r="G152" s="24"/>
      <c r="H152" s="24"/>
      <c r="I152" s="24"/>
      <c r="J152" s="64"/>
      <c r="K152" s="64"/>
    </row>
    <row r="153" spans="3:11" x14ac:dyDescent="0.25">
      <c r="C153" s="24"/>
      <c r="D153" s="22"/>
      <c r="E153" s="22"/>
      <c r="F153" s="64"/>
      <c r="G153" s="24"/>
      <c r="H153" s="24"/>
      <c r="I153" s="24"/>
      <c r="J153" s="64"/>
      <c r="K153" s="64"/>
    </row>
    <row r="154" spans="3:11" x14ac:dyDescent="0.25">
      <c r="C154" s="24"/>
      <c r="D154" s="22"/>
      <c r="E154" s="22"/>
      <c r="F154" s="64"/>
      <c r="G154" s="24"/>
      <c r="H154" s="24"/>
      <c r="I154" s="24"/>
      <c r="J154" s="64"/>
      <c r="K154" s="64"/>
    </row>
    <row r="155" spans="3:11" x14ac:dyDescent="0.25">
      <c r="C155" s="24"/>
      <c r="D155" s="22"/>
      <c r="E155" s="22"/>
      <c r="F155" s="64"/>
      <c r="G155" s="24"/>
      <c r="H155" s="24"/>
      <c r="I155" s="24"/>
      <c r="J155" s="64"/>
      <c r="K155" s="64"/>
    </row>
    <row r="156" spans="3:11" x14ac:dyDescent="0.25">
      <c r="C156" s="24"/>
      <c r="D156" s="22"/>
      <c r="E156" s="22"/>
      <c r="F156" s="64"/>
      <c r="G156" s="24"/>
      <c r="H156" s="24"/>
      <c r="I156" s="24"/>
      <c r="J156" s="64"/>
      <c r="K156" s="64"/>
    </row>
    <row r="157" spans="3:11" x14ac:dyDescent="0.25">
      <c r="C157" s="24"/>
      <c r="D157" s="22"/>
      <c r="E157" s="22"/>
      <c r="F157" s="64"/>
      <c r="G157" s="24"/>
      <c r="H157" s="24"/>
      <c r="I157" s="24"/>
      <c r="J157" s="64"/>
      <c r="K157" s="64"/>
    </row>
    <row r="158" spans="3:11" x14ac:dyDescent="0.25">
      <c r="C158" s="24"/>
      <c r="D158" s="22"/>
      <c r="E158" s="22"/>
      <c r="F158" s="64"/>
      <c r="G158" s="24"/>
      <c r="H158" s="24"/>
      <c r="I158" s="24"/>
      <c r="J158" s="64"/>
      <c r="K158" s="64"/>
    </row>
  </sheetData>
  <mergeCells count="1">
    <mergeCell ref="C6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C5:M146"/>
  <sheetViews>
    <sheetView workbookViewId="0">
      <selection activeCell="E129" sqref="E129"/>
    </sheetView>
  </sheetViews>
  <sheetFormatPr defaultColWidth="9.140625" defaultRowHeight="15.75" x14ac:dyDescent="0.25"/>
  <cols>
    <col min="1" max="2" width="9.140625" style="20"/>
    <col min="3" max="3" width="9.140625" style="25"/>
    <col min="4" max="4" width="12.28515625" style="20" customWidth="1"/>
    <col min="5" max="5" width="39.140625" style="20" customWidth="1"/>
    <col min="6" max="11" width="9.140625" style="25"/>
    <col min="12" max="16384" width="9.140625" style="20"/>
  </cols>
  <sheetData>
    <row r="5" spans="3:13" x14ac:dyDescent="0.25">
      <c r="C5" s="23" t="s">
        <v>47</v>
      </c>
      <c r="D5" s="23" t="s">
        <v>11</v>
      </c>
      <c r="E5" s="23" t="s">
        <v>6</v>
      </c>
      <c r="F5" s="23" t="s">
        <v>0</v>
      </c>
      <c r="G5" s="23" t="s">
        <v>1</v>
      </c>
      <c r="H5" s="23" t="s">
        <v>2</v>
      </c>
      <c r="I5" s="23" t="s">
        <v>3</v>
      </c>
      <c r="J5" s="23" t="s">
        <v>4</v>
      </c>
      <c r="K5" s="23" t="s">
        <v>7</v>
      </c>
    </row>
    <row r="6" spans="3:13" ht="26.25" customHeight="1" x14ac:dyDescent="0.25">
      <c r="C6" s="97" t="s">
        <v>69</v>
      </c>
      <c r="D6" s="98"/>
      <c r="E6" s="99"/>
      <c r="F6" s="92">
        <f>$M6/6</f>
        <v>3.3333333333333335</v>
      </c>
      <c r="G6" s="92">
        <f t="shared" ref="G6:K21" si="0">$M6/6</f>
        <v>3.3333333333333335</v>
      </c>
      <c r="H6" s="92">
        <f t="shared" si="0"/>
        <v>3.3333333333333335</v>
      </c>
      <c r="I6" s="92">
        <f t="shared" si="0"/>
        <v>3.3333333333333335</v>
      </c>
      <c r="J6" s="92">
        <f t="shared" si="0"/>
        <v>3.3333333333333335</v>
      </c>
      <c r="K6" s="92">
        <f t="shared" si="0"/>
        <v>3.3333333333333335</v>
      </c>
      <c r="M6" s="20">
        <v>20</v>
      </c>
    </row>
    <row r="7" spans="3:13" x14ac:dyDescent="0.25">
      <c r="C7" s="24">
        <v>1</v>
      </c>
      <c r="D7" s="22" t="str">
        <f>'Name List'!F6</f>
        <v>16xdy01</v>
      </c>
      <c r="E7" s="22" t="str">
        <f>'Name List'!G6</f>
        <v>X1</v>
      </c>
      <c r="F7" s="93">
        <f t="shared" ref="F7:K38" si="1">$M7/6</f>
        <v>3.1666666666666665</v>
      </c>
      <c r="G7" s="93">
        <f t="shared" si="0"/>
        <v>3.1666666666666665</v>
      </c>
      <c r="H7" s="93">
        <f t="shared" si="0"/>
        <v>3.1666666666666665</v>
      </c>
      <c r="I7" s="93">
        <f t="shared" si="0"/>
        <v>3.1666666666666665</v>
      </c>
      <c r="J7" s="93">
        <f t="shared" si="0"/>
        <v>3.1666666666666665</v>
      </c>
      <c r="K7" s="93">
        <f t="shared" si="0"/>
        <v>3.1666666666666665</v>
      </c>
      <c r="M7" s="20">
        <v>19</v>
      </c>
    </row>
    <row r="8" spans="3:13" x14ac:dyDescent="0.25">
      <c r="C8" s="24">
        <v>2</v>
      </c>
      <c r="D8" s="22" t="str">
        <f>'Name List'!F7</f>
        <v>16xdy02</v>
      </c>
      <c r="E8" s="22" t="str">
        <f>'Name List'!G7</f>
        <v>X2</v>
      </c>
      <c r="F8" s="93">
        <f t="shared" si="1"/>
        <v>3.1666666666666665</v>
      </c>
      <c r="G8" s="93">
        <f t="shared" si="0"/>
        <v>3.1666666666666665</v>
      </c>
      <c r="H8" s="93">
        <f t="shared" si="0"/>
        <v>3.1666666666666665</v>
      </c>
      <c r="I8" s="93">
        <f t="shared" si="0"/>
        <v>3.1666666666666665</v>
      </c>
      <c r="J8" s="93">
        <f t="shared" si="0"/>
        <v>3.1666666666666665</v>
      </c>
      <c r="K8" s="93">
        <f t="shared" si="0"/>
        <v>3.1666666666666665</v>
      </c>
      <c r="M8" s="20">
        <v>19</v>
      </c>
    </row>
    <row r="9" spans="3:13" x14ac:dyDescent="0.25">
      <c r="C9" s="24">
        <v>3</v>
      </c>
      <c r="D9" s="22" t="str">
        <f>'Name List'!F8</f>
        <v>16xdy03</v>
      </c>
      <c r="E9" s="22" t="str">
        <f>'Name List'!G8</f>
        <v>X3</v>
      </c>
      <c r="F9" s="93">
        <f t="shared" si="1"/>
        <v>3</v>
      </c>
      <c r="G9" s="93">
        <f t="shared" si="0"/>
        <v>3</v>
      </c>
      <c r="H9" s="93">
        <f t="shared" si="0"/>
        <v>3</v>
      </c>
      <c r="I9" s="93">
        <f t="shared" si="0"/>
        <v>3</v>
      </c>
      <c r="J9" s="93">
        <f t="shared" si="0"/>
        <v>3</v>
      </c>
      <c r="K9" s="93">
        <f t="shared" si="0"/>
        <v>3</v>
      </c>
      <c r="M9" s="20">
        <v>18</v>
      </c>
    </row>
    <row r="10" spans="3:13" x14ac:dyDescent="0.25">
      <c r="C10" s="24">
        <v>4</v>
      </c>
      <c r="D10" s="22" t="str">
        <f>'Name List'!F9</f>
        <v>16xdy04</v>
      </c>
      <c r="E10" s="22" t="str">
        <f>'Name List'!G9</f>
        <v>X4</v>
      </c>
      <c r="F10" s="93">
        <f t="shared" si="1"/>
        <v>3.1666666666666665</v>
      </c>
      <c r="G10" s="93">
        <f t="shared" si="0"/>
        <v>3.1666666666666665</v>
      </c>
      <c r="H10" s="93">
        <f t="shared" si="0"/>
        <v>3.1666666666666665</v>
      </c>
      <c r="I10" s="93">
        <f t="shared" si="0"/>
        <v>3.1666666666666665</v>
      </c>
      <c r="J10" s="93">
        <f t="shared" si="0"/>
        <v>3.1666666666666665</v>
      </c>
      <c r="K10" s="93">
        <f t="shared" si="0"/>
        <v>3.1666666666666665</v>
      </c>
      <c r="M10" s="20">
        <v>19</v>
      </c>
    </row>
    <row r="11" spans="3:13" x14ac:dyDescent="0.25">
      <c r="C11" s="24">
        <v>5</v>
      </c>
      <c r="D11" s="22" t="str">
        <f>'Name List'!F10</f>
        <v>16xdy05</v>
      </c>
      <c r="E11" s="22" t="str">
        <f>'Name List'!G10</f>
        <v>X5</v>
      </c>
      <c r="F11" s="93">
        <f t="shared" si="1"/>
        <v>3</v>
      </c>
      <c r="G11" s="93">
        <f t="shared" si="0"/>
        <v>3</v>
      </c>
      <c r="H11" s="93">
        <f t="shared" si="0"/>
        <v>3</v>
      </c>
      <c r="I11" s="93">
        <f t="shared" si="0"/>
        <v>3</v>
      </c>
      <c r="J11" s="93">
        <f t="shared" si="0"/>
        <v>3</v>
      </c>
      <c r="K11" s="93">
        <f t="shared" si="0"/>
        <v>3</v>
      </c>
      <c r="M11" s="20">
        <v>18</v>
      </c>
    </row>
    <row r="12" spans="3:13" x14ac:dyDescent="0.25">
      <c r="C12" s="24">
        <v>6</v>
      </c>
      <c r="D12" s="22" t="str">
        <f>'Name List'!F11</f>
        <v>16xdy06</v>
      </c>
      <c r="E12" s="22" t="str">
        <f>'Name List'!G11</f>
        <v>X6</v>
      </c>
      <c r="F12" s="93">
        <f t="shared" si="1"/>
        <v>3.1666666666666665</v>
      </c>
      <c r="G12" s="93">
        <f t="shared" si="0"/>
        <v>3.1666666666666665</v>
      </c>
      <c r="H12" s="93">
        <f t="shared" si="0"/>
        <v>3.1666666666666665</v>
      </c>
      <c r="I12" s="93">
        <f t="shared" si="0"/>
        <v>3.1666666666666665</v>
      </c>
      <c r="J12" s="93">
        <f t="shared" si="0"/>
        <v>3.1666666666666665</v>
      </c>
      <c r="K12" s="93">
        <f t="shared" si="0"/>
        <v>3.1666666666666665</v>
      </c>
      <c r="M12" s="20">
        <v>19</v>
      </c>
    </row>
    <row r="13" spans="3:13" x14ac:dyDescent="0.25">
      <c r="C13" s="24">
        <v>7</v>
      </c>
      <c r="D13" s="22" t="str">
        <f>'Name List'!F12</f>
        <v>16xdy07</v>
      </c>
      <c r="E13" s="22" t="str">
        <f>'Name List'!G12</f>
        <v>X7</v>
      </c>
      <c r="F13" s="93">
        <f t="shared" si="1"/>
        <v>2.8333333333333335</v>
      </c>
      <c r="G13" s="93">
        <f t="shared" si="0"/>
        <v>2.8333333333333335</v>
      </c>
      <c r="H13" s="93">
        <f t="shared" si="0"/>
        <v>2.8333333333333335</v>
      </c>
      <c r="I13" s="93">
        <f t="shared" si="0"/>
        <v>2.8333333333333335</v>
      </c>
      <c r="J13" s="93">
        <f t="shared" si="0"/>
        <v>2.8333333333333335</v>
      </c>
      <c r="K13" s="93">
        <f t="shared" si="0"/>
        <v>2.8333333333333335</v>
      </c>
      <c r="M13" s="20">
        <v>17</v>
      </c>
    </row>
    <row r="14" spans="3:13" x14ac:dyDescent="0.25">
      <c r="C14" s="24">
        <v>8</v>
      </c>
      <c r="D14" s="22" t="str">
        <f>'Name List'!F13</f>
        <v>16xdy08</v>
      </c>
      <c r="E14" s="22" t="str">
        <f>'Name List'!G13</f>
        <v>X8</v>
      </c>
      <c r="F14" s="93">
        <f t="shared" si="1"/>
        <v>3.1666666666666665</v>
      </c>
      <c r="G14" s="93">
        <f t="shared" si="0"/>
        <v>3.1666666666666665</v>
      </c>
      <c r="H14" s="93">
        <f t="shared" si="0"/>
        <v>3.1666666666666665</v>
      </c>
      <c r="I14" s="93">
        <f t="shared" si="0"/>
        <v>3.1666666666666665</v>
      </c>
      <c r="J14" s="93">
        <f t="shared" si="0"/>
        <v>3.1666666666666665</v>
      </c>
      <c r="K14" s="93">
        <f t="shared" si="0"/>
        <v>3.1666666666666665</v>
      </c>
      <c r="M14" s="20">
        <v>19</v>
      </c>
    </row>
    <row r="15" spans="3:13" x14ac:dyDescent="0.25">
      <c r="C15" s="24">
        <v>9</v>
      </c>
      <c r="D15" s="22" t="str">
        <f>'Name List'!F14</f>
        <v>16xdy09</v>
      </c>
      <c r="E15" s="22" t="str">
        <f>'Name List'!G14</f>
        <v>X9</v>
      </c>
      <c r="F15" s="93">
        <f t="shared" si="1"/>
        <v>3.1666666666666665</v>
      </c>
      <c r="G15" s="93">
        <f t="shared" si="0"/>
        <v>3.1666666666666665</v>
      </c>
      <c r="H15" s="93">
        <f t="shared" si="0"/>
        <v>3.1666666666666665</v>
      </c>
      <c r="I15" s="93">
        <f t="shared" si="0"/>
        <v>3.1666666666666665</v>
      </c>
      <c r="J15" s="93">
        <f t="shared" si="0"/>
        <v>3.1666666666666665</v>
      </c>
      <c r="K15" s="93">
        <f t="shared" si="0"/>
        <v>3.1666666666666665</v>
      </c>
      <c r="M15" s="20">
        <v>19</v>
      </c>
    </row>
    <row r="16" spans="3:13" x14ac:dyDescent="0.25">
      <c r="C16" s="24">
        <v>10</v>
      </c>
      <c r="D16" s="22" t="str">
        <f>'Name List'!F15</f>
        <v>16xdy10</v>
      </c>
      <c r="E16" s="22" t="str">
        <f>'Name List'!G15</f>
        <v>X10</v>
      </c>
      <c r="F16" s="93">
        <f t="shared" si="1"/>
        <v>2.6666666666666665</v>
      </c>
      <c r="G16" s="93">
        <f t="shared" si="0"/>
        <v>2.6666666666666665</v>
      </c>
      <c r="H16" s="93">
        <f t="shared" si="0"/>
        <v>2.6666666666666665</v>
      </c>
      <c r="I16" s="93">
        <f t="shared" si="0"/>
        <v>2.6666666666666665</v>
      </c>
      <c r="J16" s="93">
        <f t="shared" si="0"/>
        <v>2.6666666666666665</v>
      </c>
      <c r="K16" s="93">
        <f t="shared" si="0"/>
        <v>2.6666666666666665</v>
      </c>
      <c r="M16" s="20">
        <v>16</v>
      </c>
    </row>
    <row r="17" spans="3:13" x14ac:dyDescent="0.25">
      <c r="C17" s="24">
        <v>11</v>
      </c>
      <c r="D17" s="22" t="str">
        <f>'Name List'!F16</f>
        <v>16xdy11</v>
      </c>
      <c r="E17" s="22" t="str">
        <f>'Name List'!G16</f>
        <v>X11</v>
      </c>
      <c r="F17" s="93">
        <f t="shared" si="1"/>
        <v>3.1666666666666665</v>
      </c>
      <c r="G17" s="93">
        <f t="shared" si="0"/>
        <v>3.1666666666666665</v>
      </c>
      <c r="H17" s="93">
        <f t="shared" si="0"/>
        <v>3.1666666666666665</v>
      </c>
      <c r="I17" s="93">
        <f t="shared" si="0"/>
        <v>3.1666666666666665</v>
      </c>
      <c r="J17" s="93">
        <f t="shared" si="0"/>
        <v>3.1666666666666665</v>
      </c>
      <c r="K17" s="93">
        <f t="shared" si="0"/>
        <v>3.1666666666666665</v>
      </c>
      <c r="M17" s="20">
        <v>19</v>
      </c>
    </row>
    <row r="18" spans="3:13" x14ac:dyDescent="0.25">
      <c r="C18" s="24">
        <v>12</v>
      </c>
      <c r="D18" s="22" t="str">
        <f>'Name List'!F17</f>
        <v>16xdy12</v>
      </c>
      <c r="E18" s="22" t="str">
        <f>'Name List'!G17</f>
        <v>X12</v>
      </c>
      <c r="F18" s="93">
        <f t="shared" si="1"/>
        <v>3.1666666666666665</v>
      </c>
      <c r="G18" s="93">
        <f t="shared" si="0"/>
        <v>3.1666666666666665</v>
      </c>
      <c r="H18" s="93">
        <f t="shared" si="0"/>
        <v>3.1666666666666665</v>
      </c>
      <c r="I18" s="93">
        <f t="shared" si="0"/>
        <v>3.1666666666666665</v>
      </c>
      <c r="J18" s="93">
        <f t="shared" si="0"/>
        <v>3.1666666666666665</v>
      </c>
      <c r="K18" s="93">
        <f t="shared" si="0"/>
        <v>3.1666666666666665</v>
      </c>
      <c r="M18" s="20">
        <v>19</v>
      </c>
    </row>
    <row r="19" spans="3:13" x14ac:dyDescent="0.25">
      <c r="C19" s="24">
        <v>13</v>
      </c>
      <c r="D19" s="22" t="str">
        <f>'Name List'!F18</f>
        <v>16xdy13</v>
      </c>
      <c r="E19" s="22" t="str">
        <f>'Name List'!G18</f>
        <v>X13</v>
      </c>
      <c r="F19" s="93">
        <f t="shared" si="1"/>
        <v>2.5</v>
      </c>
      <c r="G19" s="93">
        <f t="shared" si="0"/>
        <v>2.5</v>
      </c>
      <c r="H19" s="93">
        <f t="shared" si="0"/>
        <v>2.5</v>
      </c>
      <c r="I19" s="93">
        <f t="shared" si="0"/>
        <v>2.5</v>
      </c>
      <c r="J19" s="93">
        <f t="shared" si="0"/>
        <v>2.5</v>
      </c>
      <c r="K19" s="93">
        <f t="shared" si="0"/>
        <v>2.5</v>
      </c>
      <c r="M19" s="20">
        <v>15</v>
      </c>
    </row>
    <row r="20" spans="3:13" x14ac:dyDescent="0.25">
      <c r="C20" s="24">
        <v>14</v>
      </c>
      <c r="D20" s="22" t="str">
        <f>'Name List'!F19</f>
        <v>16xdy14</v>
      </c>
      <c r="E20" s="22" t="str">
        <f>'Name List'!G19</f>
        <v>X14</v>
      </c>
      <c r="F20" s="93">
        <f t="shared" si="1"/>
        <v>3.3333333333333335</v>
      </c>
      <c r="G20" s="93">
        <f t="shared" si="0"/>
        <v>3.3333333333333335</v>
      </c>
      <c r="H20" s="93">
        <f t="shared" si="0"/>
        <v>3.3333333333333335</v>
      </c>
      <c r="I20" s="93">
        <f t="shared" si="0"/>
        <v>3.3333333333333335</v>
      </c>
      <c r="J20" s="93">
        <f t="shared" si="0"/>
        <v>3.3333333333333335</v>
      </c>
      <c r="K20" s="93">
        <f t="shared" si="0"/>
        <v>3.3333333333333335</v>
      </c>
      <c r="M20" s="20">
        <v>20</v>
      </c>
    </row>
    <row r="21" spans="3:13" x14ac:dyDescent="0.25">
      <c r="C21" s="24">
        <v>15</v>
      </c>
      <c r="D21" s="22" t="str">
        <f>'Name List'!F20</f>
        <v>16xdy15</v>
      </c>
      <c r="E21" s="22" t="str">
        <f>'Name List'!G20</f>
        <v>X15</v>
      </c>
      <c r="F21" s="93">
        <f t="shared" si="1"/>
        <v>3</v>
      </c>
      <c r="G21" s="93">
        <f t="shared" si="0"/>
        <v>3</v>
      </c>
      <c r="H21" s="93">
        <f t="shared" si="0"/>
        <v>3</v>
      </c>
      <c r="I21" s="93">
        <f t="shared" si="0"/>
        <v>3</v>
      </c>
      <c r="J21" s="93">
        <f t="shared" si="0"/>
        <v>3</v>
      </c>
      <c r="K21" s="93">
        <f t="shared" si="0"/>
        <v>3</v>
      </c>
      <c r="M21" s="20">
        <v>18</v>
      </c>
    </row>
    <row r="22" spans="3:13" x14ac:dyDescent="0.25">
      <c r="C22" s="24">
        <v>16</v>
      </c>
      <c r="D22" s="22" t="str">
        <f>'Name List'!F21</f>
        <v>16xdy16</v>
      </c>
      <c r="E22" s="22" t="str">
        <f>'Name List'!G21</f>
        <v>X16</v>
      </c>
      <c r="F22" s="93">
        <f t="shared" si="1"/>
        <v>2.6666666666666665</v>
      </c>
      <c r="G22" s="93">
        <f t="shared" si="1"/>
        <v>2.6666666666666665</v>
      </c>
      <c r="H22" s="93">
        <f t="shared" si="1"/>
        <v>2.6666666666666665</v>
      </c>
      <c r="I22" s="93">
        <f t="shared" si="1"/>
        <v>2.6666666666666665</v>
      </c>
      <c r="J22" s="93">
        <f t="shared" si="1"/>
        <v>2.6666666666666665</v>
      </c>
      <c r="K22" s="93">
        <f t="shared" si="1"/>
        <v>2.6666666666666665</v>
      </c>
      <c r="M22" s="20">
        <v>16</v>
      </c>
    </row>
    <row r="23" spans="3:13" x14ac:dyDescent="0.25">
      <c r="C23" s="24">
        <v>17</v>
      </c>
      <c r="D23" s="22" t="str">
        <f>'Name List'!F22</f>
        <v>16xdy17</v>
      </c>
      <c r="E23" s="22" t="str">
        <f>'Name List'!G22</f>
        <v>X17</v>
      </c>
      <c r="F23" s="93">
        <f t="shared" si="1"/>
        <v>3</v>
      </c>
      <c r="G23" s="93">
        <f t="shared" si="1"/>
        <v>3</v>
      </c>
      <c r="H23" s="93">
        <f t="shared" si="1"/>
        <v>3</v>
      </c>
      <c r="I23" s="93">
        <f t="shared" si="1"/>
        <v>3</v>
      </c>
      <c r="J23" s="93">
        <f t="shared" si="1"/>
        <v>3</v>
      </c>
      <c r="K23" s="93">
        <f t="shared" si="1"/>
        <v>3</v>
      </c>
      <c r="M23" s="20">
        <v>18</v>
      </c>
    </row>
    <row r="24" spans="3:13" x14ac:dyDescent="0.25">
      <c r="C24" s="24">
        <v>18</v>
      </c>
      <c r="D24" s="22" t="str">
        <f>'Name List'!F23</f>
        <v>16xdy18</v>
      </c>
      <c r="E24" s="22" t="str">
        <f>'Name List'!G23</f>
        <v>X18</v>
      </c>
      <c r="F24" s="93">
        <f t="shared" si="1"/>
        <v>2.8333333333333335</v>
      </c>
      <c r="G24" s="93">
        <f t="shared" si="1"/>
        <v>2.8333333333333335</v>
      </c>
      <c r="H24" s="93">
        <f t="shared" si="1"/>
        <v>2.8333333333333335</v>
      </c>
      <c r="I24" s="93">
        <f t="shared" si="1"/>
        <v>2.8333333333333335</v>
      </c>
      <c r="J24" s="93">
        <f t="shared" si="1"/>
        <v>2.8333333333333335</v>
      </c>
      <c r="K24" s="93">
        <f t="shared" si="1"/>
        <v>2.8333333333333335</v>
      </c>
      <c r="M24" s="20">
        <v>17</v>
      </c>
    </row>
    <row r="25" spans="3:13" x14ac:dyDescent="0.25">
      <c r="C25" s="24">
        <v>19</v>
      </c>
      <c r="D25" s="22" t="str">
        <f>'Name List'!F24</f>
        <v>16xdy19</v>
      </c>
      <c r="E25" s="22" t="str">
        <f>'Name List'!G24</f>
        <v>X19</v>
      </c>
      <c r="F25" s="93">
        <f t="shared" si="1"/>
        <v>3.1666666666666665</v>
      </c>
      <c r="G25" s="93">
        <f t="shared" si="1"/>
        <v>3.1666666666666665</v>
      </c>
      <c r="H25" s="93">
        <f t="shared" si="1"/>
        <v>3.1666666666666665</v>
      </c>
      <c r="I25" s="93">
        <f t="shared" si="1"/>
        <v>3.1666666666666665</v>
      </c>
      <c r="J25" s="93">
        <f t="shared" si="1"/>
        <v>3.1666666666666665</v>
      </c>
      <c r="K25" s="93">
        <f t="shared" si="1"/>
        <v>3.1666666666666665</v>
      </c>
      <c r="M25" s="20">
        <v>19</v>
      </c>
    </row>
    <row r="26" spans="3:13" x14ac:dyDescent="0.25">
      <c r="C26" s="24">
        <v>20</v>
      </c>
      <c r="D26" s="22" t="str">
        <f>'Name List'!F25</f>
        <v>16xdy20</v>
      </c>
      <c r="E26" s="22" t="str">
        <f>'Name List'!G25</f>
        <v>X20</v>
      </c>
      <c r="F26" s="93">
        <f t="shared" si="1"/>
        <v>3.1666666666666665</v>
      </c>
      <c r="G26" s="93">
        <f t="shared" si="1"/>
        <v>3.1666666666666665</v>
      </c>
      <c r="H26" s="93">
        <f t="shared" si="1"/>
        <v>3.1666666666666665</v>
      </c>
      <c r="I26" s="93">
        <f t="shared" si="1"/>
        <v>3.1666666666666665</v>
      </c>
      <c r="J26" s="93">
        <f t="shared" si="1"/>
        <v>3.1666666666666665</v>
      </c>
      <c r="K26" s="93">
        <f t="shared" si="1"/>
        <v>3.1666666666666665</v>
      </c>
      <c r="M26" s="20">
        <v>19</v>
      </c>
    </row>
    <row r="27" spans="3:13" x14ac:dyDescent="0.25">
      <c r="C27" s="24">
        <v>21</v>
      </c>
      <c r="D27" s="22" t="str">
        <f>'Name List'!F26</f>
        <v>16xdy21</v>
      </c>
      <c r="E27" s="22" t="str">
        <f>'Name List'!G26</f>
        <v>X21</v>
      </c>
      <c r="F27" s="93">
        <f t="shared" si="1"/>
        <v>3.1666666666666665</v>
      </c>
      <c r="G27" s="93">
        <f t="shared" si="1"/>
        <v>3.1666666666666665</v>
      </c>
      <c r="H27" s="93">
        <f t="shared" si="1"/>
        <v>3.1666666666666665</v>
      </c>
      <c r="I27" s="93">
        <f t="shared" si="1"/>
        <v>3.1666666666666665</v>
      </c>
      <c r="J27" s="93">
        <f t="shared" si="1"/>
        <v>3.1666666666666665</v>
      </c>
      <c r="K27" s="93">
        <f t="shared" si="1"/>
        <v>3.1666666666666665</v>
      </c>
      <c r="M27" s="20">
        <v>19</v>
      </c>
    </row>
    <row r="28" spans="3:13" x14ac:dyDescent="0.25">
      <c r="C28" s="24">
        <v>22</v>
      </c>
      <c r="D28" s="22" t="str">
        <f>'Name List'!F27</f>
        <v>16xdy22</v>
      </c>
      <c r="E28" s="22" t="str">
        <f>'Name List'!G27</f>
        <v>X22</v>
      </c>
      <c r="F28" s="93">
        <f t="shared" si="1"/>
        <v>3</v>
      </c>
      <c r="G28" s="93">
        <f t="shared" si="1"/>
        <v>3</v>
      </c>
      <c r="H28" s="93">
        <f t="shared" si="1"/>
        <v>3</v>
      </c>
      <c r="I28" s="93">
        <f t="shared" si="1"/>
        <v>3</v>
      </c>
      <c r="J28" s="93">
        <f t="shared" si="1"/>
        <v>3</v>
      </c>
      <c r="K28" s="93">
        <f t="shared" si="1"/>
        <v>3</v>
      </c>
      <c r="M28" s="20">
        <v>18</v>
      </c>
    </row>
    <row r="29" spans="3:13" x14ac:dyDescent="0.25">
      <c r="C29" s="24">
        <v>23</v>
      </c>
      <c r="D29" s="22" t="str">
        <f>'Name List'!F28</f>
        <v>16xdy23</v>
      </c>
      <c r="E29" s="22" t="str">
        <f>'Name List'!G28</f>
        <v>X23</v>
      </c>
      <c r="F29" s="93">
        <f t="shared" si="1"/>
        <v>3.3333333333333335</v>
      </c>
      <c r="G29" s="93">
        <f t="shared" si="1"/>
        <v>3.3333333333333335</v>
      </c>
      <c r="H29" s="93">
        <f t="shared" si="1"/>
        <v>3.3333333333333335</v>
      </c>
      <c r="I29" s="93">
        <f t="shared" si="1"/>
        <v>3.3333333333333335</v>
      </c>
      <c r="J29" s="93">
        <f t="shared" si="1"/>
        <v>3.3333333333333335</v>
      </c>
      <c r="K29" s="93">
        <f t="shared" si="1"/>
        <v>3.3333333333333335</v>
      </c>
      <c r="M29" s="20">
        <v>20</v>
      </c>
    </row>
    <row r="30" spans="3:13" x14ac:dyDescent="0.25">
      <c r="C30" s="24">
        <v>24</v>
      </c>
      <c r="D30" s="22" t="str">
        <f>'Name List'!F29</f>
        <v>16xdy24</v>
      </c>
      <c r="E30" s="22" t="str">
        <f>'Name List'!G29</f>
        <v>X24</v>
      </c>
      <c r="F30" s="93">
        <f t="shared" si="1"/>
        <v>3.1666666666666665</v>
      </c>
      <c r="G30" s="93">
        <f t="shared" si="1"/>
        <v>3.1666666666666665</v>
      </c>
      <c r="H30" s="93">
        <f t="shared" si="1"/>
        <v>3.1666666666666665</v>
      </c>
      <c r="I30" s="93">
        <f t="shared" si="1"/>
        <v>3.1666666666666665</v>
      </c>
      <c r="J30" s="93">
        <f t="shared" si="1"/>
        <v>3.1666666666666665</v>
      </c>
      <c r="K30" s="93">
        <f t="shared" si="1"/>
        <v>3.1666666666666665</v>
      </c>
      <c r="M30" s="20">
        <v>19</v>
      </c>
    </row>
    <row r="31" spans="3:13" x14ac:dyDescent="0.25">
      <c r="C31" s="24">
        <v>25</v>
      </c>
      <c r="D31" s="22" t="str">
        <f>'Name List'!F30</f>
        <v>16xdy25</v>
      </c>
      <c r="E31" s="22" t="str">
        <f>'Name List'!G30</f>
        <v>X25</v>
      </c>
      <c r="F31" s="93">
        <f t="shared" si="1"/>
        <v>3.3333333333333335</v>
      </c>
      <c r="G31" s="93">
        <f t="shared" si="1"/>
        <v>3.3333333333333335</v>
      </c>
      <c r="H31" s="93">
        <f t="shared" si="1"/>
        <v>3.3333333333333335</v>
      </c>
      <c r="I31" s="93">
        <f t="shared" si="1"/>
        <v>3.3333333333333335</v>
      </c>
      <c r="J31" s="93">
        <f t="shared" si="1"/>
        <v>3.3333333333333335</v>
      </c>
      <c r="K31" s="93">
        <f t="shared" si="1"/>
        <v>3.3333333333333335</v>
      </c>
      <c r="M31" s="20">
        <v>20</v>
      </c>
    </row>
    <row r="32" spans="3:13" x14ac:dyDescent="0.25">
      <c r="C32" s="24">
        <v>26</v>
      </c>
      <c r="D32" s="22" t="str">
        <f>'Name List'!F31</f>
        <v>16xdy26</v>
      </c>
      <c r="E32" s="22" t="str">
        <f>'Name List'!G31</f>
        <v>X26</v>
      </c>
      <c r="F32" s="93">
        <f t="shared" si="1"/>
        <v>3.1666666666666665</v>
      </c>
      <c r="G32" s="93">
        <f t="shared" si="1"/>
        <v>3.1666666666666665</v>
      </c>
      <c r="H32" s="93">
        <f t="shared" si="1"/>
        <v>3.1666666666666665</v>
      </c>
      <c r="I32" s="93">
        <f t="shared" si="1"/>
        <v>3.1666666666666665</v>
      </c>
      <c r="J32" s="93">
        <f t="shared" si="1"/>
        <v>3.1666666666666665</v>
      </c>
      <c r="K32" s="93">
        <f t="shared" si="1"/>
        <v>3.1666666666666665</v>
      </c>
      <c r="M32" s="20">
        <v>19</v>
      </c>
    </row>
    <row r="33" spans="3:13" x14ac:dyDescent="0.25">
      <c r="C33" s="24">
        <v>27</v>
      </c>
      <c r="D33" s="22" t="str">
        <f>'Name List'!F32</f>
        <v>16xdy27</v>
      </c>
      <c r="E33" s="22" t="str">
        <f>'Name List'!G32</f>
        <v>X27</v>
      </c>
      <c r="F33" s="93">
        <f t="shared" si="1"/>
        <v>2.8333333333333335</v>
      </c>
      <c r="G33" s="93">
        <f t="shared" si="1"/>
        <v>2.8333333333333335</v>
      </c>
      <c r="H33" s="93">
        <f t="shared" si="1"/>
        <v>2.8333333333333335</v>
      </c>
      <c r="I33" s="93">
        <f t="shared" si="1"/>
        <v>2.8333333333333335</v>
      </c>
      <c r="J33" s="93">
        <f t="shared" si="1"/>
        <v>2.8333333333333335</v>
      </c>
      <c r="K33" s="93">
        <f t="shared" si="1"/>
        <v>2.8333333333333335</v>
      </c>
      <c r="M33" s="20">
        <v>17</v>
      </c>
    </row>
    <row r="34" spans="3:13" x14ac:dyDescent="0.25">
      <c r="C34" s="24">
        <v>28</v>
      </c>
      <c r="D34" s="22" t="str">
        <f>'Name List'!F33</f>
        <v>16xdy28</v>
      </c>
      <c r="E34" s="22" t="str">
        <f>'Name List'!G33</f>
        <v>X28</v>
      </c>
      <c r="F34" s="93">
        <f t="shared" si="1"/>
        <v>2.8333333333333335</v>
      </c>
      <c r="G34" s="93">
        <f t="shared" si="1"/>
        <v>2.8333333333333335</v>
      </c>
      <c r="H34" s="93">
        <f t="shared" si="1"/>
        <v>2.8333333333333335</v>
      </c>
      <c r="I34" s="93">
        <f t="shared" si="1"/>
        <v>2.8333333333333335</v>
      </c>
      <c r="J34" s="93">
        <f t="shared" si="1"/>
        <v>2.8333333333333335</v>
      </c>
      <c r="K34" s="93">
        <f t="shared" si="1"/>
        <v>2.8333333333333335</v>
      </c>
      <c r="M34" s="20">
        <v>17</v>
      </c>
    </row>
    <row r="35" spans="3:13" x14ac:dyDescent="0.25">
      <c r="C35" s="24">
        <v>29</v>
      </c>
      <c r="D35" s="22" t="str">
        <f>'Name List'!F34</f>
        <v>16xdy29</v>
      </c>
      <c r="E35" s="22" t="str">
        <f>'Name List'!G34</f>
        <v>X29</v>
      </c>
      <c r="F35" s="93">
        <f t="shared" si="1"/>
        <v>2.5</v>
      </c>
      <c r="G35" s="93">
        <f t="shared" si="1"/>
        <v>2.5</v>
      </c>
      <c r="H35" s="93">
        <f t="shared" si="1"/>
        <v>2.5</v>
      </c>
      <c r="I35" s="93">
        <f t="shared" si="1"/>
        <v>2.5</v>
      </c>
      <c r="J35" s="93">
        <f t="shared" si="1"/>
        <v>2.5</v>
      </c>
      <c r="K35" s="93">
        <f t="shared" si="1"/>
        <v>2.5</v>
      </c>
      <c r="M35" s="20">
        <v>15</v>
      </c>
    </row>
    <row r="36" spans="3:13" x14ac:dyDescent="0.25">
      <c r="C36" s="24">
        <v>30</v>
      </c>
      <c r="D36" s="22" t="str">
        <f>'Name List'!F35</f>
        <v>16xdy30</v>
      </c>
      <c r="E36" s="22" t="str">
        <f>'Name List'!G35</f>
        <v>X30</v>
      </c>
      <c r="F36" s="93">
        <f t="shared" si="1"/>
        <v>3.1666666666666665</v>
      </c>
      <c r="G36" s="93">
        <f t="shared" si="1"/>
        <v>3.1666666666666665</v>
      </c>
      <c r="H36" s="93">
        <f t="shared" si="1"/>
        <v>3.1666666666666665</v>
      </c>
      <c r="I36" s="93">
        <f t="shared" si="1"/>
        <v>3.1666666666666665</v>
      </c>
      <c r="J36" s="93">
        <f t="shared" si="1"/>
        <v>3.1666666666666665</v>
      </c>
      <c r="K36" s="93">
        <f t="shared" si="1"/>
        <v>3.1666666666666665</v>
      </c>
      <c r="M36" s="20">
        <v>19</v>
      </c>
    </row>
    <row r="37" spans="3:13" x14ac:dyDescent="0.25">
      <c r="C37" s="24">
        <v>31</v>
      </c>
      <c r="D37" s="22" t="str">
        <f>'Name List'!F36</f>
        <v>16xdy31</v>
      </c>
      <c r="E37" s="22" t="str">
        <f>'Name List'!G36</f>
        <v>X31</v>
      </c>
      <c r="F37" s="93">
        <f t="shared" si="1"/>
        <v>3.1666666666666665</v>
      </c>
      <c r="G37" s="93">
        <f t="shared" si="1"/>
        <v>3.1666666666666665</v>
      </c>
      <c r="H37" s="93">
        <f t="shared" si="1"/>
        <v>3.1666666666666665</v>
      </c>
      <c r="I37" s="93">
        <f t="shared" si="1"/>
        <v>3.1666666666666665</v>
      </c>
      <c r="J37" s="93">
        <f t="shared" si="1"/>
        <v>3.1666666666666665</v>
      </c>
      <c r="K37" s="93">
        <f t="shared" si="1"/>
        <v>3.1666666666666665</v>
      </c>
      <c r="M37" s="20">
        <v>19</v>
      </c>
    </row>
    <row r="38" spans="3:13" x14ac:dyDescent="0.25">
      <c r="C38" s="24">
        <v>32</v>
      </c>
      <c r="D38" s="22" t="str">
        <f>'Name List'!F37</f>
        <v>16xdy32</v>
      </c>
      <c r="E38" s="22" t="str">
        <f>'Name List'!G37</f>
        <v>X32</v>
      </c>
      <c r="F38" s="93">
        <f t="shared" si="1"/>
        <v>3.1666666666666665</v>
      </c>
      <c r="G38" s="93">
        <f t="shared" si="1"/>
        <v>3.1666666666666665</v>
      </c>
      <c r="H38" s="93">
        <f t="shared" si="1"/>
        <v>3.1666666666666665</v>
      </c>
      <c r="I38" s="93">
        <f t="shared" si="1"/>
        <v>3.1666666666666665</v>
      </c>
      <c r="J38" s="93">
        <f t="shared" si="1"/>
        <v>3.1666666666666665</v>
      </c>
      <c r="K38" s="93">
        <f t="shared" si="1"/>
        <v>3.1666666666666665</v>
      </c>
      <c r="M38" s="20">
        <v>19</v>
      </c>
    </row>
    <row r="39" spans="3:13" x14ac:dyDescent="0.25">
      <c r="C39" s="24">
        <v>33</v>
      </c>
      <c r="D39" s="22" t="str">
        <f>'Name List'!F38</f>
        <v>16xdy33</v>
      </c>
      <c r="E39" s="22" t="str">
        <f>'Name List'!G38</f>
        <v>X33</v>
      </c>
      <c r="F39" s="93">
        <f t="shared" ref="F39:K70" si="2">$M39/6</f>
        <v>3.1666666666666665</v>
      </c>
      <c r="G39" s="93">
        <f t="shared" si="2"/>
        <v>3.1666666666666665</v>
      </c>
      <c r="H39" s="93">
        <f t="shared" si="2"/>
        <v>3.1666666666666665</v>
      </c>
      <c r="I39" s="93">
        <f t="shared" si="2"/>
        <v>3.1666666666666665</v>
      </c>
      <c r="J39" s="93">
        <f t="shared" si="2"/>
        <v>3.1666666666666665</v>
      </c>
      <c r="K39" s="93">
        <f t="shared" si="2"/>
        <v>3.1666666666666665</v>
      </c>
      <c r="M39" s="20">
        <v>19</v>
      </c>
    </row>
    <row r="40" spans="3:13" x14ac:dyDescent="0.25">
      <c r="C40" s="24">
        <v>34</v>
      </c>
      <c r="D40" s="22" t="str">
        <f>'Name List'!F39</f>
        <v>16xdy34</v>
      </c>
      <c r="E40" s="22" t="str">
        <f>'Name List'!G39</f>
        <v>X34</v>
      </c>
      <c r="F40" s="93">
        <f t="shared" si="2"/>
        <v>3.1666666666666665</v>
      </c>
      <c r="G40" s="93">
        <f t="shared" si="2"/>
        <v>3.1666666666666665</v>
      </c>
      <c r="H40" s="93">
        <f t="shared" si="2"/>
        <v>3.1666666666666665</v>
      </c>
      <c r="I40" s="93">
        <f t="shared" si="2"/>
        <v>3.1666666666666665</v>
      </c>
      <c r="J40" s="93">
        <f t="shared" si="2"/>
        <v>3.1666666666666665</v>
      </c>
      <c r="K40" s="93">
        <f t="shared" si="2"/>
        <v>3.1666666666666665</v>
      </c>
      <c r="M40" s="20">
        <v>19</v>
      </c>
    </row>
    <row r="41" spans="3:13" x14ac:dyDescent="0.25">
      <c r="C41" s="24">
        <v>35</v>
      </c>
      <c r="D41" s="22" t="str">
        <f>'Name List'!F40</f>
        <v>16xdy35</v>
      </c>
      <c r="E41" s="22" t="str">
        <f>'Name List'!G40</f>
        <v>X35</v>
      </c>
      <c r="F41" s="93">
        <f t="shared" si="2"/>
        <v>3.1666666666666665</v>
      </c>
      <c r="G41" s="93">
        <f t="shared" si="2"/>
        <v>3.1666666666666665</v>
      </c>
      <c r="H41" s="93">
        <f t="shared" si="2"/>
        <v>3.1666666666666665</v>
      </c>
      <c r="I41" s="93">
        <f t="shared" si="2"/>
        <v>3.1666666666666665</v>
      </c>
      <c r="J41" s="93">
        <f t="shared" si="2"/>
        <v>3.1666666666666665</v>
      </c>
      <c r="K41" s="93">
        <f t="shared" si="2"/>
        <v>3.1666666666666665</v>
      </c>
      <c r="M41" s="20">
        <v>19</v>
      </c>
    </row>
    <row r="42" spans="3:13" x14ac:dyDescent="0.25">
      <c r="C42" s="24">
        <v>36</v>
      </c>
      <c r="D42" s="22" t="str">
        <f>'Name List'!F41</f>
        <v>16xdy36</v>
      </c>
      <c r="E42" s="22" t="str">
        <f>'Name List'!G41</f>
        <v>X36</v>
      </c>
      <c r="F42" s="93">
        <f t="shared" si="2"/>
        <v>3.1666666666666665</v>
      </c>
      <c r="G42" s="93">
        <f t="shared" si="2"/>
        <v>3.1666666666666665</v>
      </c>
      <c r="H42" s="93">
        <f t="shared" si="2"/>
        <v>3.1666666666666665</v>
      </c>
      <c r="I42" s="93">
        <f t="shared" si="2"/>
        <v>3.1666666666666665</v>
      </c>
      <c r="J42" s="93">
        <f t="shared" si="2"/>
        <v>3.1666666666666665</v>
      </c>
      <c r="K42" s="93">
        <f t="shared" si="2"/>
        <v>3.1666666666666665</v>
      </c>
      <c r="M42" s="20">
        <v>19</v>
      </c>
    </row>
    <row r="43" spans="3:13" x14ac:dyDescent="0.25">
      <c r="C43" s="24">
        <v>37</v>
      </c>
      <c r="D43" s="22" t="str">
        <f>'Name List'!F42</f>
        <v>16xdy37</v>
      </c>
      <c r="E43" s="22" t="str">
        <f>'Name List'!G42</f>
        <v>X37</v>
      </c>
      <c r="F43" s="93">
        <f t="shared" si="2"/>
        <v>3.3333333333333335</v>
      </c>
      <c r="G43" s="93">
        <f t="shared" si="2"/>
        <v>3.3333333333333335</v>
      </c>
      <c r="H43" s="93">
        <f t="shared" si="2"/>
        <v>3.3333333333333335</v>
      </c>
      <c r="I43" s="93">
        <f t="shared" si="2"/>
        <v>3.3333333333333335</v>
      </c>
      <c r="J43" s="93">
        <f t="shared" si="2"/>
        <v>3.3333333333333335</v>
      </c>
      <c r="K43" s="93">
        <f t="shared" si="2"/>
        <v>3.3333333333333335</v>
      </c>
      <c r="M43" s="20">
        <v>20</v>
      </c>
    </row>
    <row r="44" spans="3:13" x14ac:dyDescent="0.25">
      <c r="C44" s="24">
        <v>38</v>
      </c>
      <c r="D44" s="22" t="str">
        <f>'Name List'!F43</f>
        <v>16xdy38</v>
      </c>
      <c r="E44" s="22" t="str">
        <f>'Name List'!G43</f>
        <v>X38</v>
      </c>
      <c r="F44" s="93">
        <f t="shared" si="2"/>
        <v>3.1666666666666665</v>
      </c>
      <c r="G44" s="93">
        <f t="shared" si="2"/>
        <v>3.1666666666666665</v>
      </c>
      <c r="H44" s="93">
        <f t="shared" si="2"/>
        <v>3.1666666666666665</v>
      </c>
      <c r="I44" s="93">
        <f t="shared" si="2"/>
        <v>3.1666666666666665</v>
      </c>
      <c r="J44" s="93">
        <f t="shared" si="2"/>
        <v>3.1666666666666665</v>
      </c>
      <c r="K44" s="93">
        <f t="shared" si="2"/>
        <v>3.1666666666666665</v>
      </c>
      <c r="M44" s="20">
        <v>19</v>
      </c>
    </row>
    <row r="45" spans="3:13" x14ac:dyDescent="0.25">
      <c r="C45" s="24">
        <v>39</v>
      </c>
      <c r="D45" s="22" t="str">
        <f>'Name List'!F44</f>
        <v>16xdy39</v>
      </c>
      <c r="E45" s="22" t="str">
        <f>'Name List'!G44</f>
        <v>X39</v>
      </c>
      <c r="F45" s="93">
        <f t="shared" si="2"/>
        <v>3.1666666666666665</v>
      </c>
      <c r="G45" s="93">
        <f t="shared" si="2"/>
        <v>3.1666666666666665</v>
      </c>
      <c r="H45" s="93">
        <f t="shared" si="2"/>
        <v>3.1666666666666665</v>
      </c>
      <c r="I45" s="93">
        <f t="shared" si="2"/>
        <v>3.1666666666666665</v>
      </c>
      <c r="J45" s="93">
        <f t="shared" si="2"/>
        <v>3.1666666666666665</v>
      </c>
      <c r="K45" s="93">
        <f t="shared" si="2"/>
        <v>3.1666666666666665</v>
      </c>
      <c r="M45" s="20">
        <v>19</v>
      </c>
    </row>
    <row r="46" spans="3:13" x14ac:dyDescent="0.25">
      <c r="C46" s="24">
        <v>40</v>
      </c>
      <c r="D46" s="22" t="str">
        <f>'Name List'!F45</f>
        <v>16xdy40</v>
      </c>
      <c r="E46" s="22" t="str">
        <f>'Name List'!G45</f>
        <v>X40</v>
      </c>
      <c r="F46" s="93">
        <f t="shared" si="2"/>
        <v>3.1666666666666665</v>
      </c>
      <c r="G46" s="93">
        <f t="shared" si="2"/>
        <v>3.1666666666666665</v>
      </c>
      <c r="H46" s="93">
        <f t="shared" si="2"/>
        <v>3.1666666666666665</v>
      </c>
      <c r="I46" s="93">
        <f t="shared" si="2"/>
        <v>3.1666666666666665</v>
      </c>
      <c r="J46" s="93">
        <f t="shared" si="2"/>
        <v>3.1666666666666665</v>
      </c>
      <c r="K46" s="93">
        <f t="shared" si="2"/>
        <v>3.1666666666666665</v>
      </c>
      <c r="M46" s="20">
        <v>19</v>
      </c>
    </row>
    <row r="47" spans="3:13" x14ac:dyDescent="0.25">
      <c r="C47" s="24">
        <v>41</v>
      </c>
      <c r="D47" s="22" t="str">
        <f>'Name List'!F46</f>
        <v>16xdy41</v>
      </c>
      <c r="E47" s="22" t="str">
        <f>'Name List'!G46</f>
        <v>X41</v>
      </c>
      <c r="F47" s="93">
        <f t="shared" si="2"/>
        <v>3.1666666666666665</v>
      </c>
      <c r="G47" s="93">
        <f t="shared" si="2"/>
        <v>3.1666666666666665</v>
      </c>
      <c r="H47" s="93">
        <f t="shared" si="2"/>
        <v>3.1666666666666665</v>
      </c>
      <c r="I47" s="93">
        <f t="shared" si="2"/>
        <v>3.1666666666666665</v>
      </c>
      <c r="J47" s="93">
        <f t="shared" si="2"/>
        <v>3.1666666666666665</v>
      </c>
      <c r="K47" s="93">
        <f t="shared" si="2"/>
        <v>3.1666666666666665</v>
      </c>
      <c r="M47" s="20">
        <v>19</v>
      </c>
    </row>
    <row r="48" spans="3:13" x14ac:dyDescent="0.25">
      <c r="C48" s="24">
        <v>42</v>
      </c>
      <c r="D48" s="22" t="str">
        <f>'Name List'!F47</f>
        <v>16xdy42</v>
      </c>
      <c r="E48" s="22" t="str">
        <f>'Name List'!G47</f>
        <v>X42</v>
      </c>
      <c r="F48" s="93">
        <f t="shared" si="2"/>
        <v>2.8333333333333335</v>
      </c>
      <c r="G48" s="93">
        <f t="shared" si="2"/>
        <v>2.8333333333333335</v>
      </c>
      <c r="H48" s="93">
        <f t="shared" si="2"/>
        <v>2.8333333333333335</v>
      </c>
      <c r="I48" s="93">
        <f t="shared" si="2"/>
        <v>2.8333333333333335</v>
      </c>
      <c r="J48" s="93">
        <f t="shared" si="2"/>
        <v>2.8333333333333335</v>
      </c>
      <c r="K48" s="93">
        <f t="shared" si="2"/>
        <v>2.8333333333333335</v>
      </c>
      <c r="M48" s="20">
        <v>17</v>
      </c>
    </row>
    <row r="49" spans="3:13" x14ac:dyDescent="0.25">
      <c r="C49" s="24">
        <v>43</v>
      </c>
      <c r="D49" s="22" t="str">
        <f>'Name List'!F48</f>
        <v>16xdy43</v>
      </c>
      <c r="E49" s="22" t="str">
        <f>'Name List'!G48</f>
        <v>X43</v>
      </c>
      <c r="F49" s="93">
        <f t="shared" si="2"/>
        <v>3</v>
      </c>
      <c r="G49" s="93">
        <f t="shared" si="2"/>
        <v>3</v>
      </c>
      <c r="H49" s="93">
        <f t="shared" si="2"/>
        <v>3</v>
      </c>
      <c r="I49" s="93">
        <f t="shared" si="2"/>
        <v>3</v>
      </c>
      <c r="J49" s="93">
        <f t="shared" si="2"/>
        <v>3</v>
      </c>
      <c r="K49" s="93">
        <f t="shared" si="2"/>
        <v>3</v>
      </c>
      <c r="M49" s="20">
        <v>18</v>
      </c>
    </row>
    <row r="50" spans="3:13" x14ac:dyDescent="0.25">
      <c r="C50" s="24">
        <v>44</v>
      </c>
      <c r="D50" s="22" t="str">
        <f>'Name List'!F49</f>
        <v>16xdy44</v>
      </c>
      <c r="E50" s="22" t="str">
        <f>'Name List'!G49</f>
        <v>X44</v>
      </c>
      <c r="F50" s="93">
        <f t="shared" si="2"/>
        <v>3.1666666666666665</v>
      </c>
      <c r="G50" s="93">
        <f t="shared" si="2"/>
        <v>3.1666666666666665</v>
      </c>
      <c r="H50" s="93">
        <f t="shared" si="2"/>
        <v>3.1666666666666665</v>
      </c>
      <c r="I50" s="93">
        <f t="shared" si="2"/>
        <v>3.1666666666666665</v>
      </c>
      <c r="J50" s="93">
        <f t="shared" si="2"/>
        <v>3.1666666666666665</v>
      </c>
      <c r="K50" s="93">
        <f t="shared" si="2"/>
        <v>3.1666666666666665</v>
      </c>
      <c r="M50" s="20">
        <v>19</v>
      </c>
    </row>
    <row r="51" spans="3:13" x14ac:dyDescent="0.25">
      <c r="C51" s="24">
        <v>45</v>
      </c>
      <c r="D51" s="22" t="str">
        <f>'Name List'!F50</f>
        <v>16xdy45</v>
      </c>
      <c r="E51" s="22" t="str">
        <f>'Name List'!G50</f>
        <v>X45</v>
      </c>
      <c r="F51" s="93">
        <f t="shared" si="2"/>
        <v>3.1666666666666665</v>
      </c>
      <c r="G51" s="93">
        <f t="shared" si="2"/>
        <v>3.1666666666666665</v>
      </c>
      <c r="H51" s="93">
        <f t="shared" si="2"/>
        <v>3.1666666666666665</v>
      </c>
      <c r="I51" s="93">
        <f t="shared" si="2"/>
        <v>3.1666666666666665</v>
      </c>
      <c r="J51" s="93">
        <f t="shared" si="2"/>
        <v>3.1666666666666665</v>
      </c>
      <c r="K51" s="93">
        <f t="shared" si="2"/>
        <v>3.1666666666666665</v>
      </c>
      <c r="M51" s="20">
        <v>19</v>
      </c>
    </row>
    <row r="52" spans="3:13" x14ac:dyDescent="0.25">
      <c r="C52" s="24">
        <v>46</v>
      </c>
      <c r="D52" s="22" t="str">
        <f>'Name List'!F51</f>
        <v>16xdy46</v>
      </c>
      <c r="E52" s="22" t="str">
        <f>'Name List'!G51</f>
        <v>X46</v>
      </c>
      <c r="F52" s="93">
        <f t="shared" si="2"/>
        <v>3</v>
      </c>
      <c r="G52" s="93">
        <f t="shared" si="2"/>
        <v>3</v>
      </c>
      <c r="H52" s="93">
        <f t="shared" si="2"/>
        <v>3</v>
      </c>
      <c r="I52" s="93">
        <f t="shared" si="2"/>
        <v>3</v>
      </c>
      <c r="J52" s="93">
        <f t="shared" si="2"/>
        <v>3</v>
      </c>
      <c r="K52" s="93">
        <f t="shared" si="2"/>
        <v>3</v>
      </c>
      <c r="M52" s="20">
        <v>18</v>
      </c>
    </row>
    <row r="53" spans="3:13" x14ac:dyDescent="0.25">
      <c r="C53" s="24">
        <v>47</v>
      </c>
      <c r="D53" s="22" t="str">
        <f>'Name List'!F52</f>
        <v>16xdy47</v>
      </c>
      <c r="E53" s="22" t="str">
        <f>'Name List'!G52</f>
        <v>X47</v>
      </c>
      <c r="F53" s="93">
        <f t="shared" si="2"/>
        <v>3</v>
      </c>
      <c r="G53" s="93">
        <f t="shared" si="2"/>
        <v>3</v>
      </c>
      <c r="H53" s="93">
        <f t="shared" si="2"/>
        <v>3</v>
      </c>
      <c r="I53" s="93">
        <f t="shared" si="2"/>
        <v>3</v>
      </c>
      <c r="J53" s="93">
        <f t="shared" si="2"/>
        <v>3</v>
      </c>
      <c r="K53" s="93">
        <f t="shared" si="2"/>
        <v>3</v>
      </c>
      <c r="M53" s="20">
        <v>18</v>
      </c>
    </row>
    <row r="54" spans="3:13" x14ac:dyDescent="0.25">
      <c r="C54" s="24">
        <v>48</v>
      </c>
      <c r="D54" s="22" t="str">
        <f>'Name List'!F53</f>
        <v>16xdy48</v>
      </c>
      <c r="E54" s="22" t="str">
        <f>'Name List'!G53</f>
        <v>X48</v>
      </c>
      <c r="F54" s="93">
        <f t="shared" si="2"/>
        <v>3</v>
      </c>
      <c r="G54" s="93">
        <f t="shared" si="2"/>
        <v>3</v>
      </c>
      <c r="H54" s="93">
        <f t="shared" si="2"/>
        <v>3</v>
      </c>
      <c r="I54" s="93">
        <f t="shared" si="2"/>
        <v>3</v>
      </c>
      <c r="J54" s="93">
        <f t="shared" si="2"/>
        <v>3</v>
      </c>
      <c r="K54" s="93">
        <f t="shared" si="2"/>
        <v>3</v>
      </c>
      <c r="M54" s="20">
        <v>18</v>
      </c>
    </row>
    <row r="55" spans="3:13" x14ac:dyDescent="0.25">
      <c r="C55" s="24">
        <v>49</v>
      </c>
      <c r="D55" s="22" t="str">
        <f>'Name List'!F54</f>
        <v>16xdy49</v>
      </c>
      <c r="E55" s="22" t="str">
        <f>'Name List'!G54</f>
        <v>X49</v>
      </c>
      <c r="F55" s="93">
        <f t="shared" si="2"/>
        <v>3.1666666666666665</v>
      </c>
      <c r="G55" s="93">
        <f t="shared" si="2"/>
        <v>3.1666666666666665</v>
      </c>
      <c r="H55" s="93">
        <f t="shared" si="2"/>
        <v>3.1666666666666665</v>
      </c>
      <c r="I55" s="93">
        <f t="shared" si="2"/>
        <v>3.1666666666666665</v>
      </c>
      <c r="J55" s="93">
        <f t="shared" si="2"/>
        <v>3.1666666666666665</v>
      </c>
      <c r="K55" s="93">
        <f t="shared" si="2"/>
        <v>3.1666666666666665</v>
      </c>
      <c r="M55" s="20">
        <v>19</v>
      </c>
    </row>
    <row r="56" spans="3:13" x14ac:dyDescent="0.25">
      <c r="C56" s="24">
        <v>50</v>
      </c>
      <c r="D56" s="22" t="str">
        <f>'Name List'!F55</f>
        <v>16xdy50</v>
      </c>
      <c r="E56" s="22" t="str">
        <f>'Name List'!G55</f>
        <v>X50</v>
      </c>
      <c r="F56" s="93">
        <f t="shared" si="2"/>
        <v>3.1666666666666665</v>
      </c>
      <c r="G56" s="93">
        <f t="shared" si="2"/>
        <v>3.1666666666666665</v>
      </c>
      <c r="H56" s="93">
        <f t="shared" si="2"/>
        <v>3.1666666666666665</v>
      </c>
      <c r="I56" s="93">
        <f t="shared" si="2"/>
        <v>3.1666666666666665</v>
      </c>
      <c r="J56" s="93">
        <f t="shared" si="2"/>
        <v>3.1666666666666665</v>
      </c>
      <c r="K56" s="93">
        <f t="shared" si="2"/>
        <v>3.1666666666666665</v>
      </c>
      <c r="M56" s="20">
        <v>19</v>
      </c>
    </row>
    <row r="57" spans="3:13" x14ac:dyDescent="0.25">
      <c r="C57" s="24">
        <v>51</v>
      </c>
      <c r="D57" s="22" t="str">
        <f>'Name List'!F56</f>
        <v>16xdy51</v>
      </c>
      <c r="E57" s="22" t="str">
        <f>'Name List'!G56</f>
        <v>X51</v>
      </c>
      <c r="F57" s="93">
        <f t="shared" si="2"/>
        <v>3.1666666666666665</v>
      </c>
      <c r="G57" s="93">
        <f t="shared" si="2"/>
        <v>3.1666666666666665</v>
      </c>
      <c r="H57" s="93">
        <f t="shared" si="2"/>
        <v>3.1666666666666665</v>
      </c>
      <c r="I57" s="93">
        <f t="shared" si="2"/>
        <v>3.1666666666666665</v>
      </c>
      <c r="J57" s="93">
        <f t="shared" si="2"/>
        <v>3.1666666666666665</v>
      </c>
      <c r="K57" s="93">
        <f t="shared" si="2"/>
        <v>3.1666666666666665</v>
      </c>
      <c r="M57" s="20">
        <v>19</v>
      </c>
    </row>
    <row r="58" spans="3:13" x14ac:dyDescent="0.25">
      <c r="C58" s="24">
        <v>52</v>
      </c>
      <c r="D58" s="22" t="str">
        <f>'Name List'!F57</f>
        <v>16xdy52</v>
      </c>
      <c r="E58" s="22" t="str">
        <f>'Name List'!G57</f>
        <v>X52</v>
      </c>
      <c r="F58" s="93">
        <f t="shared" si="2"/>
        <v>3.1666666666666665</v>
      </c>
      <c r="G58" s="93">
        <f t="shared" si="2"/>
        <v>3.1666666666666665</v>
      </c>
      <c r="H58" s="93">
        <f t="shared" si="2"/>
        <v>3.1666666666666665</v>
      </c>
      <c r="I58" s="93">
        <f t="shared" si="2"/>
        <v>3.1666666666666665</v>
      </c>
      <c r="J58" s="93">
        <f t="shared" si="2"/>
        <v>3.1666666666666665</v>
      </c>
      <c r="K58" s="93">
        <f t="shared" si="2"/>
        <v>3.1666666666666665</v>
      </c>
      <c r="M58" s="20">
        <v>19</v>
      </c>
    </row>
    <row r="59" spans="3:13" x14ac:dyDescent="0.25">
      <c r="C59" s="24">
        <v>53</v>
      </c>
      <c r="D59" s="22" t="str">
        <f>'Name List'!F58</f>
        <v>16xdy53</v>
      </c>
      <c r="E59" s="22" t="str">
        <f>'Name List'!G58</f>
        <v>X53</v>
      </c>
      <c r="F59" s="93">
        <f t="shared" si="2"/>
        <v>3.1666666666666665</v>
      </c>
      <c r="G59" s="93">
        <f t="shared" si="2"/>
        <v>3.1666666666666665</v>
      </c>
      <c r="H59" s="93">
        <f t="shared" si="2"/>
        <v>3.1666666666666665</v>
      </c>
      <c r="I59" s="93">
        <f t="shared" si="2"/>
        <v>3.1666666666666665</v>
      </c>
      <c r="J59" s="93">
        <f t="shared" si="2"/>
        <v>3.1666666666666665</v>
      </c>
      <c r="K59" s="93">
        <f t="shared" si="2"/>
        <v>3.1666666666666665</v>
      </c>
      <c r="M59" s="20">
        <v>19</v>
      </c>
    </row>
    <row r="60" spans="3:13" x14ac:dyDescent="0.25">
      <c r="C60" s="24">
        <v>54</v>
      </c>
      <c r="D60" s="22" t="str">
        <f>'Name List'!F59</f>
        <v>16xdy54</v>
      </c>
      <c r="E60" s="22" t="str">
        <f>'Name List'!G59</f>
        <v>X54</v>
      </c>
      <c r="F60" s="93">
        <f t="shared" si="2"/>
        <v>3.1666666666666665</v>
      </c>
      <c r="G60" s="93">
        <f t="shared" si="2"/>
        <v>3.1666666666666665</v>
      </c>
      <c r="H60" s="93">
        <f t="shared" si="2"/>
        <v>3.1666666666666665</v>
      </c>
      <c r="I60" s="93">
        <f t="shared" si="2"/>
        <v>3.1666666666666665</v>
      </c>
      <c r="J60" s="93">
        <f t="shared" si="2"/>
        <v>3.1666666666666665</v>
      </c>
      <c r="K60" s="93">
        <f t="shared" si="2"/>
        <v>3.1666666666666665</v>
      </c>
      <c r="M60" s="20">
        <v>19</v>
      </c>
    </row>
    <row r="61" spans="3:13" x14ac:dyDescent="0.25">
      <c r="C61" s="24">
        <v>55</v>
      </c>
      <c r="D61" s="22" t="str">
        <f>'Name List'!F60</f>
        <v>16xdy55</v>
      </c>
      <c r="E61" s="22" t="str">
        <f>'Name List'!G60</f>
        <v>X55</v>
      </c>
      <c r="F61" s="93">
        <f t="shared" si="2"/>
        <v>3.1666666666666665</v>
      </c>
      <c r="G61" s="93">
        <f t="shared" si="2"/>
        <v>3.1666666666666665</v>
      </c>
      <c r="H61" s="93">
        <f t="shared" si="2"/>
        <v>3.1666666666666665</v>
      </c>
      <c r="I61" s="93">
        <f t="shared" si="2"/>
        <v>3.1666666666666665</v>
      </c>
      <c r="J61" s="93">
        <f t="shared" si="2"/>
        <v>3.1666666666666665</v>
      </c>
      <c r="K61" s="93">
        <f t="shared" si="2"/>
        <v>3.1666666666666665</v>
      </c>
      <c r="M61" s="20">
        <v>19</v>
      </c>
    </row>
    <row r="62" spans="3:13" x14ac:dyDescent="0.25">
      <c r="C62" s="24">
        <v>56</v>
      </c>
      <c r="D62" s="22" t="str">
        <f>'Name List'!F61</f>
        <v>16xdy56</v>
      </c>
      <c r="E62" s="22" t="str">
        <f>'Name List'!G61</f>
        <v>X56</v>
      </c>
      <c r="F62" s="93">
        <f t="shared" si="2"/>
        <v>3.1666666666666665</v>
      </c>
      <c r="G62" s="93">
        <f t="shared" si="2"/>
        <v>3.1666666666666665</v>
      </c>
      <c r="H62" s="93">
        <f t="shared" si="2"/>
        <v>3.1666666666666665</v>
      </c>
      <c r="I62" s="93">
        <f t="shared" si="2"/>
        <v>3.1666666666666665</v>
      </c>
      <c r="J62" s="93">
        <f t="shared" si="2"/>
        <v>3.1666666666666665</v>
      </c>
      <c r="K62" s="93">
        <f t="shared" si="2"/>
        <v>3.1666666666666665</v>
      </c>
      <c r="M62" s="20">
        <v>19</v>
      </c>
    </row>
    <row r="63" spans="3:13" x14ac:dyDescent="0.25">
      <c r="C63" s="24">
        <v>57</v>
      </c>
      <c r="D63" s="22" t="str">
        <f>'Name List'!F62</f>
        <v>16xdy57</v>
      </c>
      <c r="E63" s="22" t="str">
        <f>'Name List'!G62</f>
        <v>X57</v>
      </c>
      <c r="F63" s="93">
        <f t="shared" si="2"/>
        <v>3.3333333333333335</v>
      </c>
      <c r="G63" s="93">
        <f t="shared" si="2"/>
        <v>3.3333333333333335</v>
      </c>
      <c r="H63" s="93">
        <f t="shared" si="2"/>
        <v>3.3333333333333335</v>
      </c>
      <c r="I63" s="93">
        <f t="shared" si="2"/>
        <v>3.3333333333333335</v>
      </c>
      <c r="J63" s="93">
        <f t="shared" si="2"/>
        <v>3.3333333333333335</v>
      </c>
      <c r="K63" s="93">
        <f t="shared" si="2"/>
        <v>3.3333333333333335</v>
      </c>
      <c r="M63" s="20">
        <v>20</v>
      </c>
    </row>
    <row r="64" spans="3:13" x14ac:dyDescent="0.25">
      <c r="C64" s="24">
        <v>58</v>
      </c>
      <c r="D64" s="22" t="str">
        <f>'Name List'!F63</f>
        <v>16xdy58</v>
      </c>
      <c r="E64" s="22" t="str">
        <f>'Name List'!G63</f>
        <v>X58</v>
      </c>
      <c r="F64" s="93">
        <f t="shared" si="2"/>
        <v>3.1666666666666665</v>
      </c>
      <c r="G64" s="93">
        <f t="shared" si="2"/>
        <v>3.1666666666666665</v>
      </c>
      <c r="H64" s="93">
        <f t="shared" si="2"/>
        <v>3.1666666666666665</v>
      </c>
      <c r="I64" s="93">
        <f t="shared" si="2"/>
        <v>3.1666666666666665</v>
      </c>
      <c r="J64" s="93">
        <f t="shared" si="2"/>
        <v>3.1666666666666665</v>
      </c>
      <c r="K64" s="93">
        <f t="shared" si="2"/>
        <v>3.1666666666666665</v>
      </c>
      <c r="M64" s="20">
        <v>19</v>
      </c>
    </row>
    <row r="65" spans="3:13" x14ac:dyDescent="0.25">
      <c r="C65" s="24">
        <v>59</v>
      </c>
      <c r="D65" s="22" t="str">
        <f>'Name List'!F64</f>
        <v>16xdy59</v>
      </c>
      <c r="E65" s="22" t="str">
        <f>'Name List'!G64</f>
        <v>X59</v>
      </c>
      <c r="F65" s="93">
        <f t="shared" si="2"/>
        <v>3.1666666666666665</v>
      </c>
      <c r="G65" s="93">
        <f t="shared" si="2"/>
        <v>3.1666666666666665</v>
      </c>
      <c r="H65" s="93">
        <f t="shared" si="2"/>
        <v>3.1666666666666665</v>
      </c>
      <c r="I65" s="93">
        <f t="shared" si="2"/>
        <v>3.1666666666666665</v>
      </c>
      <c r="J65" s="93">
        <f t="shared" si="2"/>
        <v>3.1666666666666665</v>
      </c>
      <c r="K65" s="93">
        <f t="shared" si="2"/>
        <v>3.1666666666666665</v>
      </c>
      <c r="M65" s="20">
        <v>19</v>
      </c>
    </row>
    <row r="66" spans="3:13" x14ac:dyDescent="0.25">
      <c r="C66" s="24">
        <v>60</v>
      </c>
      <c r="D66" s="22" t="str">
        <f>'Name List'!F65</f>
        <v>16xdy60</v>
      </c>
      <c r="E66" s="22" t="str">
        <f>'Name List'!G65</f>
        <v>X60</v>
      </c>
      <c r="F66" s="93">
        <f t="shared" si="2"/>
        <v>3.3333333333333335</v>
      </c>
      <c r="G66" s="93">
        <f t="shared" si="2"/>
        <v>3.3333333333333335</v>
      </c>
      <c r="H66" s="93">
        <f t="shared" si="2"/>
        <v>3.3333333333333335</v>
      </c>
      <c r="I66" s="93">
        <f t="shared" si="2"/>
        <v>3.3333333333333335</v>
      </c>
      <c r="J66" s="93">
        <f t="shared" si="2"/>
        <v>3.3333333333333335</v>
      </c>
      <c r="K66" s="93">
        <f t="shared" si="2"/>
        <v>3.3333333333333335</v>
      </c>
      <c r="M66" s="20">
        <v>20</v>
      </c>
    </row>
    <row r="67" spans="3:13" x14ac:dyDescent="0.25">
      <c r="C67" s="24">
        <v>61</v>
      </c>
      <c r="D67" s="22" t="str">
        <f>'Name List'!F66</f>
        <v>16xdy61</v>
      </c>
      <c r="E67" s="22" t="str">
        <f>'Name List'!G66</f>
        <v>X61</v>
      </c>
      <c r="F67" s="93">
        <f t="shared" si="2"/>
        <v>3.1666666666666665</v>
      </c>
      <c r="G67" s="93">
        <f t="shared" si="2"/>
        <v>3.1666666666666665</v>
      </c>
      <c r="H67" s="93">
        <f t="shared" si="2"/>
        <v>3.1666666666666665</v>
      </c>
      <c r="I67" s="93">
        <f t="shared" si="2"/>
        <v>3.1666666666666665</v>
      </c>
      <c r="J67" s="93">
        <f t="shared" si="2"/>
        <v>3.1666666666666665</v>
      </c>
      <c r="K67" s="93">
        <f t="shared" si="2"/>
        <v>3.1666666666666665</v>
      </c>
      <c r="M67" s="20">
        <v>19</v>
      </c>
    </row>
    <row r="68" spans="3:13" x14ac:dyDescent="0.25">
      <c r="C68" s="24">
        <v>62</v>
      </c>
      <c r="D68" s="22" t="str">
        <f>'Name List'!F67</f>
        <v>16xdy62</v>
      </c>
      <c r="E68" s="22" t="str">
        <f>'Name List'!G67</f>
        <v>X62</v>
      </c>
      <c r="F68" s="93">
        <f t="shared" si="2"/>
        <v>3.1666666666666665</v>
      </c>
      <c r="G68" s="93">
        <f t="shared" si="2"/>
        <v>3.1666666666666665</v>
      </c>
      <c r="H68" s="93">
        <f t="shared" si="2"/>
        <v>3.1666666666666665</v>
      </c>
      <c r="I68" s="93">
        <f t="shared" si="2"/>
        <v>3.1666666666666665</v>
      </c>
      <c r="J68" s="93">
        <f t="shared" si="2"/>
        <v>3.1666666666666665</v>
      </c>
      <c r="K68" s="93">
        <f t="shared" si="2"/>
        <v>3.1666666666666665</v>
      </c>
      <c r="M68" s="20">
        <v>19</v>
      </c>
    </row>
    <row r="69" spans="3:13" x14ac:dyDescent="0.25">
      <c r="C69" s="24">
        <v>63</v>
      </c>
      <c r="D69" s="22" t="str">
        <f>'Name List'!F68</f>
        <v>16xdy63</v>
      </c>
      <c r="E69" s="22" t="str">
        <f>'Name List'!G68</f>
        <v>X63</v>
      </c>
      <c r="F69" s="93">
        <f t="shared" si="2"/>
        <v>3</v>
      </c>
      <c r="G69" s="93">
        <f t="shared" si="2"/>
        <v>3</v>
      </c>
      <c r="H69" s="93">
        <f t="shared" si="2"/>
        <v>3</v>
      </c>
      <c r="I69" s="93">
        <f t="shared" si="2"/>
        <v>3</v>
      </c>
      <c r="J69" s="93">
        <f t="shared" si="2"/>
        <v>3</v>
      </c>
      <c r="K69" s="93">
        <f t="shared" si="2"/>
        <v>3</v>
      </c>
      <c r="M69" s="20">
        <v>18</v>
      </c>
    </row>
    <row r="70" spans="3:13" x14ac:dyDescent="0.25">
      <c r="C70" s="24">
        <v>64</v>
      </c>
      <c r="D70" s="22" t="str">
        <f>'Name List'!F69</f>
        <v>16xdy64</v>
      </c>
      <c r="E70" s="22" t="str">
        <f>'Name List'!G69</f>
        <v>X64</v>
      </c>
      <c r="F70" s="93">
        <f t="shared" si="2"/>
        <v>3</v>
      </c>
      <c r="G70" s="93">
        <f t="shared" si="2"/>
        <v>3</v>
      </c>
      <c r="H70" s="93">
        <f t="shared" si="2"/>
        <v>3</v>
      </c>
      <c r="I70" s="93">
        <f t="shared" si="2"/>
        <v>3</v>
      </c>
      <c r="J70" s="93">
        <f t="shared" si="2"/>
        <v>3</v>
      </c>
      <c r="K70" s="93">
        <f t="shared" si="2"/>
        <v>3</v>
      </c>
      <c r="M70" s="20">
        <v>18</v>
      </c>
    </row>
    <row r="71" spans="3:13" x14ac:dyDescent="0.25">
      <c r="C71" s="24">
        <v>65</v>
      </c>
      <c r="D71" s="22" t="str">
        <f>'Name List'!F70</f>
        <v>16xdy65</v>
      </c>
      <c r="E71" s="22" t="str">
        <f>'Name List'!G70</f>
        <v>X65</v>
      </c>
      <c r="F71" s="93">
        <f t="shared" ref="F71:K102" si="3">$M71/6</f>
        <v>3.3333333333333335</v>
      </c>
      <c r="G71" s="93">
        <f t="shared" si="3"/>
        <v>3.3333333333333335</v>
      </c>
      <c r="H71" s="93">
        <f t="shared" si="3"/>
        <v>3.3333333333333335</v>
      </c>
      <c r="I71" s="93">
        <f t="shared" si="3"/>
        <v>3.3333333333333335</v>
      </c>
      <c r="J71" s="93">
        <f t="shared" si="3"/>
        <v>3.3333333333333335</v>
      </c>
      <c r="K71" s="93">
        <f t="shared" si="3"/>
        <v>3.3333333333333335</v>
      </c>
      <c r="M71" s="20">
        <v>20</v>
      </c>
    </row>
    <row r="72" spans="3:13" x14ac:dyDescent="0.25">
      <c r="C72" s="24">
        <v>66</v>
      </c>
      <c r="D72" s="22" t="str">
        <f>'Name List'!F71</f>
        <v>16xdy66</v>
      </c>
      <c r="E72" s="22" t="str">
        <f>'Name List'!G71</f>
        <v>X66</v>
      </c>
      <c r="F72" s="93">
        <f t="shared" si="3"/>
        <v>3.1666666666666665</v>
      </c>
      <c r="G72" s="93">
        <f t="shared" si="3"/>
        <v>3.1666666666666665</v>
      </c>
      <c r="H72" s="93">
        <f t="shared" si="3"/>
        <v>3.1666666666666665</v>
      </c>
      <c r="I72" s="93">
        <f t="shared" si="3"/>
        <v>3.1666666666666665</v>
      </c>
      <c r="J72" s="93">
        <f t="shared" si="3"/>
        <v>3.1666666666666665</v>
      </c>
      <c r="K72" s="93">
        <f t="shared" si="3"/>
        <v>3.1666666666666665</v>
      </c>
      <c r="M72" s="20">
        <v>19</v>
      </c>
    </row>
    <row r="73" spans="3:13" x14ac:dyDescent="0.25">
      <c r="C73" s="24">
        <v>67</v>
      </c>
      <c r="D73" s="22" t="str">
        <f>'Name List'!F72</f>
        <v>16xdy67</v>
      </c>
      <c r="E73" s="22" t="str">
        <f>'Name List'!G72</f>
        <v>X67</v>
      </c>
      <c r="F73" s="93">
        <f t="shared" si="3"/>
        <v>3.1666666666666665</v>
      </c>
      <c r="G73" s="93">
        <f t="shared" si="3"/>
        <v>3.1666666666666665</v>
      </c>
      <c r="H73" s="93">
        <f t="shared" si="3"/>
        <v>3.1666666666666665</v>
      </c>
      <c r="I73" s="93">
        <f t="shared" si="3"/>
        <v>3.1666666666666665</v>
      </c>
      <c r="J73" s="93">
        <f t="shared" si="3"/>
        <v>3.1666666666666665</v>
      </c>
      <c r="K73" s="93">
        <f t="shared" si="3"/>
        <v>3.1666666666666665</v>
      </c>
      <c r="M73" s="20">
        <v>19</v>
      </c>
    </row>
    <row r="74" spans="3:13" x14ac:dyDescent="0.25">
      <c r="C74" s="24">
        <v>68</v>
      </c>
      <c r="D74" s="22" t="str">
        <f>'Name List'!F73</f>
        <v>16xdy68</v>
      </c>
      <c r="E74" s="22" t="str">
        <f>'Name List'!G73</f>
        <v>X68</v>
      </c>
      <c r="F74" s="93">
        <f t="shared" si="3"/>
        <v>3.3333333333333335</v>
      </c>
      <c r="G74" s="93">
        <f t="shared" si="3"/>
        <v>3.3333333333333335</v>
      </c>
      <c r="H74" s="93">
        <f t="shared" si="3"/>
        <v>3.3333333333333335</v>
      </c>
      <c r="I74" s="93">
        <f t="shared" si="3"/>
        <v>3.3333333333333335</v>
      </c>
      <c r="J74" s="93">
        <f t="shared" si="3"/>
        <v>3.3333333333333335</v>
      </c>
      <c r="K74" s="93">
        <f t="shared" si="3"/>
        <v>3.3333333333333335</v>
      </c>
      <c r="M74" s="20">
        <v>20</v>
      </c>
    </row>
    <row r="75" spans="3:13" x14ac:dyDescent="0.25">
      <c r="C75" s="24">
        <v>69</v>
      </c>
      <c r="D75" s="22" t="str">
        <f>'Name List'!F74</f>
        <v>16xdy69</v>
      </c>
      <c r="E75" s="22" t="str">
        <f>'Name List'!G74</f>
        <v>X69</v>
      </c>
      <c r="F75" s="93">
        <f t="shared" si="3"/>
        <v>3.1666666666666665</v>
      </c>
      <c r="G75" s="93">
        <f t="shared" si="3"/>
        <v>3.1666666666666665</v>
      </c>
      <c r="H75" s="93">
        <f t="shared" si="3"/>
        <v>3.1666666666666665</v>
      </c>
      <c r="I75" s="93">
        <f t="shared" si="3"/>
        <v>3.1666666666666665</v>
      </c>
      <c r="J75" s="93">
        <f t="shared" si="3"/>
        <v>3.1666666666666665</v>
      </c>
      <c r="K75" s="93">
        <f t="shared" si="3"/>
        <v>3.1666666666666665</v>
      </c>
      <c r="M75" s="20">
        <v>19</v>
      </c>
    </row>
    <row r="76" spans="3:13" x14ac:dyDescent="0.25">
      <c r="C76" s="24">
        <v>70</v>
      </c>
      <c r="D76" s="22" t="str">
        <f>'Name List'!F75</f>
        <v>16xdy70</v>
      </c>
      <c r="E76" s="22" t="str">
        <f>'Name List'!G75</f>
        <v>X70</v>
      </c>
      <c r="F76" s="93">
        <f t="shared" si="3"/>
        <v>3.3333333333333335</v>
      </c>
      <c r="G76" s="93">
        <f t="shared" si="3"/>
        <v>3.3333333333333335</v>
      </c>
      <c r="H76" s="93">
        <f t="shared" si="3"/>
        <v>3.3333333333333335</v>
      </c>
      <c r="I76" s="93">
        <f t="shared" si="3"/>
        <v>3.3333333333333335</v>
      </c>
      <c r="J76" s="93">
        <f t="shared" si="3"/>
        <v>3.3333333333333335</v>
      </c>
      <c r="K76" s="93">
        <f t="shared" si="3"/>
        <v>3.3333333333333335</v>
      </c>
      <c r="M76" s="20">
        <v>20</v>
      </c>
    </row>
    <row r="77" spans="3:13" x14ac:dyDescent="0.25">
      <c r="C77" s="24">
        <v>71</v>
      </c>
      <c r="D77" s="22" t="str">
        <f>'Name List'!F76</f>
        <v>16xdy71</v>
      </c>
      <c r="E77" s="22" t="str">
        <f>'Name List'!G76</f>
        <v>X71</v>
      </c>
      <c r="F77" s="93">
        <f t="shared" si="3"/>
        <v>3</v>
      </c>
      <c r="G77" s="93">
        <f t="shared" si="3"/>
        <v>3</v>
      </c>
      <c r="H77" s="93">
        <f t="shared" si="3"/>
        <v>3</v>
      </c>
      <c r="I77" s="93">
        <f t="shared" si="3"/>
        <v>3</v>
      </c>
      <c r="J77" s="93">
        <f t="shared" si="3"/>
        <v>3</v>
      </c>
      <c r="K77" s="93">
        <f t="shared" si="3"/>
        <v>3</v>
      </c>
      <c r="M77" s="20">
        <v>18</v>
      </c>
    </row>
    <row r="78" spans="3:13" x14ac:dyDescent="0.25">
      <c r="C78" s="24">
        <v>72</v>
      </c>
      <c r="D78" s="22" t="str">
        <f>'Name List'!F77</f>
        <v>16xdy72</v>
      </c>
      <c r="E78" s="22" t="str">
        <f>'Name List'!G77</f>
        <v>X72</v>
      </c>
      <c r="F78" s="93">
        <f t="shared" si="3"/>
        <v>3.3333333333333335</v>
      </c>
      <c r="G78" s="93">
        <f t="shared" si="3"/>
        <v>3.3333333333333335</v>
      </c>
      <c r="H78" s="93">
        <f t="shared" si="3"/>
        <v>3.3333333333333335</v>
      </c>
      <c r="I78" s="93">
        <f t="shared" si="3"/>
        <v>3.3333333333333335</v>
      </c>
      <c r="J78" s="93">
        <f t="shared" si="3"/>
        <v>3.3333333333333335</v>
      </c>
      <c r="K78" s="93">
        <f t="shared" si="3"/>
        <v>3.3333333333333335</v>
      </c>
      <c r="M78" s="20">
        <v>20</v>
      </c>
    </row>
    <row r="79" spans="3:13" x14ac:dyDescent="0.25">
      <c r="C79" s="24">
        <v>73</v>
      </c>
      <c r="D79" s="22" t="str">
        <f>'Name List'!F78</f>
        <v>16xdy73</v>
      </c>
      <c r="E79" s="22" t="str">
        <f>'Name List'!G78</f>
        <v>X73</v>
      </c>
      <c r="F79" s="93">
        <f t="shared" si="3"/>
        <v>3.1666666666666665</v>
      </c>
      <c r="G79" s="93">
        <f t="shared" si="3"/>
        <v>3.1666666666666665</v>
      </c>
      <c r="H79" s="93">
        <f t="shared" si="3"/>
        <v>3.1666666666666665</v>
      </c>
      <c r="I79" s="93">
        <f t="shared" si="3"/>
        <v>3.1666666666666665</v>
      </c>
      <c r="J79" s="93">
        <f t="shared" si="3"/>
        <v>3.1666666666666665</v>
      </c>
      <c r="K79" s="93">
        <f t="shared" si="3"/>
        <v>3.1666666666666665</v>
      </c>
      <c r="M79" s="20">
        <v>19</v>
      </c>
    </row>
    <row r="80" spans="3:13" x14ac:dyDescent="0.25">
      <c r="C80" s="24">
        <v>74</v>
      </c>
      <c r="D80" s="22" t="str">
        <f>'Name List'!F79</f>
        <v>16xdy74</v>
      </c>
      <c r="E80" s="22" t="str">
        <f>'Name List'!G79</f>
        <v>X74</v>
      </c>
      <c r="F80" s="93">
        <f t="shared" si="3"/>
        <v>3.1666666666666665</v>
      </c>
      <c r="G80" s="93">
        <f t="shared" si="3"/>
        <v>3.1666666666666665</v>
      </c>
      <c r="H80" s="93">
        <f t="shared" si="3"/>
        <v>3.1666666666666665</v>
      </c>
      <c r="I80" s="93">
        <f t="shared" si="3"/>
        <v>3.1666666666666665</v>
      </c>
      <c r="J80" s="93">
        <f t="shared" si="3"/>
        <v>3.1666666666666665</v>
      </c>
      <c r="K80" s="93">
        <f t="shared" si="3"/>
        <v>3.1666666666666665</v>
      </c>
      <c r="M80" s="20">
        <v>19</v>
      </c>
    </row>
    <row r="81" spans="3:13" x14ac:dyDescent="0.25">
      <c r="C81" s="24">
        <v>75</v>
      </c>
      <c r="D81" s="22" t="str">
        <f>'Name List'!F80</f>
        <v>16xdy75</v>
      </c>
      <c r="E81" s="22" t="str">
        <f>'Name List'!G80</f>
        <v>X75</v>
      </c>
      <c r="F81" s="93">
        <f t="shared" si="3"/>
        <v>3.3333333333333335</v>
      </c>
      <c r="G81" s="93">
        <f t="shared" si="3"/>
        <v>3.3333333333333335</v>
      </c>
      <c r="H81" s="93">
        <f t="shared" si="3"/>
        <v>3.3333333333333335</v>
      </c>
      <c r="I81" s="93">
        <f t="shared" si="3"/>
        <v>3.3333333333333335</v>
      </c>
      <c r="J81" s="93">
        <f t="shared" si="3"/>
        <v>3.3333333333333335</v>
      </c>
      <c r="K81" s="93">
        <f t="shared" si="3"/>
        <v>3.3333333333333335</v>
      </c>
      <c r="M81" s="20">
        <v>20</v>
      </c>
    </row>
    <row r="82" spans="3:13" x14ac:dyDescent="0.25">
      <c r="C82" s="24">
        <v>76</v>
      </c>
      <c r="D82" s="22" t="str">
        <f>'Name List'!F81</f>
        <v>16xdy76</v>
      </c>
      <c r="E82" s="22" t="str">
        <f>'Name List'!G81</f>
        <v>X76</v>
      </c>
      <c r="F82" s="93">
        <f t="shared" si="3"/>
        <v>3.3333333333333335</v>
      </c>
      <c r="G82" s="93">
        <f t="shared" si="3"/>
        <v>3.3333333333333335</v>
      </c>
      <c r="H82" s="93">
        <f t="shared" si="3"/>
        <v>3.3333333333333335</v>
      </c>
      <c r="I82" s="93">
        <f t="shared" si="3"/>
        <v>3.3333333333333335</v>
      </c>
      <c r="J82" s="93">
        <f t="shared" si="3"/>
        <v>3.3333333333333335</v>
      </c>
      <c r="K82" s="93">
        <f t="shared" si="3"/>
        <v>3.3333333333333335</v>
      </c>
      <c r="M82" s="20">
        <v>20</v>
      </c>
    </row>
    <row r="83" spans="3:13" x14ac:dyDescent="0.25">
      <c r="C83" s="24">
        <v>77</v>
      </c>
      <c r="D83" s="22" t="str">
        <f>'Name List'!F82</f>
        <v>16xdy77</v>
      </c>
      <c r="E83" s="22" t="str">
        <f>'Name List'!G82</f>
        <v>X77</v>
      </c>
      <c r="F83" s="93">
        <f t="shared" si="3"/>
        <v>2.8333333333333335</v>
      </c>
      <c r="G83" s="93">
        <f t="shared" si="3"/>
        <v>2.8333333333333335</v>
      </c>
      <c r="H83" s="93">
        <f t="shared" si="3"/>
        <v>2.8333333333333335</v>
      </c>
      <c r="I83" s="93">
        <f t="shared" si="3"/>
        <v>2.8333333333333335</v>
      </c>
      <c r="J83" s="93">
        <f t="shared" si="3"/>
        <v>2.8333333333333335</v>
      </c>
      <c r="K83" s="93">
        <f t="shared" si="3"/>
        <v>2.8333333333333335</v>
      </c>
      <c r="M83" s="20">
        <v>17</v>
      </c>
    </row>
    <row r="84" spans="3:13" x14ac:dyDescent="0.25">
      <c r="C84" s="24">
        <v>78</v>
      </c>
      <c r="D84" s="22" t="str">
        <f>'Name List'!F83</f>
        <v>16xdy78</v>
      </c>
      <c r="E84" s="22" t="str">
        <f>'Name List'!G83</f>
        <v>X78</v>
      </c>
      <c r="F84" s="93">
        <f t="shared" si="3"/>
        <v>2.6666666666666665</v>
      </c>
      <c r="G84" s="93">
        <f t="shared" si="3"/>
        <v>2.6666666666666665</v>
      </c>
      <c r="H84" s="93">
        <f t="shared" si="3"/>
        <v>2.6666666666666665</v>
      </c>
      <c r="I84" s="93">
        <f t="shared" si="3"/>
        <v>2.6666666666666665</v>
      </c>
      <c r="J84" s="93">
        <f t="shared" si="3"/>
        <v>2.6666666666666665</v>
      </c>
      <c r="K84" s="93">
        <f t="shared" si="3"/>
        <v>2.6666666666666665</v>
      </c>
      <c r="M84" s="20">
        <v>16</v>
      </c>
    </row>
    <row r="85" spans="3:13" x14ac:dyDescent="0.25">
      <c r="C85" s="24">
        <v>79</v>
      </c>
      <c r="D85" s="22" t="str">
        <f>'Name List'!F84</f>
        <v>16xdy79</v>
      </c>
      <c r="E85" s="22" t="str">
        <f>'Name List'!G84</f>
        <v>X79</v>
      </c>
      <c r="F85" s="93">
        <f t="shared" si="3"/>
        <v>3</v>
      </c>
      <c r="G85" s="93">
        <f t="shared" si="3"/>
        <v>3</v>
      </c>
      <c r="H85" s="93">
        <f t="shared" si="3"/>
        <v>3</v>
      </c>
      <c r="I85" s="93">
        <f t="shared" si="3"/>
        <v>3</v>
      </c>
      <c r="J85" s="93">
        <f t="shared" si="3"/>
        <v>3</v>
      </c>
      <c r="K85" s="93">
        <f t="shared" si="3"/>
        <v>3</v>
      </c>
      <c r="M85" s="20">
        <v>18</v>
      </c>
    </row>
    <row r="86" spans="3:13" x14ac:dyDescent="0.25">
      <c r="C86" s="24">
        <v>80</v>
      </c>
      <c r="D86" s="22" t="str">
        <f>'Name List'!F85</f>
        <v>16xdy80</v>
      </c>
      <c r="E86" s="22" t="str">
        <f>'Name List'!G85</f>
        <v>X80</v>
      </c>
      <c r="F86" s="93">
        <f t="shared" si="3"/>
        <v>3</v>
      </c>
      <c r="G86" s="93">
        <f t="shared" si="3"/>
        <v>3</v>
      </c>
      <c r="H86" s="93">
        <f t="shared" si="3"/>
        <v>3</v>
      </c>
      <c r="I86" s="93">
        <f t="shared" si="3"/>
        <v>3</v>
      </c>
      <c r="J86" s="93">
        <f t="shared" si="3"/>
        <v>3</v>
      </c>
      <c r="K86" s="93">
        <f t="shared" si="3"/>
        <v>3</v>
      </c>
      <c r="M86" s="20">
        <v>18</v>
      </c>
    </row>
    <row r="87" spans="3:13" x14ac:dyDescent="0.25">
      <c r="C87" s="24">
        <v>81</v>
      </c>
      <c r="D87" s="22" t="str">
        <f>'Name List'!F86</f>
        <v>16xdy81</v>
      </c>
      <c r="E87" s="22" t="str">
        <f>'Name List'!G86</f>
        <v>X81</v>
      </c>
      <c r="F87" s="93">
        <f t="shared" si="3"/>
        <v>3.1666666666666665</v>
      </c>
      <c r="G87" s="93">
        <f t="shared" si="3"/>
        <v>3.1666666666666665</v>
      </c>
      <c r="H87" s="93">
        <f t="shared" si="3"/>
        <v>3.1666666666666665</v>
      </c>
      <c r="I87" s="93">
        <f t="shared" si="3"/>
        <v>3.1666666666666665</v>
      </c>
      <c r="J87" s="93">
        <f t="shared" si="3"/>
        <v>3.1666666666666665</v>
      </c>
      <c r="K87" s="93">
        <f t="shared" si="3"/>
        <v>3.1666666666666665</v>
      </c>
      <c r="M87" s="20">
        <v>19</v>
      </c>
    </row>
    <row r="88" spans="3:13" x14ac:dyDescent="0.25">
      <c r="C88" s="24">
        <v>82</v>
      </c>
      <c r="D88" s="22" t="str">
        <f>'Name List'!F87</f>
        <v>16xdy82</v>
      </c>
      <c r="E88" s="22" t="str">
        <f>'Name List'!G87</f>
        <v>X82</v>
      </c>
      <c r="F88" s="93">
        <f t="shared" si="3"/>
        <v>2.6666666666666665</v>
      </c>
      <c r="G88" s="93">
        <f t="shared" si="3"/>
        <v>2.6666666666666665</v>
      </c>
      <c r="H88" s="93">
        <f t="shared" si="3"/>
        <v>2.6666666666666665</v>
      </c>
      <c r="I88" s="93">
        <f t="shared" si="3"/>
        <v>2.6666666666666665</v>
      </c>
      <c r="J88" s="93">
        <f t="shared" si="3"/>
        <v>2.6666666666666665</v>
      </c>
      <c r="K88" s="93">
        <f t="shared" si="3"/>
        <v>2.6666666666666665</v>
      </c>
      <c r="M88" s="20">
        <v>16</v>
      </c>
    </row>
    <row r="89" spans="3:13" x14ac:dyDescent="0.25">
      <c r="C89" s="24">
        <v>83</v>
      </c>
      <c r="D89" s="22" t="str">
        <f>'Name List'!F88</f>
        <v>16xdy83</v>
      </c>
      <c r="E89" s="22" t="str">
        <f>'Name List'!G88</f>
        <v>X83</v>
      </c>
      <c r="F89" s="93">
        <f t="shared" si="3"/>
        <v>3.3333333333333335</v>
      </c>
      <c r="G89" s="93">
        <f t="shared" si="3"/>
        <v>3.3333333333333335</v>
      </c>
      <c r="H89" s="93">
        <f t="shared" si="3"/>
        <v>3.3333333333333335</v>
      </c>
      <c r="I89" s="93">
        <f t="shared" si="3"/>
        <v>3.3333333333333335</v>
      </c>
      <c r="J89" s="93">
        <f t="shared" si="3"/>
        <v>3.3333333333333335</v>
      </c>
      <c r="K89" s="93">
        <f t="shared" si="3"/>
        <v>3.3333333333333335</v>
      </c>
      <c r="M89" s="20">
        <v>20</v>
      </c>
    </row>
    <row r="90" spans="3:13" x14ac:dyDescent="0.25">
      <c r="C90" s="24">
        <v>84</v>
      </c>
      <c r="D90" s="22" t="str">
        <f>'Name List'!F89</f>
        <v>16xdy84</v>
      </c>
      <c r="E90" s="22" t="str">
        <f>'Name List'!G89</f>
        <v>X84</v>
      </c>
      <c r="F90" s="93">
        <f t="shared" si="3"/>
        <v>2.6666666666666665</v>
      </c>
      <c r="G90" s="93">
        <f t="shared" si="3"/>
        <v>2.6666666666666665</v>
      </c>
      <c r="H90" s="93">
        <f t="shared" si="3"/>
        <v>2.6666666666666665</v>
      </c>
      <c r="I90" s="93">
        <f t="shared" si="3"/>
        <v>2.6666666666666665</v>
      </c>
      <c r="J90" s="93">
        <f t="shared" si="3"/>
        <v>2.6666666666666665</v>
      </c>
      <c r="K90" s="93">
        <f t="shared" si="3"/>
        <v>2.6666666666666665</v>
      </c>
      <c r="M90" s="20">
        <v>16</v>
      </c>
    </row>
    <row r="91" spans="3:13" x14ac:dyDescent="0.25">
      <c r="C91" s="24">
        <v>85</v>
      </c>
      <c r="D91" s="22" t="str">
        <f>'Name List'!F90</f>
        <v>16xdy85</v>
      </c>
      <c r="E91" s="22" t="str">
        <f>'Name List'!G90</f>
        <v>X85</v>
      </c>
      <c r="F91" s="93">
        <f t="shared" si="3"/>
        <v>2.6666666666666665</v>
      </c>
      <c r="G91" s="93">
        <f t="shared" si="3"/>
        <v>2.6666666666666665</v>
      </c>
      <c r="H91" s="93">
        <f t="shared" si="3"/>
        <v>2.6666666666666665</v>
      </c>
      <c r="I91" s="93">
        <f t="shared" si="3"/>
        <v>2.6666666666666665</v>
      </c>
      <c r="J91" s="93">
        <f t="shared" si="3"/>
        <v>2.6666666666666665</v>
      </c>
      <c r="K91" s="93">
        <f t="shared" si="3"/>
        <v>2.6666666666666665</v>
      </c>
      <c r="M91" s="20">
        <v>16</v>
      </c>
    </row>
    <row r="92" spans="3:13" x14ac:dyDescent="0.25">
      <c r="C92" s="24">
        <v>86</v>
      </c>
      <c r="D92" s="22" t="str">
        <f>'Name List'!F91</f>
        <v>16xdy86</v>
      </c>
      <c r="E92" s="22" t="str">
        <f>'Name List'!G91</f>
        <v>X86</v>
      </c>
      <c r="F92" s="93">
        <f t="shared" si="3"/>
        <v>3</v>
      </c>
      <c r="G92" s="93">
        <f t="shared" si="3"/>
        <v>3</v>
      </c>
      <c r="H92" s="93">
        <f t="shared" si="3"/>
        <v>3</v>
      </c>
      <c r="I92" s="93">
        <f t="shared" si="3"/>
        <v>3</v>
      </c>
      <c r="J92" s="93">
        <f t="shared" si="3"/>
        <v>3</v>
      </c>
      <c r="K92" s="93">
        <f t="shared" si="3"/>
        <v>3</v>
      </c>
      <c r="M92" s="20">
        <v>18</v>
      </c>
    </row>
    <row r="93" spans="3:13" x14ac:dyDescent="0.25">
      <c r="C93" s="24">
        <v>87</v>
      </c>
      <c r="D93" s="22" t="str">
        <f>'Name List'!F92</f>
        <v>16xdy87</v>
      </c>
      <c r="E93" s="22" t="str">
        <f>'Name List'!G92</f>
        <v>X87</v>
      </c>
      <c r="F93" s="93">
        <f t="shared" si="3"/>
        <v>3</v>
      </c>
      <c r="G93" s="93">
        <f t="shared" si="3"/>
        <v>3</v>
      </c>
      <c r="H93" s="93">
        <f t="shared" si="3"/>
        <v>3</v>
      </c>
      <c r="I93" s="93">
        <f t="shared" si="3"/>
        <v>3</v>
      </c>
      <c r="J93" s="93">
        <f t="shared" si="3"/>
        <v>3</v>
      </c>
      <c r="K93" s="93">
        <f t="shared" si="3"/>
        <v>3</v>
      </c>
      <c r="M93" s="20">
        <v>18</v>
      </c>
    </row>
    <row r="94" spans="3:13" x14ac:dyDescent="0.25">
      <c r="C94" s="24">
        <v>88</v>
      </c>
      <c r="D94" s="22" t="str">
        <f>'Name List'!F93</f>
        <v>16xdy88</v>
      </c>
      <c r="E94" s="22" t="str">
        <f>'Name List'!G93</f>
        <v>X88</v>
      </c>
      <c r="F94" s="93">
        <f t="shared" si="3"/>
        <v>2.8333333333333335</v>
      </c>
      <c r="G94" s="93">
        <f t="shared" si="3"/>
        <v>2.8333333333333335</v>
      </c>
      <c r="H94" s="93">
        <f t="shared" si="3"/>
        <v>2.8333333333333335</v>
      </c>
      <c r="I94" s="93">
        <f t="shared" si="3"/>
        <v>2.8333333333333335</v>
      </c>
      <c r="J94" s="93">
        <f t="shared" si="3"/>
        <v>2.8333333333333335</v>
      </c>
      <c r="K94" s="93">
        <f t="shared" si="3"/>
        <v>2.8333333333333335</v>
      </c>
      <c r="M94" s="20">
        <v>17</v>
      </c>
    </row>
    <row r="95" spans="3:13" x14ac:dyDescent="0.25">
      <c r="C95" s="24">
        <v>89</v>
      </c>
      <c r="D95" s="22" t="str">
        <f>'Name List'!F94</f>
        <v>16xdy89</v>
      </c>
      <c r="E95" s="22" t="str">
        <f>'Name List'!G94</f>
        <v>X89</v>
      </c>
      <c r="F95" s="93">
        <f t="shared" si="3"/>
        <v>2.8333333333333335</v>
      </c>
      <c r="G95" s="93">
        <f t="shared" si="3"/>
        <v>2.8333333333333335</v>
      </c>
      <c r="H95" s="93">
        <f t="shared" si="3"/>
        <v>2.8333333333333335</v>
      </c>
      <c r="I95" s="93">
        <f t="shared" si="3"/>
        <v>2.8333333333333335</v>
      </c>
      <c r="J95" s="93">
        <f t="shared" si="3"/>
        <v>2.8333333333333335</v>
      </c>
      <c r="K95" s="93">
        <f t="shared" si="3"/>
        <v>2.8333333333333335</v>
      </c>
      <c r="M95" s="20">
        <v>17</v>
      </c>
    </row>
    <row r="96" spans="3:13" x14ac:dyDescent="0.25">
      <c r="C96" s="24">
        <v>90</v>
      </c>
      <c r="D96" s="22" t="str">
        <f>'Name List'!F95</f>
        <v>16xdy90</v>
      </c>
      <c r="E96" s="22" t="str">
        <f>'Name List'!G95</f>
        <v>X90</v>
      </c>
      <c r="F96" s="93">
        <f t="shared" si="3"/>
        <v>3</v>
      </c>
      <c r="G96" s="93">
        <f t="shared" si="3"/>
        <v>3</v>
      </c>
      <c r="H96" s="93">
        <f t="shared" si="3"/>
        <v>3</v>
      </c>
      <c r="I96" s="93">
        <f t="shared" si="3"/>
        <v>3</v>
      </c>
      <c r="J96" s="93">
        <f t="shared" si="3"/>
        <v>3</v>
      </c>
      <c r="K96" s="93">
        <f t="shared" si="3"/>
        <v>3</v>
      </c>
      <c r="M96" s="20">
        <v>18</v>
      </c>
    </row>
    <row r="97" spans="3:13" x14ac:dyDescent="0.25">
      <c r="C97" s="24">
        <v>91</v>
      </c>
      <c r="D97" s="22" t="str">
        <f>'Name List'!F96</f>
        <v>16xdy91</v>
      </c>
      <c r="E97" s="22" t="str">
        <f>'Name List'!G96</f>
        <v>X91</v>
      </c>
      <c r="F97" s="93">
        <f t="shared" si="3"/>
        <v>2.6666666666666665</v>
      </c>
      <c r="G97" s="93">
        <f t="shared" si="3"/>
        <v>2.6666666666666665</v>
      </c>
      <c r="H97" s="93">
        <f t="shared" si="3"/>
        <v>2.6666666666666665</v>
      </c>
      <c r="I97" s="93">
        <f t="shared" si="3"/>
        <v>2.6666666666666665</v>
      </c>
      <c r="J97" s="93">
        <f t="shared" si="3"/>
        <v>2.6666666666666665</v>
      </c>
      <c r="K97" s="93">
        <f t="shared" si="3"/>
        <v>2.6666666666666665</v>
      </c>
      <c r="M97" s="20">
        <v>16</v>
      </c>
    </row>
    <row r="98" spans="3:13" x14ac:dyDescent="0.25">
      <c r="C98" s="24">
        <v>92</v>
      </c>
      <c r="D98" s="22" t="str">
        <f>'Name List'!F97</f>
        <v>16xdy92</v>
      </c>
      <c r="E98" s="22" t="str">
        <f>'Name List'!G97</f>
        <v>X92</v>
      </c>
      <c r="F98" s="93">
        <f t="shared" si="3"/>
        <v>3.3333333333333335</v>
      </c>
      <c r="G98" s="93">
        <f t="shared" si="3"/>
        <v>3.3333333333333335</v>
      </c>
      <c r="H98" s="93">
        <f t="shared" si="3"/>
        <v>3.3333333333333335</v>
      </c>
      <c r="I98" s="93">
        <f t="shared" si="3"/>
        <v>3.3333333333333335</v>
      </c>
      <c r="J98" s="93">
        <f t="shared" si="3"/>
        <v>3.3333333333333335</v>
      </c>
      <c r="K98" s="93">
        <f t="shared" si="3"/>
        <v>3.3333333333333335</v>
      </c>
      <c r="M98" s="20">
        <v>20</v>
      </c>
    </row>
    <row r="99" spans="3:13" x14ac:dyDescent="0.25">
      <c r="C99" s="24">
        <v>93</v>
      </c>
      <c r="D99" s="22" t="str">
        <f>'Name List'!F98</f>
        <v>16xdy93</v>
      </c>
      <c r="E99" s="22" t="str">
        <f>'Name List'!G98</f>
        <v>X93</v>
      </c>
      <c r="F99" s="93">
        <f t="shared" si="3"/>
        <v>3</v>
      </c>
      <c r="G99" s="93">
        <f t="shared" si="3"/>
        <v>3</v>
      </c>
      <c r="H99" s="93">
        <f t="shared" si="3"/>
        <v>3</v>
      </c>
      <c r="I99" s="93">
        <f t="shared" si="3"/>
        <v>3</v>
      </c>
      <c r="J99" s="93">
        <f t="shared" si="3"/>
        <v>3</v>
      </c>
      <c r="K99" s="93">
        <f t="shared" si="3"/>
        <v>3</v>
      </c>
      <c r="M99" s="20">
        <v>18</v>
      </c>
    </row>
    <row r="100" spans="3:13" x14ac:dyDescent="0.25">
      <c r="C100" s="24">
        <v>94</v>
      </c>
      <c r="D100" s="22" t="str">
        <f>'Name List'!F99</f>
        <v>16xdy94</v>
      </c>
      <c r="E100" s="22" t="str">
        <f>'Name List'!G99</f>
        <v>X94</v>
      </c>
      <c r="F100" s="93">
        <f t="shared" si="3"/>
        <v>2.5</v>
      </c>
      <c r="G100" s="93">
        <f t="shared" si="3"/>
        <v>2.5</v>
      </c>
      <c r="H100" s="93">
        <f t="shared" si="3"/>
        <v>2.5</v>
      </c>
      <c r="I100" s="93">
        <f t="shared" si="3"/>
        <v>2.5</v>
      </c>
      <c r="J100" s="93">
        <f t="shared" si="3"/>
        <v>2.5</v>
      </c>
      <c r="K100" s="93">
        <f t="shared" si="3"/>
        <v>2.5</v>
      </c>
      <c r="M100" s="20">
        <v>15</v>
      </c>
    </row>
    <row r="101" spans="3:13" x14ac:dyDescent="0.25">
      <c r="C101" s="24">
        <v>95</v>
      </c>
      <c r="D101" s="22" t="str">
        <f>'Name List'!F100</f>
        <v>16xdy95</v>
      </c>
      <c r="E101" s="22" t="str">
        <f>'Name List'!G100</f>
        <v>X95</v>
      </c>
      <c r="F101" s="93">
        <f t="shared" si="3"/>
        <v>2.8333333333333335</v>
      </c>
      <c r="G101" s="93">
        <f t="shared" si="3"/>
        <v>2.8333333333333335</v>
      </c>
      <c r="H101" s="93">
        <f t="shared" si="3"/>
        <v>2.8333333333333335</v>
      </c>
      <c r="I101" s="93">
        <f t="shared" si="3"/>
        <v>2.8333333333333335</v>
      </c>
      <c r="J101" s="93">
        <f t="shared" si="3"/>
        <v>2.8333333333333335</v>
      </c>
      <c r="K101" s="93">
        <f t="shared" si="3"/>
        <v>2.8333333333333335</v>
      </c>
      <c r="M101" s="20">
        <v>17</v>
      </c>
    </row>
    <row r="102" spans="3:13" x14ac:dyDescent="0.25">
      <c r="C102" s="24">
        <v>96</v>
      </c>
      <c r="D102" s="22" t="str">
        <f>'Name List'!F101</f>
        <v>16xdy96</v>
      </c>
      <c r="E102" s="22" t="str">
        <f>'Name List'!G101</f>
        <v>X96</v>
      </c>
      <c r="F102" s="93">
        <f t="shared" si="3"/>
        <v>2.8333333333333335</v>
      </c>
      <c r="G102" s="93">
        <f t="shared" si="3"/>
        <v>2.8333333333333335</v>
      </c>
      <c r="H102" s="93">
        <f t="shared" si="3"/>
        <v>2.8333333333333335</v>
      </c>
      <c r="I102" s="93">
        <f t="shared" si="3"/>
        <v>2.8333333333333335</v>
      </c>
      <c r="J102" s="93">
        <f t="shared" si="3"/>
        <v>2.8333333333333335</v>
      </c>
      <c r="K102" s="93">
        <f t="shared" si="3"/>
        <v>2.8333333333333335</v>
      </c>
      <c r="M102" s="20">
        <v>17</v>
      </c>
    </row>
    <row r="103" spans="3:13" x14ac:dyDescent="0.25">
      <c r="C103" s="24">
        <v>97</v>
      </c>
      <c r="D103" s="22" t="str">
        <f>'Name List'!F102</f>
        <v>16xdy97</v>
      </c>
      <c r="E103" s="22" t="str">
        <f>'Name List'!G102</f>
        <v>X97</v>
      </c>
      <c r="F103" s="93">
        <f t="shared" ref="F103:K145" si="4">$M103/6</f>
        <v>3.3333333333333335</v>
      </c>
      <c r="G103" s="93">
        <f t="shared" si="4"/>
        <v>3.3333333333333335</v>
      </c>
      <c r="H103" s="93">
        <f t="shared" si="4"/>
        <v>3.3333333333333335</v>
      </c>
      <c r="I103" s="93">
        <f t="shared" si="4"/>
        <v>3.3333333333333335</v>
      </c>
      <c r="J103" s="93">
        <f t="shared" si="4"/>
        <v>3.3333333333333335</v>
      </c>
      <c r="K103" s="93">
        <f t="shared" si="4"/>
        <v>3.3333333333333335</v>
      </c>
      <c r="M103" s="20">
        <v>20</v>
      </c>
    </row>
    <row r="104" spans="3:13" x14ac:dyDescent="0.25">
      <c r="C104" s="24">
        <v>98</v>
      </c>
      <c r="D104" s="22" t="str">
        <f>'Name List'!F103</f>
        <v>16xdy98</v>
      </c>
      <c r="E104" s="22" t="str">
        <f>'Name List'!G103</f>
        <v>X98</v>
      </c>
      <c r="F104" s="93">
        <f t="shared" si="4"/>
        <v>3.3333333333333335</v>
      </c>
      <c r="G104" s="93">
        <f t="shared" si="4"/>
        <v>3.3333333333333335</v>
      </c>
      <c r="H104" s="93">
        <f t="shared" si="4"/>
        <v>3.3333333333333335</v>
      </c>
      <c r="I104" s="93">
        <f t="shared" si="4"/>
        <v>3.3333333333333335</v>
      </c>
      <c r="J104" s="93">
        <f t="shared" si="4"/>
        <v>3.3333333333333335</v>
      </c>
      <c r="K104" s="93">
        <f t="shared" si="4"/>
        <v>3.3333333333333335</v>
      </c>
      <c r="M104" s="20">
        <v>20</v>
      </c>
    </row>
    <row r="105" spans="3:13" x14ac:dyDescent="0.25">
      <c r="C105" s="24">
        <v>99</v>
      </c>
      <c r="D105" s="22" t="str">
        <f>'Name List'!F104</f>
        <v>16xdy99</v>
      </c>
      <c r="E105" s="22" t="str">
        <f>'Name List'!G104</f>
        <v>X99</v>
      </c>
      <c r="F105" s="93">
        <f t="shared" si="4"/>
        <v>3.3333333333333335</v>
      </c>
      <c r="G105" s="93">
        <f t="shared" si="4"/>
        <v>3.3333333333333335</v>
      </c>
      <c r="H105" s="93">
        <f t="shared" si="4"/>
        <v>3.3333333333333335</v>
      </c>
      <c r="I105" s="93">
        <f t="shared" si="4"/>
        <v>3.3333333333333335</v>
      </c>
      <c r="J105" s="93">
        <f t="shared" si="4"/>
        <v>3.3333333333333335</v>
      </c>
      <c r="K105" s="93">
        <f t="shared" si="4"/>
        <v>3.3333333333333335</v>
      </c>
      <c r="M105" s="20">
        <v>20</v>
      </c>
    </row>
    <row r="106" spans="3:13" x14ac:dyDescent="0.25">
      <c r="C106" s="24">
        <v>100</v>
      </c>
      <c r="D106" s="22" t="str">
        <f>'Name List'!F105</f>
        <v>16xdy100</v>
      </c>
      <c r="E106" s="22" t="str">
        <f>'Name List'!G105</f>
        <v>X100</v>
      </c>
      <c r="F106" s="93">
        <f t="shared" si="4"/>
        <v>2.5</v>
      </c>
      <c r="G106" s="93">
        <f t="shared" si="4"/>
        <v>2.5</v>
      </c>
      <c r="H106" s="93">
        <f t="shared" si="4"/>
        <v>2.5</v>
      </c>
      <c r="I106" s="93">
        <f t="shared" si="4"/>
        <v>2.5</v>
      </c>
      <c r="J106" s="93">
        <f t="shared" si="4"/>
        <v>2.5</v>
      </c>
      <c r="K106" s="93">
        <f t="shared" si="4"/>
        <v>2.5</v>
      </c>
      <c r="M106" s="20">
        <v>15</v>
      </c>
    </row>
    <row r="107" spans="3:13" x14ac:dyDescent="0.25">
      <c r="C107" s="24">
        <v>101</v>
      </c>
      <c r="D107" s="22" t="str">
        <f>'Name List'!F106</f>
        <v>16xdy101</v>
      </c>
      <c r="E107" s="22" t="str">
        <f>'Name List'!G106</f>
        <v>X101</v>
      </c>
      <c r="F107" s="93">
        <f t="shared" si="4"/>
        <v>3</v>
      </c>
      <c r="G107" s="93">
        <f t="shared" si="4"/>
        <v>3</v>
      </c>
      <c r="H107" s="93">
        <f t="shared" si="4"/>
        <v>3</v>
      </c>
      <c r="I107" s="93">
        <f t="shared" si="4"/>
        <v>3</v>
      </c>
      <c r="J107" s="93">
        <f t="shared" si="4"/>
        <v>3</v>
      </c>
      <c r="K107" s="93">
        <f t="shared" si="4"/>
        <v>3</v>
      </c>
      <c r="M107" s="20">
        <v>18</v>
      </c>
    </row>
    <row r="108" spans="3:13" x14ac:dyDescent="0.25">
      <c r="C108" s="24">
        <v>102</v>
      </c>
      <c r="D108" s="22" t="str">
        <f>'Name List'!F107</f>
        <v>16xdy102</v>
      </c>
      <c r="E108" s="22" t="str">
        <f>'Name List'!G107</f>
        <v>X102</v>
      </c>
      <c r="F108" s="93">
        <f t="shared" si="4"/>
        <v>3.1666666666666665</v>
      </c>
      <c r="G108" s="93">
        <f t="shared" si="4"/>
        <v>3.1666666666666665</v>
      </c>
      <c r="H108" s="93">
        <f t="shared" si="4"/>
        <v>3.1666666666666665</v>
      </c>
      <c r="I108" s="93">
        <f t="shared" si="4"/>
        <v>3.1666666666666665</v>
      </c>
      <c r="J108" s="93">
        <f t="shared" si="4"/>
        <v>3.1666666666666665</v>
      </c>
      <c r="K108" s="93">
        <f t="shared" si="4"/>
        <v>3.1666666666666665</v>
      </c>
      <c r="M108" s="20">
        <v>19</v>
      </c>
    </row>
    <row r="109" spans="3:13" x14ac:dyDescent="0.25">
      <c r="C109" s="24">
        <v>103</v>
      </c>
      <c r="D109" s="22" t="str">
        <f>'Name List'!F108</f>
        <v>16xdy103</v>
      </c>
      <c r="E109" s="22" t="str">
        <f>'Name List'!G108</f>
        <v>X103</v>
      </c>
      <c r="F109" s="93">
        <f t="shared" si="4"/>
        <v>3.1666666666666665</v>
      </c>
      <c r="G109" s="93">
        <f t="shared" si="4"/>
        <v>3.1666666666666665</v>
      </c>
      <c r="H109" s="93">
        <f t="shared" si="4"/>
        <v>3.1666666666666665</v>
      </c>
      <c r="I109" s="93">
        <f t="shared" si="4"/>
        <v>3.1666666666666665</v>
      </c>
      <c r="J109" s="93">
        <f t="shared" si="4"/>
        <v>3.1666666666666665</v>
      </c>
      <c r="K109" s="93">
        <f t="shared" si="4"/>
        <v>3.1666666666666665</v>
      </c>
      <c r="M109" s="20">
        <v>19</v>
      </c>
    </row>
    <row r="110" spans="3:13" x14ac:dyDescent="0.25">
      <c r="C110" s="24">
        <v>104</v>
      </c>
      <c r="D110" s="22" t="str">
        <f>'Name List'!F109</f>
        <v>16xdy104</v>
      </c>
      <c r="E110" s="22" t="str">
        <f>'Name List'!G109</f>
        <v>X104</v>
      </c>
      <c r="F110" s="93">
        <f t="shared" si="4"/>
        <v>3.3333333333333335</v>
      </c>
      <c r="G110" s="93">
        <f t="shared" si="4"/>
        <v>3.3333333333333335</v>
      </c>
      <c r="H110" s="93">
        <f t="shared" si="4"/>
        <v>3.3333333333333335</v>
      </c>
      <c r="I110" s="93">
        <f t="shared" si="4"/>
        <v>3.3333333333333335</v>
      </c>
      <c r="J110" s="93">
        <f t="shared" si="4"/>
        <v>3.3333333333333335</v>
      </c>
      <c r="K110" s="93">
        <f t="shared" si="4"/>
        <v>3.3333333333333335</v>
      </c>
      <c r="M110" s="20">
        <v>20</v>
      </c>
    </row>
    <row r="111" spans="3:13" x14ac:dyDescent="0.25">
      <c r="C111" s="24">
        <v>105</v>
      </c>
      <c r="D111" s="22" t="str">
        <f>'Name List'!F110</f>
        <v>16xdy105</v>
      </c>
      <c r="E111" s="22" t="str">
        <f>'Name List'!G110</f>
        <v>X105</v>
      </c>
      <c r="F111" s="93">
        <f t="shared" si="4"/>
        <v>2.8333333333333335</v>
      </c>
      <c r="G111" s="93">
        <f t="shared" si="4"/>
        <v>2.8333333333333335</v>
      </c>
      <c r="H111" s="93">
        <f t="shared" si="4"/>
        <v>2.8333333333333335</v>
      </c>
      <c r="I111" s="93">
        <f t="shared" si="4"/>
        <v>2.8333333333333335</v>
      </c>
      <c r="J111" s="93">
        <f t="shared" si="4"/>
        <v>2.8333333333333335</v>
      </c>
      <c r="K111" s="93">
        <f t="shared" si="4"/>
        <v>2.8333333333333335</v>
      </c>
      <c r="M111" s="20">
        <v>17</v>
      </c>
    </row>
    <row r="112" spans="3:13" x14ac:dyDescent="0.25">
      <c r="C112" s="24">
        <v>106</v>
      </c>
      <c r="D112" s="22" t="str">
        <f>'Name List'!F111</f>
        <v>16xdy106</v>
      </c>
      <c r="E112" s="22" t="str">
        <f>'Name List'!G111</f>
        <v>X106</v>
      </c>
      <c r="F112" s="93">
        <f t="shared" si="4"/>
        <v>2.8333333333333335</v>
      </c>
      <c r="G112" s="93">
        <f t="shared" si="4"/>
        <v>2.8333333333333335</v>
      </c>
      <c r="H112" s="93">
        <f t="shared" si="4"/>
        <v>2.8333333333333335</v>
      </c>
      <c r="I112" s="93">
        <f t="shared" si="4"/>
        <v>2.8333333333333335</v>
      </c>
      <c r="J112" s="93">
        <f t="shared" si="4"/>
        <v>2.8333333333333335</v>
      </c>
      <c r="K112" s="93">
        <f t="shared" si="4"/>
        <v>2.8333333333333335</v>
      </c>
      <c r="M112" s="20">
        <v>17</v>
      </c>
    </row>
    <row r="113" spans="3:13" x14ac:dyDescent="0.25">
      <c r="C113" s="24">
        <v>107</v>
      </c>
      <c r="D113" s="22" t="str">
        <f>'Name List'!F112</f>
        <v>16xdy107</v>
      </c>
      <c r="E113" s="22" t="str">
        <f>'Name List'!G112</f>
        <v>X107</v>
      </c>
      <c r="F113" s="93">
        <f t="shared" si="4"/>
        <v>3.3333333333333335</v>
      </c>
      <c r="G113" s="93">
        <f t="shared" si="4"/>
        <v>3.3333333333333335</v>
      </c>
      <c r="H113" s="93">
        <f t="shared" si="4"/>
        <v>3.3333333333333335</v>
      </c>
      <c r="I113" s="93">
        <f t="shared" si="4"/>
        <v>3.3333333333333335</v>
      </c>
      <c r="J113" s="93">
        <f t="shared" si="4"/>
        <v>3.3333333333333335</v>
      </c>
      <c r="K113" s="93">
        <f t="shared" si="4"/>
        <v>3.3333333333333335</v>
      </c>
      <c r="M113" s="20">
        <v>20</v>
      </c>
    </row>
    <row r="114" spans="3:13" x14ac:dyDescent="0.25">
      <c r="C114" s="24">
        <v>108</v>
      </c>
      <c r="D114" s="22" t="str">
        <f>'Name List'!F113</f>
        <v>16xdy108</v>
      </c>
      <c r="E114" s="22" t="str">
        <f>'Name List'!G113</f>
        <v>X108</v>
      </c>
      <c r="F114" s="93">
        <f t="shared" si="4"/>
        <v>3</v>
      </c>
      <c r="G114" s="93">
        <f t="shared" si="4"/>
        <v>3</v>
      </c>
      <c r="H114" s="93">
        <f t="shared" si="4"/>
        <v>3</v>
      </c>
      <c r="I114" s="93">
        <f t="shared" si="4"/>
        <v>3</v>
      </c>
      <c r="J114" s="93">
        <f t="shared" si="4"/>
        <v>3</v>
      </c>
      <c r="K114" s="93">
        <f t="shared" si="4"/>
        <v>3</v>
      </c>
      <c r="M114" s="20">
        <v>18</v>
      </c>
    </row>
    <row r="115" spans="3:13" x14ac:dyDescent="0.25">
      <c r="C115" s="24">
        <v>109</v>
      </c>
      <c r="D115" s="22" t="str">
        <f>'Name List'!F114</f>
        <v>16xdy109</v>
      </c>
      <c r="E115" s="22" t="str">
        <f>'Name List'!G114</f>
        <v>X109</v>
      </c>
      <c r="F115" s="93">
        <f t="shared" si="4"/>
        <v>3.1666666666666665</v>
      </c>
      <c r="G115" s="93">
        <f t="shared" si="4"/>
        <v>3.1666666666666665</v>
      </c>
      <c r="H115" s="93">
        <f t="shared" si="4"/>
        <v>3.1666666666666665</v>
      </c>
      <c r="I115" s="93">
        <f t="shared" si="4"/>
        <v>3.1666666666666665</v>
      </c>
      <c r="J115" s="93">
        <f t="shared" si="4"/>
        <v>3.1666666666666665</v>
      </c>
      <c r="K115" s="93">
        <f t="shared" si="4"/>
        <v>3.1666666666666665</v>
      </c>
      <c r="M115" s="20">
        <v>19</v>
      </c>
    </row>
    <row r="116" spans="3:13" x14ac:dyDescent="0.25">
      <c r="C116" s="24">
        <v>110</v>
      </c>
      <c r="D116" s="22" t="str">
        <f>'Name List'!F115</f>
        <v>16xdy110</v>
      </c>
      <c r="E116" s="22" t="str">
        <f>'Name List'!G115</f>
        <v>X110</v>
      </c>
      <c r="F116" s="93">
        <f t="shared" si="4"/>
        <v>3.1666666666666665</v>
      </c>
      <c r="G116" s="93">
        <f t="shared" si="4"/>
        <v>3.1666666666666665</v>
      </c>
      <c r="H116" s="93">
        <f t="shared" si="4"/>
        <v>3.1666666666666665</v>
      </c>
      <c r="I116" s="93">
        <f t="shared" si="4"/>
        <v>3.1666666666666665</v>
      </c>
      <c r="J116" s="93">
        <f t="shared" si="4"/>
        <v>3.1666666666666665</v>
      </c>
      <c r="K116" s="93">
        <f t="shared" si="4"/>
        <v>3.1666666666666665</v>
      </c>
      <c r="M116" s="20">
        <v>19</v>
      </c>
    </row>
    <row r="117" spans="3:13" x14ac:dyDescent="0.25">
      <c r="C117" s="24">
        <v>111</v>
      </c>
      <c r="D117" s="22" t="str">
        <f>'Name List'!F116</f>
        <v>16xdy111</v>
      </c>
      <c r="E117" s="22" t="str">
        <f>'Name List'!G116</f>
        <v>X111</v>
      </c>
      <c r="F117" s="93">
        <f t="shared" si="4"/>
        <v>2.8333333333333335</v>
      </c>
      <c r="G117" s="93">
        <f t="shared" si="4"/>
        <v>2.8333333333333335</v>
      </c>
      <c r="H117" s="93">
        <f t="shared" si="4"/>
        <v>2.8333333333333335</v>
      </c>
      <c r="I117" s="93">
        <f t="shared" si="4"/>
        <v>2.8333333333333335</v>
      </c>
      <c r="J117" s="93">
        <f t="shared" si="4"/>
        <v>2.8333333333333335</v>
      </c>
      <c r="K117" s="93">
        <f t="shared" si="4"/>
        <v>2.8333333333333335</v>
      </c>
      <c r="M117" s="20">
        <v>17</v>
      </c>
    </row>
    <row r="118" spans="3:13" x14ac:dyDescent="0.25">
      <c r="C118" s="24">
        <v>112</v>
      </c>
      <c r="D118" s="22" t="str">
        <f>'Name List'!F117</f>
        <v>16xdy112</v>
      </c>
      <c r="E118" s="22" t="str">
        <f>'Name List'!G117</f>
        <v>X112</v>
      </c>
      <c r="F118" s="93">
        <f t="shared" si="4"/>
        <v>2.8333333333333335</v>
      </c>
      <c r="G118" s="93">
        <f t="shared" si="4"/>
        <v>2.8333333333333335</v>
      </c>
      <c r="H118" s="93">
        <f t="shared" si="4"/>
        <v>2.8333333333333335</v>
      </c>
      <c r="I118" s="93">
        <f t="shared" si="4"/>
        <v>2.8333333333333335</v>
      </c>
      <c r="J118" s="93">
        <f t="shared" si="4"/>
        <v>2.8333333333333335</v>
      </c>
      <c r="K118" s="93">
        <f t="shared" si="4"/>
        <v>2.8333333333333335</v>
      </c>
      <c r="M118" s="20">
        <v>17</v>
      </c>
    </row>
    <row r="119" spans="3:13" x14ac:dyDescent="0.25">
      <c r="C119" s="24">
        <v>113</v>
      </c>
      <c r="D119" s="22" t="str">
        <f>'Name List'!F118</f>
        <v>16xdy113</v>
      </c>
      <c r="E119" s="22" t="str">
        <f>'Name List'!G118</f>
        <v>X113</v>
      </c>
      <c r="F119" s="93">
        <f t="shared" si="4"/>
        <v>3.3333333333333335</v>
      </c>
      <c r="G119" s="93">
        <f t="shared" si="4"/>
        <v>3.3333333333333335</v>
      </c>
      <c r="H119" s="93">
        <f t="shared" si="4"/>
        <v>3.3333333333333335</v>
      </c>
      <c r="I119" s="93">
        <f t="shared" si="4"/>
        <v>3.3333333333333335</v>
      </c>
      <c r="J119" s="93">
        <f t="shared" si="4"/>
        <v>3.3333333333333335</v>
      </c>
      <c r="K119" s="93">
        <f t="shared" si="4"/>
        <v>3.3333333333333335</v>
      </c>
      <c r="M119" s="20">
        <v>20</v>
      </c>
    </row>
    <row r="120" spans="3:13" x14ac:dyDescent="0.25">
      <c r="C120" s="24">
        <v>114</v>
      </c>
      <c r="D120" s="22" t="str">
        <f>'Name List'!F119</f>
        <v>16xdy114</v>
      </c>
      <c r="E120" s="22" t="str">
        <f>'Name List'!G119</f>
        <v>X114</v>
      </c>
      <c r="F120" s="93">
        <f t="shared" si="4"/>
        <v>3</v>
      </c>
      <c r="G120" s="93">
        <f t="shared" si="4"/>
        <v>3</v>
      </c>
      <c r="H120" s="93">
        <f t="shared" si="4"/>
        <v>3</v>
      </c>
      <c r="I120" s="93">
        <f t="shared" si="4"/>
        <v>3</v>
      </c>
      <c r="J120" s="93">
        <f t="shared" si="4"/>
        <v>3</v>
      </c>
      <c r="K120" s="93">
        <f t="shared" si="4"/>
        <v>3</v>
      </c>
      <c r="M120" s="20">
        <v>18</v>
      </c>
    </row>
    <row r="121" spans="3:13" x14ac:dyDescent="0.25">
      <c r="C121" s="24">
        <v>115</v>
      </c>
      <c r="D121" s="22" t="str">
        <f>'Name List'!F120</f>
        <v>16xdy115</v>
      </c>
      <c r="E121" s="22" t="str">
        <f>'Name List'!G120</f>
        <v>X115</v>
      </c>
      <c r="F121" s="93">
        <f t="shared" si="4"/>
        <v>3.1666666666666665</v>
      </c>
      <c r="G121" s="93">
        <f t="shared" si="4"/>
        <v>3.1666666666666665</v>
      </c>
      <c r="H121" s="93">
        <f t="shared" si="4"/>
        <v>3.1666666666666665</v>
      </c>
      <c r="I121" s="93">
        <f t="shared" si="4"/>
        <v>3.1666666666666665</v>
      </c>
      <c r="J121" s="93">
        <f t="shared" si="4"/>
        <v>3.1666666666666665</v>
      </c>
      <c r="K121" s="93">
        <f t="shared" si="4"/>
        <v>3.1666666666666665</v>
      </c>
      <c r="M121" s="20">
        <v>19</v>
      </c>
    </row>
    <row r="122" spans="3:13" x14ac:dyDescent="0.25">
      <c r="C122" s="24">
        <v>116</v>
      </c>
      <c r="D122" s="22" t="str">
        <f>'Name List'!F121</f>
        <v>16xdy116</v>
      </c>
      <c r="E122" s="22" t="str">
        <f>'Name List'!G121</f>
        <v>X116</v>
      </c>
      <c r="F122" s="93">
        <f t="shared" si="4"/>
        <v>3</v>
      </c>
      <c r="G122" s="93">
        <f t="shared" si="4"/>
        <v>3</v>
      </c>
      <c r="H122" s="93">
        <f t="shared" si="4"/>
        <v>3</v>
      </c>
      <c r="I122" s="93">
        <f t="shared" si="4"/>
        <v>3</v>
      </c>
      <c r="J122" s="93">
        <f t="shared" si="4"/>
        <v>3</v>
      </c>
      <c r="K122" s="93">
        <f t="shared" si="4"/>
        <v>3</v>
      </c>
      <c r="M122" s="20">
        <v>18</v>
      </c>
    </row>
    <row r="123" spans="3:13" x14ac:dyDescent="0.25">
      <c r="C123" s="24">
        <v>117</v>
      </c>
      <c r="D123" s="22" t="str">
        <f>'Name List'!F122</f>
        <v>16xdy117</v>
      </c>
      <c r="E123" s="22" t="str">
        <f>'Name List'!G122</f>
        <v>X117</v>
      </c>
      <c r="F123" s="93">
        <f t="shared" si="4"/>
        <v>2.8333333333333335</v>
      </c>
      <c r="G123" s="93">
        <f t="shared" si="4"/>
        <v>2.8333333333333335</v>
      </c>
      <c r="H123" s="93">
        <f t="shared" si="4"/>
        <v>2.8333333333333335</v>
      </c>
      <c r="I123" s="93">
        <f t="shared" si="4"/>
        <v>2.8333333333333335</v>
      </c>
      <c r="J123" s="93">
        <f t="shared" si="4"/>
        <v>2.8333333333333335</v>
      </c>
      <c r="K123" s="93">
        <f t="shared" si="4"/>
        <v>2.8333333333333335</v>
      </c>
      <c r="M123" s="20">
        <v>17</v>
      </c>
    </row>
    <row r="124" spans="3:13" x14ac:dyDescent="0.25">
      <c r="C124" s="24">
        <v>118</v>
      </c>
      <c r="D124" s="22" t="str">
        <f>'Name List'!F123</f>
        <v>16xdy118</v>
      </c>
      <c r="E124" s="22" t="str">
        <f>'Name List'!G123</f>
        <v>X118</v>
      </c>
      <c r="F124" s="93">
        <f t="shared" si="4"/>
        <v>3.1666666666666665</v>
      </c>
      <c r="G124" s="93">
        <f t="shared" si="4"/>
        <v>3.1666666666666665</v>
      </c>
      <c r="H124" s="93">
        <f t="shared" si="4"/>
        <v>3.1666666666666665</v>
      </c>
      <c r="I124" s="93">
        <f t="shared" si="4"/>
        <v>3.1666666666666665</v>
      </c>
      <c r="J124" s="93">
        <f t="shared" si="4"/>
        <v>3.1666666666666665</v>
      </c>
      <c r="K124" s="93">
        <f t="shared" si="4"/>
        <v>3.1666666666666665</v>
      </c>
      <c r="M124" s="20">
        <v>19</v>
      </c>
    </row>
    <row r="125" spans="3:13" x14ac:dyDescent="0.25">
      <c r="C125" s="24">
        <v>119</v>
      </c>
      <c r="D125" s="22" t="str">
        <f>'Name List'!F124</f>
        <v>16xdy119</v>
      </c>
      <c r="E125" s="22" t="str">
        <f>'Name List'!G124</f>
        <v>X119</v>
      </c>
      <c r="F125" s="93">
        <f t="shared" si="4"/>
        <v>3.1666666666666665</v>
      </c>
      <c r="G125" s="93">
        <f t="shared" si="4"/>
        <v>3.1666666666666665</v>
      </c>
      <c r="H125" s="93">
        <f t="shared" si="4"/>
        <v>3.1666666666666665</v>
      </c>
      <c r="I125" s="93">
        <f t="shared" si="4"/>
        <v>3.1666666666666665</v>
      </c>
      <c r="J125" s="93">
        <f t="shared" si="4"/>
        <v>3.1666666666666665</v>
      </c>
      <c r="K125" s="93">
        <f t="shared" si="4"/>
        <v>3.1666666666666665</v>
      </c>
      <c r="M125" s="20">
        <v>19</v>
      </c>
    </row>
    <row r="126" spans="3:13" x14ac:dyDescent="0.25">
      <c r="C126" s="24">
        <v>120</v>
      </c>
      <c r="D126" s="22" t="str">
        <f>'Name List'!F125</f>
        <v>16xdy120</v>
      </c>
      <c r="E126" s="22" t="str">
        <f>'Name List'!G125</f>
        <v>X120</v>
      </c>
      <c r="F126" s="93">
        <f t="shared" si="4"/>
        <v>3.3333333333333335</v>
      </c>
      <c r="G126" s="93">
        <f t="shared" si="4"/>
        <v>3.3333333333333335</v>
      </c>
      <c r="H126" s="93">
        <f t="shared" si="4"/>
        <v>3.3333333333333335</v>
      </c>
      <c r="I126" s="93">
        <f t="shared" si="4"/>
        <v>3.3333333333333335</v>
      </c>
      <c r="J126" s="93">
        <f t="shared" si="4"/>
        <v>3.3333333333333335</v>
      </c>
      <c r="K126" s="93">
        <f t="shared" si="4"/>
        <v>3.3333333333333335</v>
      </c>
      <c r="M126" s="20">
        <v>20</v>
      </c>
    </row>
    <row r="127" spans="3:13" x14ac:dyDescent="0.25">
      <c r="C127" s="24">
        <v>121</v>
      </c>
      <c r="D127" s="22" t="str">
        <f>'Name List'!F126</f>
        <v>16xdy121</v>
      </c>
      <c r="E127" s="22" t="str">
        <f>'Name List'!G126</f>
        <v>X121</v>
      </c>
      <c r="F127" s="93">
        <f t="shared" si="4"/>
        <v>3</v>
      </c>
      <c r="G127" s="93">
        <f t="shared" si="4"/>
        <v>3</v>
      </c>
      <c r="H127" s="93">
        <f t="shared" si="4"/>
        <v>3</v>
      </c>
      <c r="I127" s="93">
        <f t="shared" si="4"/>
        <v>3</v>
      </c>
      <c r="J127" s="93">
        <f t="shared" si="4"/>
        <v>3</v>
      </c>
      <c r="K127" s="93">
        <f t="shared" si="4"/>
        <v>3</v>
      </c>
      <c r="M127" s="20">
        <v>18</v>
      </c>
    </row>
    <row r="128" spans="3:13" x14ac:dyDescent="0.25">
      <c r="C128" s="24">
        <v>122</v>
      </c>
      <c r="D128" s="22" t="str">
        <f>'Name List'!F127</f>
        <v>16xdy122</v>
      </c>
      <c r="E128" s="22" t="str">
        <f>'Name List'!G127</f>
        <v>X122</v>
      </c>
      <c r="F128" s="93">
        <f t="shared" si="4"/>
        <v>3.1666666666666665</v>
      </c>
      <c r="G128" s="93">
        <f t="shared" si="4"/>
        <v>3.1666666666666665</v>
      </c>
      <c r="H128" s="93">
        <f t="shared" si="4"/>
        <v>3.1666666666666665</v>
      </c>
      <c r="I128" s="93">
        <f t="shared" si="4"/>
        <v>3.1666666666666665</v>
      </c>
      <c r="J128" s="93">
        <f t="shared" si="4"/>
        <v>3.1666666666666665</v>
      </c>
      <c r="K128" s="93">
        <f t="shared" si="4"/>
        <v>3.1666666666666665</v>
      </c>
      <c r="M128" s="20">
        <v>19</v>
      </c>
    </row>
    <row r="129" spans="3:13" x14ac:dyDescent="0.25">
      <c r="C129" s="24">
        <v>123</v>
      </c>
      <c r="D129" s="22" t="str">
        <f>'Name List'!F128</f>
        <v>16xdy123</v>
      </c>
      <c r="E129" s="22" t="str">
        <f>'Name List'!G128</f>
        <v>X123</v>
      </c>
      <c r="F129" s="93">
        <f t="shared" si="4"/>
        <v>2.6666666666666665</v>
      </c>
      <c r="G129" s="93">
        <f t="shared" si="4"/>
        <v>2.6666666666666665</v>
      </c>
      <c r="H129" s="93">
        <f t="shared" si="4"/>
        <v>2.6666666666666665</v>
      </c>
      <c r="I129" s="93">
        <f t="shared" si="4"/>
        <v>2.6666666666666665</v>
      </c>
      <c r="J129" s="93">
        <f t="shared" si="4"/>
        <v>2.6666666666666665</v>
      </c>
      <c r="K129" s="93">
        <f t="shared" si="4"/>
        <v>2.6666666666666665</v>
      </c>
      <c r="M129" s="20">
        <v>16</v>
      </c>
    </row>
    <row r="130" spans="3:13" x14ac:dyDescent="0.25">
      <c r="C130" s="24">
        <v>124</v>
      </c>
      <c r="D130" s="22" t="str">
        <f>'Name List'!F129</f>
        <v>16xdy124</v>
      </c>
      <c r="E130" s="22" t="str">
        <f>'Name List'!G129</f>
        <v>X124</v>
      </c>
      <c r="F130" s="93">
        <f t="shared" si="4"/>
        <v>2.8333333333333335</v>
      </c>
      <c r="G130" s="93">
        <f t="shared" si="4"/>
        <v>2.8333333333333335</v>
      </c>
      <c r="H130" s="93">
        <f t="shared" si="4"/>
        <v>2.8333333333333335</v>
      </c>
      <c r="I130" s="93">
        <f t="shared" si="4"/>
        <v>2.8333333333333335</v>
      </c>
      <c r="J130" s="93">
        <f t="shared" si="4"/>
        <v>2.8333333333333335</v>
      </c>
      <c r="K130" s="93">
        <f t="shared" si="4"/>
        <v>2.8333333333333335</v>
      </c>
      <c r="M130" s="20">
        <v>17</v>
      </c>
    </row>
    <row r="131" spans="3:13" x14ac:dyDescent="0.25">
      <c r="C131" s="24">
        <v>125</v>
      </c>
      <c r="D131" s="22" t="str">
        <f>'Name List'!F130</f>
        <v>16xdy125</v>
      </c>
      <c r="E131" s="22" t="str">
        <f>'Name List'!G130</f>
        <v>X125</v>
      </c>
      <c r="F131" s="93">
        <f t="shared" si="4"/>
        <v>3.3333333333333335</v>
      </c>
      <c r="G131" s="93">
        <f t="shared" si="4"/>
        <v>3.3333333333333335</v>
      </c>
      <c r="H131" s="93">
        <f t="shared" si="4"/>
        <v>3.3333333333333335</v>
      </c>
      <c r="I131" s="93">
        <f t="shared" si="4"/>
        <v>3.3333333333333335</v>
      </c>
      <c r="J131" s="93">
        <f t="shared" si="4"/>
        <v>3.3333333333333335</v>
      </c>
      <c r="K131" s="93">
        <f t="shared" si="4"/>
        <v>3.3333333333333335</v>
      </c>
      <c r="M131" s="20">
        <v>20</v>
      </c>
    </row>
    <row r="132" spans="3:13" x14ac:dyDescent="0.25">
      <c r="C132" s="24">
        <v>126</v>
      </c>
      <c r="D132" s="22" t="str">
        <f>'Name List'!F131</f>
        <v>16xdy126</v>
      </c>
      <c r="E132" s="22" t="str">
        <f>'Name List'!G131</f>
        <v>X126</v>
      </c>
      <c r="F132" s="93">
        <f t="shared" si="4"/>
        <v>3</v>
      </c>
      <c r="G132" s="93">
        <f t="shared" si="4"/>
        <v>3</v>
      </c>
      <c r="H132" s="93">
        <f t="shared" si="4"/>
        <v>3</v>
      </c>
      <c r="I132" s="93">
        <f t="shared" si="4"/>
        <v>3</v>
      </c>
      <c r="J132" s="93">
        <f t="shared" si="4"/>
        <v>3</v>
      </c>
      <c r="K132" s="93">
        <f t="shared" si="4"/>
        <v>3</v>
      </c>
      <c r="M132" s="20">
        <v>18</v>
      </c>
    </row>
    <row r="133" spans="3:13" x14ac:dyDescent="0.25">
      <c r="C133" s="24">
        <v>127</v>
      </c>
      <c r="D133" s="22" t="str">
        <f>'Name List'!F132</f>
        <v>16xdy127</v>
      </c>
      <c r="E133" s="22" t="str">
        <f>'Name List'!G132</f>
        <v>X127</v>
      </c>
      <c r="F133" s="93">
        <f t="shared" si="4"/>
        <v>2.8333333333333335</v>
      </c>
      <c r="G133" s="93">
        <f t="shared" si="4"/>
        <v>2.8333333333333335</v>
      </c>
      <c r="H133" s="93">
        <f t="shared" si="4"/>
        <v>2.8333333333333335</v>
      </c>
      <c r="I133" s="93">
        <f t="shared" si="4"/>
        <v>2.8333333333333335</v>
      </c>
      <c r="J133" s="93">
        <f t="shared" si="4"/>
        <v>2.8333333333333335</v>
      </c>
      <c r="K133" s="93">
        <f t="shared" si="4"/>
        <v>2.8333333333333335</v>
      </c>
      <c r="M133" s="20">
        <v>17</v>
      </c>
    </row>
    <row r="134" spans="3:13" x14ac:dyDescent="0.25">
      <c r="C134" s="24">
        <v>128</v>
      </c>
      <c r="D134" s="22" t="str">
        <f>'Name List'!F133</f>
        <v>16xdy128</v>
      </c>
      <c r="E134" s="22" t="str">
        <f>'Name List'!G133</f>
        <v>X128</v>
      </c>
      <c r="F134" s="93">
        <f t="shared" si="4"/>
        <v>2.8333333333333335</v>
      </c>
      <c r="G134" s="93">
        <f t="shared" si="4"/>
        <v>2.8333333333333335</v>
      </c>
      <c r="H134" s="93">
        <f t="shared" si="4"/>
        <v>2.8333333333333335</v>
      </c>
      <c r="I134" s="93">
        <f t="shared" si="4"/>
        <v>2.8333333333333335</v>
      </c>
      <c r="J134" s="93">
        <f t="shared" si="4"/>
        <v>2.8333333333333335</v>
      </c>
      <c r="K134" s="93">
        <f t="shared" si="4"/>
        <v>2.8333333333333335</v>
      </c>
      <c r="M134" s="20">
        <v>17</v>
      </c>
    </row>
    <row r="135" spans="3:13" x14ac:dyDescent="0.25">
      <c r="C135" s="24">
        <v>129</v>
      </c>
      <c r="D135" s="22" t="str">
        <f>'Name List'!F134</f>
        <v>16xdy129</v>
      </c>
      <c r="E135" s="22" t="str">
        <f>'Name List'!G134</f>
        <v>X129</v>
      </c>
      <c r="F135" s="93">
        <f t="shared" si="4"/>
        <v>3.1666666666666665</v>
      </c>
      <c r="G135" s="93">
        <f t="shared" si="4"/>
        <v>3.1666666666666665</v>
      </c>
      <c r="H135" s="93">
        <f t="shared" si="4"/>
        <v>3.1666666666666665</v>
      </c>
      <c r="I135" s="93">
        <f t="shared" si="4"/>
        <v>3.1666666666666665</v>
      </c>
      <c r="J135" s="93">
        <f t="shared" si="4"/>
        <v>3.1666666666666665</v>
      </c>
      <c r="K135" s="93">
        <f t="shared" si="4"/>
        <v>3.1666666666666665</v>
      </c>
      <c r="M135" s="20">
        <v>19</v>
      </c>
    </row>
    <row r="136" spans="3:13" x14ac:dyDescent="0.25">
      <c r="C136" s="24">
        <v>130</v>
      </c>
      <c r="D136" s="22" t="str">
        <f>'Name List'!F135</f>
        <v>16xdy130</v>
      </c>
      <c r="E136" s="22" t="str">
        <f>'Name List'!G135</f>
        <v>X130</v>
      </c>
      <c r="F136" s="93">
        <f t="shared" si="4"/>
        <v>2.8333333333333335</v>
      </c>
      <c r="G136" s="93">
        <f t="shared" si="4"/>
        <v>2.8333333333333335</v>
      </c>
      <c r="H136" s="93">
        <f t="shared" si="4"/>
        <v>2.8333333333333335</v>
      </c>
      <c r="I136" s="93">
        <f t="shared" si="4"/>
        <v>2.8333333333333335</v>
      </c>
      <c r="J136" s="93">
        <f t="shared" si="4"/>
        <v>2.8333333333333335</v>
      </c>
      <c r="K136" s="93">
        <f t="shared" si="4"/>
        <v>2.8333333333333335</v>
      </c>
      <c r="M136" s="20">
        <v>17</v>
      </c>
    </row>
    <row r="137" spans="3:13" x14ac:dyDescent="0.25">
      <c r="C137" s="24">
        <v>131</v>
      </c>
      <c r="D137" s="22" t="str">
        <f>'Name List'!F136</f>
        <v>16xdy131</v>
      </c>
      <c r="E137" s="22" t="str">
        <f>'Name List'!G136</f>
        <v>X131</v>
      </c>
      <c r="F137" s="93">
        <f t="shared" si="4"/>
        <v>2.8333333333333335</v>
      </c>
      <c r="G137" s="93">
        <f t="shared" si="4"/>
        <v>2.8333333333333335</v>
      </c>
      <c r="H137" s="93">
        <f t="shared" si="4"/>
        <v>2.8333333333333335</v>
      </c>
      <c r="I137" s="93">
        <f t="shared" si="4"/>
        <v>2.8333333333333335</v>
      </c>
      <c r="J137" s="93">
        <f t="shared" si="4"/>
        <v>2.8333333333333335</v>
      </c>
      <c r="K137" s="93">
        <f t="shared" si="4"/>
        <v>2.8333333333333335</v>
      </c>
      <c r="M137" s="20">
        <v>17</v>
      </c>
    </row>
    <row r="138" spans="3:13" x14ac:dyDescent="0.25">
      <c r="C138" s="24">
        <v>132</v>
      </c>
      <c r="D138" s="22" t="str">
        <f>'Name List'!F137</f>
        <v>16xdy132</v>
      </c>
      <c r="E138" s="22" t="str">
        <f>'Name List'!G137</f>
        <v>X132</v>
      </c>
      <c r="F138" s="93">
        <f t="shared" si="4"/>
        <v>3</v>
      </c>
      <c r="G138" s="93">
        <f t="shared" si="4"/>
        <v>3</v>
      </c>
      <c r="H138" s="93">
        <f t="shared" si="4"/>
        <v>3</v>
      </c>
      <c r="I138" s="93">
        <f t="shared" si="4"/>
        <v>3</v>
      </c>
      <c r="J138" s="93">
        <f t="shared" si="4"/>
        <v>3</v>
      </c>
      <c r="K138" s="93">
        <f t="shared" si="4"/>
        <v>3</v>
      </c>
      <c r="M138" s="20">
        <v>18</v>
      </c>
    </row>
    <row r="139" spans="3:13" x14ac:dyDescent="0.25">
      <c r="C139" s="24">
        <v>133</v>
      </c>
      <c r="D139" s="22" t="str">
        <f>'Name List'!F138</f>
        <v>16xdy133</v>
      </c>
      <c r="E139" s="22" t="str">
        <f>'Name List'!G138</f>
        <v>X133</v>
      </c>
      <c r="F139" s="93">
        <f t="shared" si="4"/>
        <v>2.5</v>
      </c>
      <c r="G139" s="93">
        <f t="shared" si="4"/>
        <v>2.5</v>
      </c>
      <c r="H139" s="93">
        <f t="shared" si="4"/>
        <v>2.5</v>
      </c>
      <c r="I139" s="93">
        <f t="shared" si="4"/>
        <v>2.5</v>
      </c>
      <c r="J139" s="93">
        <f t="shared" si="4"/>
        <v>2.5</v>
      </c>
      <c r="K139" s="93">
        <f t="shared" si="4"/>
        <v>2.5</v>
      </c>
      <c r="M139" s="20">
        <v>15</v>
      </c>
    </row>
    <row r="140" spans="3:13" x14ac:dyDescent="0.25">
      <c r="C140" s="24">
        <v>134</v>
      </c>
      <c r="D140" s="22" t="str">
        <f>'Name List'!F139</f>
        <v>16xdy134</v>
      </c>
      <c r="E140" s="22" t="str">
        <f>'Name List'!G139</f>
        <v>X134</v>
      </c>
      <c r="F140" s="93">
        <f t="shared" si="4"/>
        <v>2.6666666666666665</v>
      </c>
      <c r="G140" s="93">
        <f t="shared" si="4"/>
        <v>2.6666666666666665</v>
      </c>
      <c r="H140" s="93">
        <f t="shared" si="4"/>
        <v>2.6666666666666665</v>
      </c>
      <c r="I140" s="93">
        <f t="shared" si="4"/>
        <v>2.6666666666666665</v>
      </c>
      <c r="J140" s="93">
        <f t="shared" si="4"/>
        <v>2.6666666666666665</v>
      </c>
      <c r="K140" s="93">
        <f t="shared" si="4"/>
        <v>2.6666666666666665</v>
      </c>
      <c r="M140" s="20">
        <v>16</v>
      </c>
    </row>
    <row r="141" spans="3:13" x14ac:dyDescent="0.25">
      <c r="C141" s="24">
        <v>135</v>
      </c>
      <c r="D141" s="22" t="str">
        <f>'Name List'!F140</f>
        <v>16xdy135</v>
      </c>
      <c r="E141" s="22" t="str">
        <f>'Name List'!G140</f>
        <v>X135</v>
      </c>
      <c r="F141" s="93">
        <f t="shared" si="4"/>
        <v>2.8333333333333335</v>
      </c>
      <c r="G141" s="93">
        <f t="shared" si="4"/>
        <v>2.8333333333333335</v>
      </c>
      <c r="H141" s="93">
        <f t="shared" si="4"/>
        <v>2.8333333333333335</v>
      </c>
      <c r="I141" s="93">
        <f t="shared" si="4"/>
        <v>2.8333333333333335</v>
      </c>
      <c r="J141" s="93">
        <f t="shared" si="4"/>
        <v>2.8333333333333335</v>
      </c>
      <c r="K141" s="93">
        <f t="shared" si="4"/>
        <v>2.8333333333333335</v>
      </c>
      <c r="M141" s="20">
        <v>17</v>
      </c>
    </row>
    <row r="142" spans="3:13" x14ac:dyDescent="0.25">
      <c r="C142" s="24">
        <v>136</v>
      </c>
      <c r="D142" s="22" t="str">
        <f>'Name List'!F141</f>
        <v>16xdy136</v>
      </c>
      <c r="E142" s="22" t="str">
        <f>'Name List'!G141</f>
        <v>X136</v>
      </c>
      <c r="F142" s="93">
        <f t="shared" si="4"/>
        <v>3</v>
      </c>
      <c r="G142" s="93">
        <f t="shared" si="4"/>
        <v>3</v>
      </c>
      <c r="H142" s="93">
        <f t="shared" si="4"/>
        <v>3</v>
      </c>
      <c r="I142" s="93">
        <f t="shared" si="4"/>
        <v>3</v>
      </c>
      <c r="J142" s="93">
        <f t="shared" si="4"/>
        <v>3</v>
      </c>
      <c r="K142" s="93">
        <f t="shared" si="4"/>
        <v>3</v>
      </c>
      <c r="M142" s="20">
        <v>18</v>
      </c>
    </row>
    <row r="143" spans="3:13" x14ac:dyDescent="0.25">
      <c r="C143" s="24">
        <v>137</v>
      </c>
      <c r="D143" s="22" t="str">
        <f>'Name List'!F142</f>
        <v>16xdy137</v>
      </c>
      <c r="E143" s="22" t="str">
        <f>'Name List'!G142</f>
        <v>X137</v>
      </c>
      <c r="F143" s="93">
        <f t="shared" si="4"/>
        <v>2.5</v>
      </c>
      <c r="G143" s="93">
        <f t="shared" si="4"/>
        <v>2.5</v>
      </c>
      <c r="H143" s="93">
        <f t="shared" si="4"/>
        <v>2.5</v>
      </c>
      <c r="I143" s="93">
        <f t="shared" si="4"/>
        <v>2.5</v>
      </c>
      <c r="J143" s="93">
        <f t="shared" si="4"/>
        <v>2.5</v>
      </c>
      <c r="K143" s="93">
        <f t="shared" si="4"/>
        <v>2.5</v>
      </c>
      <c r="M143" s="20">
        <v>15</v>
      </c>
    </row>
    <row r="144" spans="3:13" x14ac:dyDescent="0.25">
      <c r="C144" s="24">
        <v>138</v>
      </c>
      <c r="D144" s="22" t="str">
        <f>'Name List'!F143</f>
        <v>16xdy138</v>
      </c>
      <c r="E144" s="22" t="str">
        <f>'Name List'!G143</f>
        <v>X138</v>
      </c>
      <c r="F144" s="93">
        <f t="shared" si="4"/>
        <v>3</v>
      </c>
      <c r="G144" s="93">
        <f t="shared" si="4"/>
        <v>3</v>
      </c>
      <c r="H144" s="93">
        <f t="shared" si="4"/>
        <v>3</v>
      </c>
      <c r="I144" s="93">
        <f t="shared" si="4"/>
        <v>3</v>
      </c>
      <c r="J144" s="93">
        <f t="shared" si="4"/>
        <v>3</v>
      </c>
      <c r="K144" s="93">
        <f t="shared" si="4"/>
        <v>3</v>
      </c>
      <c r="M144" s="20">
        <v>18</v>
      </c>
    </row>
    <row r="145" spans="3:13" x14ac:dyDescent="0.25">
      <c r="C145" s="24">
        <v>139</v>
      </c>
      <c r="D145" s="22" t="str">
        <f>'Name List'!F144</f>
        <v>16xdy139</v>
      </c>
      <c r="E145" s="22" t="str">
        <f>'Name List'!G144</f>
        <v>X139</v>
      </c>
      <c r="F145" s="93">
        <f t="shared" si="4"/>
        <v>3</v>
      </c>
      <c r="G145" s="93">
        <f t="shared" si="4"/>
        <v>3</v>
      </c>
      <c r="H145" s="93">
        <f t="shared" si="4"/>
        <v>3</v>
      </c>
      <c r="I145" s="93">
        <f t="shared" ref="G145:K146" si="5">$M145/6</f>
        <v>3</v>
      </c>
      <c r="J145" s="93">
        <f t="shared" si="5"/>
        <v>3</v>
      </c>
      <c r="K145" s="93">
        <f t="shared" si="5"/>
        <v>3</v>
      </c>
      <c r="M145" s="20">
        <v>18</v>
      </c>
    </row>
    <row r="146" spans="3:13" x14ac:dyDescent="0.25">
      <c r="C146" s="24">
        <v>140</v>
      </c>
      <c r="D146" s="22" t="str">
        <f>'Name List'!F145</f>
        <v>16xdy140</v>
      </c>
      <c r="E146" s="22" t="str">
        <f>'Name List'!G145</f>
        <v>X140</v>
      </c>
      <c r="F146" s="93">
        <f t="shared" ref="F146" si="6">$M146/6</f>
        <v>3</v>
      </c>
      <c r="G146" s="93">
        <f t="shared" si="5"/>
        <v>3</v>
      </c>
      <c r="H146" s="93">
        <f t="shared" si="5"/>
        <v>3</v>
      </c>
      <c r="I146" s="93">
        <f t="shared" si="5"/>
        <v>3</v>
      </c>
      <c r="J146" s="93">
        <f t="shared" si="5"/>
        <v>3</v>
      </c>
      <c r="K146" s="93">
        <f t="shared" si="5"/>
        <v>3</v>
      </c>
      <c r="M146" s="20">
        <v>18</v>
      </c>
    </row>
  </sheetData>
  <mergeCells count="1">
    <mergeCell ref="C6:E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O148"/>
  <sheetViews>
    <sheetView workbookViewId="0">
      <selection activeCell="E161" sqref="E161"/>
    </sheetView>
  </sheetViews>
  <sheetFormatPr defaultColWidth="9.140625" defaultRowHeight="15" x14ac:dyDescent="0.25"/>
  <cols>
    <col min="1" max="4" width="9.140625" style="3"/>
    <col min="5" max="5" width="6.85546875" style="3" customWidth="1"/>
    <col min="6" max="6" width="11.28515625" style="3" customWidth="1"/>
    <col min="7" max="7" width="27.5703125" style="16" customWidth="1"/>
    <col min="8" max="8" width="13" style="3" customWidth="1"/>
    <col min="9" max="9" width="17.85546875" style="3" customWidth="1"/>
    <col min="10" max="16384" width="9.140625" style="3"/>
  </cols>
  <sheetData>
    <row r="1" spans="1:15" x14ac:dyDescent="0.25">
      <c r="E1" s="104" t="s">
        <v>49</v>
      </c>
      <c r="F1" s="104"/>
      <c r="G1" s="104"/>
      <c r="H1" s="104"/>
      <c r="I1" s="5" t="s">
        <v>48</v>
      </c>
    </row>
    <row r="2" spans="1:15" x14ac:dyDescent="0.25">
      <c r="E2" s="104" t="s">
        <v>50</v>
      </c>
      <c r="F2" s="104"/>
      <c r="G2" s="104"/>
      <c r="H2" s="104"/>
      <c r="I2" s="34">
        <v>6</v>
      </c>
    </row>
    <row r="3" spans="1:15" x14ac:dyDescent="0.25">
      <c r="E3" s="104" t="s">
        <v>70</v>
      </c>
      <c r="F3" s="104"/>
      <c r="G3" s="104"/>
      <c r="H3" s="104"/>
      <c r="I3" s="27">
        <f>(100/I2)</f>
        <v>16.666666666666668</v>
      </c>
      <c r="J3" s="28"/>
    </row>
    <row r="4" spans="1:15" x14ac:dyDescent="0.25">
      <c r="E4" s="29"/>
      <c r="F4" s="29"/>
      <c r="G4" s="29"/>
      <c r="H4" s="29"/>
      <c r="I4" s="30"/>
      <c r="J4" s="28"/>
    </row>
    <row r="5" spans="1:15" x14ac:dyDescent="0.25">
      <c r="E5" s="29"/>
      <c r="F5" s="29"/>
      <c r="G5" s="29"/>
      <c r="H5" s="29"/>
      <c r="I5" s="30"/>
      <c r="J5" s="28"/>
    </row>
    <row r="6" spans="1:15" x14ac:dyDescent="0.25">
      <c r="A6" s="105"/>
      <c r="B6" s="105"/>
      <c r="C6" s="105"/>
    </row>
    <row r="7" spans="1:15" x14ac:dyDescent="0.25">
      <c r="A7" s="100" t="s">
        <v>58</v>
      </c>
      <c r="B7" s="100"/>
      <c r="C7" s="100"/>
      <c r="E7" s="31" t="s">
        <v>10</v>
      </c>
      <c r="F7" s="31" t="s">
        <v>11</v>
      </c>
      <c r="G7" s="31" t="s">
        <v>6</v>
      </c>
      <c r="H7" s="18" t="s">
        <v>12</v>
      </c>
      <c r="I7" s="18" t="s">
        <v>13</v>
      </c>
      <c r="J7" s="18" t="s">
        <v>0</v>
      </c>
      <c r="K7" s="18" t="s">
        <v>1</v>
      </c>
      <c r="L7" s="18" t="s">
        <v>2</v>
      </c>
      <c r="M7" s="18" t="s">
        <v>3</v>
      </c>
      <c r="N7" s="18" t="s">
        <v>4</v>
      </c>
      <c r="O7" s="18" t="s">
        <v>7</v>
      </c>
    </row>
    <row r="8" spans="1:15" x14ac:dyDescent="0.25">
      <c r="E8" s="101" t="s">
        <v>69</v>
      </c>
      <c r="F8" s="102"/>
      <c r="G8" s="102"/>
      <c r="H8" s="102"/>
      <c r="I8" s="103"/>
      <c r="J8" s="13">
        <f>IF(1&lt;=I2,I3,0)</f>
        <v>16.666666666666668</v>
      </c>
      <c r="K8" s="13">
        <f>IF(2&lt;=I2,I3,0)</f>
        <v>16.666666666666668</v>
      </c>
      <c r="L8" s="13">
        <f>IF(3&lt;=I2,I3,0)</f>
        <v>16.666666666666668</v>
      </c>
      <c r="M8" s="13">
        <f>IF(4&lt;=I2,I3,0)</f>
        <v>16.666666666666668</v>
      </c>
      <c r="N8" s="13">
        <f>IF(5&lt;=I2,I3,0)</f>
        <v>16.666666666666668</v>
      </c>
      <c r="O8" s="13">
        <f>IF(6&lt;=I2,I3,0)</f>
        <v>16.666666666666668</v>
      </c>
    </row>
    <row r="9" spans="1:15" x14ac:dyDescent="0.25">
      <c r="A9" s="14" t="s">
        <v>17</v>
      </c>
      <c r="B9" s="14" t="s">
        <v>55</v>
      </c>
      <c r="C9" s="14">
        <f>(70+79)/2</f>
        <v>74.5</v>
      </c>
      <c r="E9" s="12">
        <v>1</v>
      </c>
      <c r="F9" s="14" t="str">
        <f>'Name List'!F6</f>
        <v>16xdy01</v>
      </c>
      <c r="G9" s="32" t="str">
        <f>'Name List'!G6</f>
        <v>X1</v>
      </c>
      <c r="H9" s="94" t="s">
        <v>17</v>
      </c>
      <c r="I9" s="14">
        <f>IF(H9=0,0,IF($I$1="R2015",LOOKUP(H9,$A$9:$A$17,$C$9:$C$17),LOOKUP(H9,$A$23:$A$31,$C$23:$C$31)))</f>
        <v>74.5</v>
      </c>
      <c r="J9" s="67">
        <f>IF(H9=0,0,IF($J$8=0,0,(I9/$I$2)))</f>
        <v>12.416666666666666</v>
      </c>
      <c r="K9" s="67">
        <f>IF(H9=0,0,IF($K$8=0,0,(I9/$I$2)))</f>
        <v>12.416666666666666</v>
      </c>
      <c r="L9" s="67">
        <f>IF(H9=0,0,IF($L$8=0,0,(I9/$I$2)))</f>
        <v>12.416666666666666</v>
      </c>
      <c r="M9" s="67">
        <f>IF(H9=0,0,IF($M$8=0,0,(I9/$I$2)))</f>
        <v>12.416666666666666</v>
      </c>
      <c r="N9" s="67">
        <f>IF(H9=0,0,IF($N$8=0,0,(I9/$I$2)))</f>
        <v>12.416666666666666</v>
      </c>
      <c r="O9" s="67">
        <f>IF(H9=0,0,IF($O$8=0,0,(I9/$I$2)))</f>
        <v>12.416666666666666</v>
      </c>
    </row>
    <row r="10" spans="1:15" x14ac:dyDescent="0.25">
      <c r="A10" s="14" t="s">
        <v>15</v>
      </c>
      <c r="B10" s="14" t="s">
        <v>54</v>
      </c>
      <c r="C10" s="14">
        <f>(80+89)/2</f>
        <v>84.5</v>
      </c>
      <c r="E10" s="12">
        <v>2</v>
      </c>
      <c r="F10" s="14" t="str">
        <f>'Name List'!F7</f>
        <v>16xdy02</v>
      </c>
      <c r="G10" s="32" t="str">
        <f>'Name List'!G7</f>
        <v>X2</v>
      </c>
      <c r="H10" s="94" t="s">
        <v>16</v>
      </c>
      <c r="I10" s="19">
        <f t="shared" ref="I10:I73" si="0">IF(H10=0,0,IF($I$1="R2015",LOOKUP(H10,$A$9:$A$17,$C$9:$C$17),LOOKUP(H10,$A$23:$A$31,$C$23:$C$31)))</f>
        <v>64.5</v>
      </c>
      <c r="J10" s="13">
        <f t="shared" ref="J10:J73" si="1">IF(H10=0,0,IF($J$8=0,0,(I10/$I$2)))</f>
        <v>10.75</v>
      </c>
      <c r="K10" s="13">
        <f t="shared" ref="K10:K73" si="2">IF(H10=0,0,IF($K$8=0,0,(I10/$I$2)))</f>
        <v>10.75</v>
      </c>
      <c r="L10" s="13">
        <f t="shared" ref="L10:L73" si="3">IF(H10=0,0,IF($L$8=0,0,(I10/$I$2)))</f>
        <v>10.75</v>
      </c>
      <c r="M10" s="13">
        <f t="shared" ref="M10:M73" si="4">IF(H10=0,0,IF($M$8=0,0,(I10/$I$2)))</f>
        <v>10.75</v>
      </c>
      <c r="N10" s="13">
        <f t="shared" ref="N10:N73" si="5">IF(H10=0,0,IF($N$8=0,0,(I10/$I$2)))</f>
        <v>10.75</v>
      </c>
      <c r="O10" s="13">
        <f t="shared" ref="O10:O73" si="6">IF(H10=0,0,IF($O$8=0,0,(I10/$I$2)))</f>
        <v>10.75</v>
      </c>
    </row>
    <row r="11" spans="1:15" x14ac:dyDescent="0.25">
      <c r="A11" s="33" t="s">
        <v>27</v>
      </c>
      <c r="B11" s="17">
        <v>0</v>
      </c>
      <c r="C11" s="17">
        <v>0</v>
      </c>
      <c r="E11" s="12">
        <v>3</v>
      </c>
      <c r="F11" s="14" t="str">
        <f>'Name List'!F8</f>
        <v>16xdy03</v>
      </c>
      <c r="G11" s="32" t="str">
        <f>'Name List'!G8</f>
        <v>X3</v>
      </c>
      <c r="H11" s="94" t="s">
        <v>16</v>
      </c>
      <c r="I11" s="19">
        <f t="shared" si="0"/>
        <v>64.5</v>
      </c>
      <c r="J11" s="13">
        <f t="shared" si="1"/>
        <v>10.75</v>
      </c>
      <c r="K11" s="13">
        <f t="shared" si="2"/>
        <v>10.75</v>
      </c>
      <c r="L11" s="13">
        <f t="shared" si="3"/>
        <v>10.75</v>
      </c>
      <c r="M11" s="13">
        <f t="shared" si="4"/>
        <v>10.75</v>
      </c>
      <c r="N11" s="13">
        <f t="shared" si="5"/>
        <v>10.75</v>
      </c>
      <c r="O11" s="13">
        <f t="shared" si="6"/>
        <v>10.75</v>
      </c>
    </row>
    <row r="12" spans="1:15" x14ac:dyDescent="0.25">
      <c r="A12" s="14" t="s">
        <v>18</v>
      </c>
      <c r="B12" s="14" t="s">
        <v>57</v>
      </c>
      <c r="C12" s="14">
        <f>(50+59)/2</f>
        <v>54.5</v>
      </c>
      <c r="E12" s="12">
        <v>4</v>
      </c>
      <c r="F12" s="14" t="str">
        <f>'Name List'!F9</f>
        <v>16xdy04</v>
      </c>
      <c r="G12" s="32" t="str">
        <f>'Name List'!G9</f>
        <v>X4</v>
      </c>
      <c r="H12" s="94" t="s">
        <v>16</v>
      </c>
      <c r="I12" s="19">
        <f t="shared" si="0"/>
        <v>64.5</v>
      </c>
      <c r="J12" s="13">
        <f t="shared" si="1"/>
        <v>10.75</v>
      </c>
      <c r="K12" s="13">
        <f t="shared" si="2"/>
        <v>10.75</v>
      </c>
      <c r="L12" s="13">
        <f t="shared" si="3"/>
        <v>10.75</v>
      </c>
      <c r="M12" s="13">
        <f t="shared" si="4"/>
        <v>10.75</v>
      </c>
      <c r="N12" s="13">
        <f t="shared" si="5"/>
        <v>10.75</v>
      </c>
      <c r="O12" s="13">
        <f t="shared" si="6"/>
        <v>10.75</v>
      </c>
    </row>
    <row r="13" spans="1:15" x14ac:dyDescent="0.25">
      <c r="A13" s="14" t="s">
        <v>16</v>
      </c>
      <c r="B13" s="14" t="s">
        <v>56</v>
      </c>
      <c r="C13" s="14">
        <f>(60+69)/2</f>
        <v>64.5</v>
      </c>
      <c r="E13" s="12">
        <v>5</v>
      </c>
      <c r="F13" s="14" t="str">
        <f>'Name List'!F10</f>
        <v>16xdy05</v>
      </c>
      <c r="G13" s="32" t="str">
        <f>'Name List'!G10</f>
        <v>X5</v>
      </c>
      <c r="H13" s="94" t="s">
        <v>17</v>
      </c>
      <c r="I13" s="19">
        <f t="shared" si="0"/>
        <v>74.5</v>
      </c>
      <c r="J13" s="13">
        <f t="shared" si="1"/>
        <v>12.416666666666666</v>
      </c>
      <c r="K13" s="13">
        <f t="shared" si="2"/>
        <v>12.416666666666666</v>
      </c>
      <c r="L13" s="13">
        <f t="shared" si="3"/>
        <v>12.416666666666666</v>
      </c>
      <c r="M13" s="13">
        <f t="shared" si="4"/>
        <v>12.416666666666666</v>
      </c>
      <c r="N13" s="13">
        <f t="shared" si="5"/>
        <v>12.416666666666666</v>
      </c>
      <c r="O13" s="13">
        <f t="shared" si="6"/>
        <v>12.416666666666666</v>
      </c>
    </row>
    <row r="14" spans="1:15" x14ac:dyDescent="0.25">
      <c r="A14" s="14" t="s">
        <v>14</v>
      </c>
      <c r="B14" s="14" t="s">
        <v>53</v>
      </c>
      <c r="C14" s="14">
        <f>(90+100)/2</f>
        <v>95</v>
      </c>
      <c r="E14" s="12">
        <v>6</v>
      </c>
      <c r="F14" s="14" t="str">
        <f>'Name List'!F11</f>
        <v>16xdy06</v>
      </c>
      <c r="G14" s="32" t="str">
        <f>'Name List'!G11</f>
        <v>X6</v>
      </c>
      <c r="H14" s="94" t="s">
        <v>16</v>
      </c>
      <c r="I14" s="19">
        <f t="shared" si="0"/>
        <v>64.5</v>
      </c>
      <c r="J14" s="13">
        <f t="shared" si="1"/>
        <v>10.75</v>
      </c>
      <c r="K14" s="13">
        <f t="shared" si="2"/>
        <v>10.75</v>
      </c>
      <c r="L14" s="13">
        <f t="shared" si="3"/>
        <v>10.75</v>
      </c>
      <c r="M14" s="13">
        <f t="shared" si="4"/>
        <v>10.75</v>
      </c>
      <c r="N14" s="13">
        <f t="shared" si="5"/>
        <v>10.75</v>
      </c>
      <c r="O14" s="13">
        <f t="shared" si="6"/>
        <v>10.75</v>
      </c>
    </row>
    <row r="15" spans="1:15" x14ac:dyDescent="0.25">
      <c r="A15" s="14" t="s">
        <v>25</v>
      </c>
      <c r="B15" s="14" t="s">
        <v>24</v>
      </c>
      <c r="C15" s="14">
        <f>(0+49)/2</f>
        <v>24.5</v>
      </c>
      <c r="E15" s="12">
        <v>7</v>
      </c>
      <c r="F15" s="14" t="str">
        <f>'Name List'!F12</f>
        <v>16xdy07</v>
      </c>
      <c r="G15" s="32" t="str">
        <f>'Name List'!G12</f>
        <v>X7</v>
      </c>
      <c r="H15" s="94" t="s">
        <v>25</v>
      </c>
      <c r="I15" s="19">
        <f t="shared" si="0"/>
        <v>24.5</v>
      </c>
      <c r="J15" s="13">
        <f t="shared" si="1"/>
        <v>4.083333333333333</v>
      </c>
      <c r="K15" s="13">
        <f t="shared" si="2"/>
        <v>4.083333333333333</v>
      </c>
      <c r="L15" s="13">
        <f t="shared" si="3"/>
        <v>4.083333333333333</v>
      </c>
      <c r="M15" s="13">
        <f t="shared" si="4"/>
        <v>4.083333333333333</v>
      </c>
      <c r="N15" s="13">
        <f t="shared" si="5"/>
        <v>4.083333333333333</v>
      </c>
      <c r="O15" s="13">
        <f t="shared" si="6"/>
        <v>4.083333333333333</v>
      </c>
    </row>
    <row r="16" spans="1:15" x14ac:dyDescent="0.25">
      <c r="A16" s="33" t="s">
        <v>43</v>
      </c>
      <c r="B16" s="17">
        <v>0</v>
      </c>
      <c r="C16" s="17">
        <v>0</v>
      </c>
      <c r="E16" s="12">
        <v>8</v>
      </c>
      <c r="F16" s="14" t="str">
        <f>'Name List'!F13</f>
        <v>16xdy08</v>
      </c>
      <c r="G16" s="32" t="str">
        <f>'Name List'!G13</f>
        <v>X8</v>
      </c>
      <c r="H16" s="94" t="s">
        <v>17</v>
      </c>
      <c r="I16" s="19">
        <f t="shared" si="0"/>
        <v>74.5</v>
      </c>
      <c r="J16" s="13">
        <f t="shared" si="1"/>
        <v>12.416666666666666</v>
      </c>
      <c r="K16" s="13">
        <f t="shared" si="2"/>
        <v>12.416666666666666</v>
      </c>
      <c r="L16" s="13">
        <f t="shared" si="3"/>
        <v>12.416666666666666</v>
      </c>
      <c r="M16" s="13">
        <f t="shared" si="4"/>
        <v>12.416666666666666</v>
      </c>
      <c r="N16" s="13">
        <f t="shared" si="5"/>
        <v>12.416666666666666</v>
      </c>
      <c r="O16" s="13">
        <f t="shared" si="6"/>
        <v>12.416666666666666</v>
      </c>
    </row>
    <row r="17" spans="1:15" x14ac:dyDescent="0.25">
      <c r="A17" s="33" t="s">
        <v>39</v>
      </c>
      <c r="B17" s="17">
        <v>0</v>
      </c>
      <c r="C17" s="17">
        <v>0</v>
      </c>
      <c r="E17" s="12">
        <v>9</v>
      </c>
      <c r="F17" s="14" t="str">
        <f>'Name List'!F14</f>
        <v>16xdy09</v>
      </c>
      <c r="G17" s="32" t="str">
        <f>'Name List'!G14</f>
        <v>X9</v>
      </c>
      <c r="H17" s="94" t="s">
        <v>16</v>
      </c>
      <c r="I17" s="19">
        <f t="shared" si="0"/>
        <v>64.5</v>
      </c>
      <c r="J17" s="13">
        <f t="shared" si="1"/>
        <v>10.75</v>
      </c>
      <c r="K17" s="13">
        <f t="shared" si="2"/>
        <v>10.75</v>
      </c>
      <c r="L17" s="13">
        <f t="shared" si="3"/>
        <v>10.75</v>
      </c>
      <c r="M17" s="13">
        <f t="shared" si="4"/>
        <v>10.75</v>
      </c>
      <c r="N17" s="13">
        <f t="shared" si="5"/>
        <v>10.75</v>
      </c>
      <c r="O17" s="13">
        <f t="shared" si="6"/>
        <v>10.75</v>
      </c>
    </row>
    <row r="18" spans="1:15" x14ac:dyDescent="0.25">
      <c r="E18" s="12">
        <v>10</v>
      </c>
      <c r="F18" s="14" t="str">
        <f>'Name List'!F15</f>
        <v>16xdy10</v>
      </c>
      <c r="G18" s="32" t="str">
        <f>'Name List'!G15</f>
        <v>X10</v>
      </c>
      <c r="H18" s="94" t="s">
        <v>18</v>
      </c>
      <c r="I18" s="19">
        <f t="shared" si="0"/>
        <v>54.5</v>
      </c>
      <c r="J18" s="13">
        <f t="shared" si="1"/>
        <v>9.0833333333333339</v>
      </c>
      <c r="K18" s="13">
        <f t="shared" si="2"/>
        <v>9.0833333333333339</v>
      </c>
      <c r="L18" s="13">
        <f t="shared" si="3"/>
        <v>9.0833333333333339</v>
      </c>
      <c r="M18" s="13">
        <f t="shared" si="4"/>
        <v>9.0833333333333339</v>
      </c>
      <c r="N18" s="13">
        <f t="shared" si="5"/>
        <v>9.0833333333333339</v>
      </c>
      <c r="O18" s="13">
        <f t="shared" si="6"/>
        <v>9.0833333333333339</v>
      </c>
    </row>
    <row r="19" spans="1:15" x14ac:dyDescent="0.25">
      <c r="E19" s="12">
        <v>11</v>
      </c>
      <c r="F19" s="14" t="str">
        <f>'Name List'!F16</f>
        <v>16xdy11</v>
      </c>
      <c r="G19" s="32" t="str">
        <f>'Name List'!G16</f>
        <v>X11</v>
      </c>
      <c r="H19" s="94" t="s">
        <v>17</v>
      </c>
      <c r="I19" s="19">
        <f t="shared" si="0"/>
        <v>74.5</v>
      </c>
      <c r="J19" s="13">
        <f t="shared" si="1"/>
        <v>12.416666666666666</v>
      </c>
      <c r="K19" s="13">
        <f t="shared" si="2"/>
        <v>12.416666666666666</v>
      </c>
      <c r="L19" s="13">
        <f t="shared" si="3"/>
        <v>12.416666666666666</v>
      </c>
      <c r="M19" s="13">
        <f t="shared" si="4"/>
        <v>12.416666666666666</v>
      </c>
      <c r="N19" s="13">
        <f t="shared" si="5"/>
        <v>12.416666666666666</v>
      </c>
      <c r="O19" s="13">
        <f t="shared" si="6"/>
        <v>12.416666666666666</v>
      </c>
    </row>
    <row r="20" spans="1:15" x14ac:dyDescent="0.25">
      <c r="E20" s="12">
        <v>12</v>
      </c>
      <c r="F20" s="14" t="str">
        <f>'Name List'!F17</f>
        <v>16xdy12</v>
      </c>
      <c r="G20" s="32" t="str">
        <f>'Name List'!G17</f>
        <v>X12</v>
      </c>
      <c r="H20" s="94" t="s">
        <v>16</v>
      </c>
      <c r="I20" s="19">
        <f t="shared" si="0"/>
        <v>64.5</v>
      </c>
      <c r="J20" s="13">
        <f t="shared" si="1"/>
        <v>10.75</v>
      </c>
      <c r="K20" s="13">
        <f t="shared" si="2"/>
        <v>10.75</v>
      </c>
      <c r="L20" s="13">
        <f t="shared" si="3"/>
        <v>10.75</v>
      </c>
      <c r="M20" s="13">
        <f t="shared" si="4"/>
        <v>10.75</v>
      </c>
      <c r="N20" s="13">
        <f t="shared" si="5"/>
        <v>10.75</v>
      </c>
      <c r="O20" s="13">
        <f t="shared" si="6"/>
        <v>10.75</v>
      </c>
    </row>
    <row r="21" spans="1:15" x14ac:dyDescent="0.25">
      <c r="A21" s="100" t="s">
        <v>59</v>
      </c>
      <c r="B21" s="100"/>
      <c r="C21" s="100"/>
      <c r="E21" s="12">
        <v>13</v>
      </c>
      <c r="F21" s="14" t="str">
        <f>'Name List'!F18</f>
        <v>16xdy13</v>
      </c>
      <c r="G21" s="32" t="str">
        <f>'Name List'!G18</f>
        <v>X13</v>
      </c>
      <c r="H21" s="94" t="s">
        <v>18</v>
      </c>
      <c r="I21" s="19">
        <f t="shared" si="0"/>
        <v>54.5</v>
      </c>
      <c r="J21" s="13">
        <f t="shared" si="1"/>
        <v>9.0833333333333339</v>
      </c>
      <c r="K21" s="13">
        <f t="shared" si="2"/>
        <v>9.0833333333333339</v>
      </c>
      <c r="L21" s="13">
        <f t="shared" si="3"/>
        <v>9.0833333333333339</v>
      </c>
      <c r="M21" s="13">
        <f t="shared" si="4"/>
        <v>9.0833333333333339</v>
      </c>
      <c r="N21" s="13">
        <f t="shared" si="5"/>
        <v>9.0833333333333339</v>
      </c>
      <c r="O21" s="13">
        <f t="shared" si="6"/>
        <v>9.0833333333333339</v>
      </c>
    </row>
    <row r="22" spans="1:15" x14ac:dyDescent="0.25">
      <c r="E22" s="12">
        <v>14</v>
      </c>
      <c r="F22" s="14" t="str">
        <f>'Name List'!F19</f>
        <v>16xdy14</v>
      </c>
      <c r="G22" s="32" t="str">
        <f>'Name List'!G19</f>
        <v>X14</v>
      </c>
      <c r="H22" s="94" t="s">
        <v>17</v>
      </c>
      <c r="I22" s="19">
        <f t="shared" si="0"/>
        <v>74.5</v>
      </c>
      <c r="J22" s="13">
        <f t="shared" si="1"/>
        <v>12.416666666666666</v>
      </c>
      <c r="K22" s="13">
        <f t="shared" si="2"/>
        <v>12.416666666666666</v>
      </c>
      <c r="L22" s="13">
        <f t="shared" si="3"/>
        <v>12.416666666666666</v>
      </c>
      <c r="M22" s="13">
        <f t="shared" si="4"/>
        <v>12.416666666666666</v>
      </c>
      <c r="N22" s="13">
        <f t="shared" si="5"/>
        <v>12.416666666666666</v>
      </c>
      <c r="O22" s="13">
        <f t="shared" si="6"/>
        <v>12.416666666666666</v>
      </c>
    </row>
    <row r="23" spans="1:15" x14ac:dyDescent="0.25">
      <c r="A23" s="14" t="s">
        <v>17</v>
      </c>
      <c r="B23" s="14" t="s">
        <v>21</v>
      </c>
      <c r="C23" s="14">
        <f>(71+80)/2</f>
        <v>75.5</v>
      </c>
      <c r="E23" s="12">
        <v>15</v>
      </c>
      <c r="F23" s="14" t="str">
        <f>'Name List'!F20</f>
        <v>16xdy15</v>
      </c>
      <c r="G23" s="32" t="str">
        <f>'Name List'!G20</f>
        <v>X15</v>
      </c>
      <c r="H23" s="94" t="s">
        <v>17</v>
      </c>
      <c r="I23" s="19">
        <f t="shared" si="0"/>
        <v>74.5</v>
      </c>
      <c r="J23" s="13">
        <f t="shared" si="1"/>
        <v>12.416666666666666</v>
      </c>
      <c r="K23" s="13">
        <f t="shared" si="2"/>
        <v>12.416666666666666</v>
      </c>
      <c r="L23" s="13">
        <f t="shared" si="3"/>
        <v>12.416666666666666</v>
      </c>
      <c r="M23" s="13">
        <f t="shared" si="4"/>
        <v>12.416666666666666</v>
      </c>
      <c r="N23" s="13">
        <f t="shared" si="5"/>
        <v>12.416666666666666</v>
      </c>
      <c r="O23" s="13">
        <f t="shared" si="6"/>
        <v>12.416666666666666</v>
      </c>
    </row>
    <row r="24" spans="1:15" x14ac:dyDescent="0.25">
      <c r="A24" s="14" t="s">
        <v>15</v>
      </c>
      <c r="B24" s="14" t="s">
        <v>20</v>
      </c>
      <c r="C24" s="14">
        <f>(81+90)/2</f>
        <v>85.5</v>
      </c>
      <c r="E24" s="12">
        <v>16</v>
      </c>
      <c r="F24" s="14" t="str">
        <f>'Name List'!F21</f>
        <v>16xdy16</v>
      </c>
      <c r="G24" s="32" t="str">
        <f>'Name List'!G21</f>
        <v>X16</v>
      </c>
      <c r="H24" s="94" t="s">
        <v>16</v>
      </c>
      <c r="I24" s="19">
        <f t="shared" si="0"/>
        <v>64.5</v>
      </c>
      <c r="J24" s="13">
        <f t="shared" si="1"/>
        <v>10.75</v>
      </c>
      <c r="K24" s="13">
        <f t="shared" si="2"/>
        <v>10.75</v>
      </c>
      <c r="L24" s="13">
        <f t="shared" si="3"/>
        <v>10.75</v>
      </c>
      <c r="M24" s="13">
        <f t="shared" si="4"/>
        <v>10.75</v>
      </c>
      <c r="N24" s="13">
        <f t="shared" si="5"/>
        <v>10.75</v>
      </c>
      <c r="O24" s="13">
        <f t="shared" si="6"/>
        <v>10.75</v>
      </c>
    </row>
    <row r="25" spans="1:15" x14ac:dyDescent="0.25">
      <c r="A25" s="14" t="s">
        <v>18</v>
      </c>
      <c r="B25" s="14" t="s">
        <v>23</v>
      </c>
      <c r="C25" s="14">
        <f>(50+60)/2</f>
        <v>55</v>
      </c>
      <c r="E25" s="12">
        <v>17</v>
      </c>
      <c r="F25" s="14" t="str">
        <f>'Name List'!F22</f>
        <v>16xdy17</v>
      </c>
      <c r="G25" s="32" t="str">
        <f>'Name List'!G22</f>
        <v>X17</v>
      </c>
      <c r="H25" s="94" t="s">
        <v>17</v>
      </c>
      <c r="I25" s="19">
        <f t="shared" si="0"/>
        <v>74.5</v>
      </c>
      <c r="J25" s="13">
        <f t="shared" si="1"/>
        <v>12.416666666666666</v>
      </c>
      <c r="K25" s="13">
        <f t="shared" si="2"/>
        <v>12.416666666666666</v>
      </c>
      <c r="L25" s="13">
        <f t="shared" si="3"/>
        <v>12.416666666666666</v>
      </c>
      <c r="M25" s="13">
        <f t="shared" si="4"/>
        <v>12.416666666666666</v>
      </c>
      <c r="N25" s="13">
        <f t="shared" si="5"/>
        <v>12.416666666666666</v>
      </c>
      <c r="O25" s="13">
        <f t="shared" si="6"/>
        <v>12.416666666666666</v>
      </c>
    </row>
    <row r="26" spans="1:15" x14ac:dyDescent="0.25">
      <c r="A26" s="14" t="s">
        <v>16</v>
      </c>
      <c r="B26" s="14" t="s">
        <v>22</v>
      </c>
      <c r="C26" s="14">
        <f>(61+70)/2</f>
        <v>65.5</v>
      </c>
      <c r="E26" s="12">
        <v>18</v>
      </c>
      <c r="F26" s="14" t="str">
        <f>'Name List'!F23</f>
        <v>16xdy18</v>
      </c>
      <c r="G26" s="32" t="str">
        <f>'Name List'!G23</f>
        <v>X18</v>
      </c>
      <c r="H26" s="94" t="s">
        <v>16</v>
      </c>
      <c r="I26" s="19">
        <f t="shared" si="0"/>
        <v>64.5</v>
      </c>
      <c r="J26" s="13">
        <f t="shared" si="1"/>
        <v>10.75</v>
      </c>
      <c r="K26" s="13">
        <f t="shared" si="2"/>
        <v>10.75</v>
      </c>
      <c r="L26" s="13">
        <f t="shared" si="3"/>
        <v>10.75</v>
      </c>
      <c r="M26" s="13">
        <f t="shared" si="4"/>
        <v>10.75</v>
      </c>
      <c r="N26" s="13">
        <f t="shared" si="5"/>
        <v>10.75</v>
      </c>
      <c r="O26" s="13">
        <f t="shared" si="6"/>
        <v>10.75</v>
      </c>
    </row>
    <row r="27" spans="1:15" x14ac:dyDescent="0.25">
      <c r="A27" s="14" t="s">
        <v>14</v>
      </c>
      <c r="B27" s="14" t="s">
        <v>19</v>
      </c>
      <c r="C27" s="14">
        <f>(91+100)/2</f>
        <v>95.5</v>
      </c>
      <c r="E27" s="12">
        <v>19</v>
      </c>
      <c r="F27" s="14" t="str">
        <f>'Name List'!F24</f>
        <v>16xdy19</v>
      </c>
      <c r="G27" s="32" t="str">
        <f>'Name List'!G24</f>
        <v>X19</v>
      </c>
      <c r="H27" s="94" t="s">
        <v>16</v>
      </c>
      <c r="I27" s="19">
        <f t="shared" si="0"/>
        <v>64.5</v>
      </c>
      <c r="J27" s="13">
        <f t="shared" si="1"/>
        <v>10.75</v>
      </c>
      <c r="K27" s="13">
        <f t="shared" si="2"/>
        <v>10.75</v>
      </c>
      <c r="L27" s="13">
        <f t="shared" si="3"/>
        <v>10.75</v>
      </c>
      <c r="M27" s="13">
        <f t="shared" si="4"/>
        <v>10.75</v>
      </c>
      <c r="N27" s="13">
        <f t="shared" si="5"/>
        <v>10.75</v>
      </c>
      <c r="O27" s="13">
        <f t="shared" si="6"/>
        <v>10.75</v>
      </c>
    </row>
    <row r="28" spans="1:15" x14ac:dyDescent="0.25">
      <c r="A28" s="14" t="s">
        <v>25</v>
      </c>
      <c r="B28" s="14" t="s">
        <v>24</v>
      </c>
      <c r="C28" s="14">
        <f>(0+49)/2</f>
        <v>24.5</v>
      </c>
      <c r="E28" s="12">
        <v>20</v>
      </c>
      <c r="F28" s="14" t="str">
        <f>'Name List'!F25</f>
        <v>16xdy20</v>
      </c>
      <c r="G28" s="32" t="str">
        <f>'Name List'!G25</f>
        <v>X20</v>
      </c>
      <c r="H28" s="94" t="s">
        <v>15</v>
      </c>
      <c r="I28" s="19">
        <f t="shared" si="0"/>
        <v>84.5</v>
      </c>
      <c r="J28" s="13">
        <f t="shared" si="1"/>
        <v>14.083333333333334</v>
      </c>
      <c r="K28" s="13">
        <f t="shared" si="2"/>
        <v>14.083333333333334</v>
      </c>
      <c r="L28" s="13">
        <f t="shared" si="3"/>
        <v>14.083333333333334</v>
      </c>
      <c r="M28" s="13">
        <f t="shared" si="4"/>
        <v>14.083333333333334</v>
      </c>
      <c r="N28" s="13">
        <f t="shared" si="5"/>
        <v>14.083333333333334</v>
      </c>
      <c r="O28" s="13">
        <f t="shared" si="6"/>
        <v>14.083333333333334</v>
      </c>
    </row>
    <row r="29" spans="1:15" x14ac:dyDescent="0.25">
      <c r="A29" s="14" t="s">
        <v>51</v>
      </c>
      <c r="B29" s="17">
        <v>0</v>
      </c>
      <c r="C29" s="17">
        <v>0</v>
      </c>
      <c r="E29" s="12">
        <v>21</v>
      </c>
      <c r="F29" s="14" t="str">
        <f>'Name List'!F26</f>
        <v>16xdy21</v>
      </c>
      <c r="G29" s="32" t="str">
        <f>'Name List'!G26</f>
        <v>X21</v>
      </c>
      <c r="H29" s="94" t="s">
        <v>17</v>
      </c>
      <c r="I29" s="19">
        <f t="shared" si="0"/>
        <v>74.5</v>
      </c>
      <c r="J29" s="13">
        <f t="shared" si="1"/>
        <v>12.416666666666666</v>
      </c>
      <c r="K29" s="13">
        <f t="shared" si="2"/>
        <v>12.416666666666666</v>
      </c>
      <c r="L29" s="13">
        <f t="shared" si="3"/>
        <v>12.416666666666666</v>
      </c>
      <c r="M29" s="13">
        <f t="shared" si="4"/>
        <v>12.416666666666666</v>
      </c>
      <c r="N29" s="13">
        <f t="shared" si="5"/>
        <v>12.416666666666666</v>
      </c>
      <c r="O29" s="13">
        <f t="shared" si="6"/>
        <v>12.416666666666666</v>
      </c>
    </row>
    <row r="30" spans="1:15" x14ac:dyDescent="0.25">
      <c r="A30" s="14" t="s">
        <v>52</v>
      </c>
      <c r="B30" s="17">
        <v>0</v>
      </c>
      <c r="C30" s="17">
        <v>0</v>
      </c>
      <c r="E30" s="12">
        <v>22</v>
      </c>
      <c r="F30" s="14" t="str">
        <f>'Name List'!F27</f>
        <v>16xdy22</v>
      </c>
      <c r="G30" s="32" t="str">
        <f>'Name List'!G27</f>
        <v>X22</v>
      </c>
      <c r="H30" s="94" t="s">
        <v>17</v>
      </c>
      <c r="I30" s="19">
        <f t="shared" si="0"/>
        <v>74.5</v>
      </c>
      <c r="J30" s="13">
        <f t="shared" si="1"/>
        <v>12.416666666666666</v>
      </c>
      <c r="K30" s="13">
        <f t="shared" si="2"/>
        <v>12.416666666666666</v>
      </c>
      <c r="L30" s="13">
        <f t="shared" si="3"/>
        <v>12.416666666666666</v>
      </c>
      <c r="M30" s="13">
        <f t="shared" si="4"/>
        <v>12.416666666666666</v>
      </c>
      <c r="N30" s="13">
        <f t="shared" si="5"/>
        <v>12.416666666666666</v>
      </c>
      <c r="O30" s="13">
        <f t="shared" si="6"/>
        <v>12.416666666666666</v>
      </c>
    </row>
    <row r="31" spans="1:15" x14ac:dyDescent="0.25">
      <c r="A31" s="14" t="s">
        <v>39</v>
      </c>
      <c r="B31" s="17">
        <v>0</v>
      </c>
      <c r="C31" s="17">
        <v>0</v>
      </c>
      <c r="E31" s="12">
        <v>23</v>
      </c>
      <c r="F31" s="14" t="str">
        <f>'Name List'!F28</f>
        <v>16xdy23</v>
      </c>
      <c r="G31" s="32" t="str">
        <f>'Name List'!G28</f>
        <v>X23</v>
      </c>
      <c r="H31" s="94" t="s">
        <v>15</v>
      </c>
      <c r="I31" s="19">
        <f t="shared" si="0"/>
        <v>84.5</v>
      </c>
      <c r="J31" s="13">
        <f t="shared" si="1"/>
        <v>14.083333333333334</v>
      </c>
      <c r="K31" s="13">
        <f t="shared" si="2"/>
        <v>14.083333333333334</v>
      </c>
      <c r="L31" s="13">
        <f t="shared" si="3"/>
        <v>14.083333333333334</v>
      </c>
      <c r="M31" s="13">
        <f t="shared" si="4"/>
        <v>14.083333333333334</v>
      </c>
      <c r="N31" s="13">
        <f t="shared" si="5"/>
        <v>14.083333333333334</v>
      </c>
      <c r="O31" s="13">
        <f t="shared" si="6"/>
        <v>14.083333333333334</v>
      </c>
    </row>
    <row r="32" spans="1:15" x14ac:dyDescent="0.25">
      <c r="E32" s="12">
        <v>24</v>
      </c>
      <c r="F32" s="14" t="str">
        <f>'Name List'!F29</f>
        <v>16xdy24</v>
      </c>
      <c r="G32" s="32" t="str">
        <f>'Name List'!G29</f>
        <v>X24</v>
      </c>
      <c r="H32" s="94" t="s">
        <v>17</v>
      </c>
      <c r="I32" s="19">
        <f t="shared" si="0"/>
        <v>74.5</v>
      </c>
      <c r="J32" s="13">
        <f t="shared" si="1"/>
        <v>12.416666666666666</v>
      </c>
      <c r="K32" s="13">
        <f t="shared" si="2"/>
        <v>12.416666666666666</v>
      </c>
      <c r="L32" s="13">
        <f t="shared" si="3"/>
        <v>12.416666666666666</v>
      </c>
      <c r="M32" s="13">
        <f t="shared" si="4"/>
        <v>12.416666666666666</v>
      </c>
      <c r="N32" s="13">
        <f t="shared" si="5"/>
        <v>12.416666666666666</v>
      </c>
      <c r="O32" s="13">
        <f t="shared" si="6"/>
        <v>12.416666666666666</v>
      </c>
    </row>
    <row r="33" spans="5:15" x14ac:dyDescent="0.25">
      <c r="E33" s="12">
        <v>25</v>
      </c>
      <c r="F33" s="14" t="str">
        <f>'Name List'!F30</f>
        <v>16xdy25</v>
      </c>
      <c r="G33" s="32" t="str">
        <f>'Name List'!G30</f>
        <v>X25</v>
      </c>
      <c r="H33" s="94" t="s">
        <v>15</v>
      </c>
      <c r="I33" s="19">
        <f t="shared" si="0"/>
        <v>84.5</v>
      </c>
      <c r="J33" s="13">
        <f t="shared" si="1"/>
        <v>14.083333333333334</v>
      </c>
      <c r="K33" s="13">
        <f t="shared" si="2"/>
        <v>14.083333333333334</v>
      </c>
      <c r="L33" s="13">
        <f t="shared" si="3"/>
        <v>14.083333333333334</v>
      </c>
      <c r="M33" s="13">
        <f t="shared" si="4"/>
        <v>14.083333333333334</v>
      </c>
      <c r="N33" s="13">
        <f t="shared" si="5"/>
        <v>14.083333333333334</v>
      </c>
      <c r="O33" s="13">
        <f t="shared" si="6"/>
        <v>14.083333333333334</v>
      </c>
    </row>
    <row r="34" spans="5:15" x14ac:dyDescent="0.25">
      <c r="E34" s="12">
        <v>26</v>
      </c>
      <c r="F34" s="14" t="str">
        <f>'Name List'!F31</f>
        <v>16xdy26</v>
      </c>
      <c r="G34" s="32" t="str">
        <f>'Name List'!G31</f>
        <v>X26</v>
      </c>
      <c r="H34" s="94" t="s">
        <v>16</v>
      </c>
      <c r="I34" s="19">
        <f t="shared" si="0"/>
        <v>64.5</v>
      </c>
      <c r="J34" s="13">
        <f t="shared" si="1"/>
        <v>10.75</v>
      </c>
      <c r="K34" s="13">
        <f t="shared" si="2"/>
        <v>10.75</v>
      </c>
      <c r="L34" s="13">
        <f t="shared" si="3"/>
        <v>10.75</v>
      </c>
      <c r="M34" s="13">
        <f t="shared" si="4"/>
        <v>10.75</v>
      </c>
      <c r="N34" s="13">
        <f t="shared" si="5"/>
        <v>10.75</v>
      </c>
      <c r="O34" s="13">
        <f t="shared" si="6"/>
        <v>10.75</v>
      </c>
    </row>
    <row r="35" spans="5:15" x14ac:dyDescent="0.25">
      <c r="E35" s="12">
        <v>27</v>
      </c>
      <c r="F35" s="14" t="str">
        <f>'Name List'!F32</f>
        <v>16xdy27</v>
      </c>
      <c r="G35" s="32" t="str">
        <f>'Name List'!G32</f>
        <v>X27</v>
      </c>
      <c r="H35" s="94" t="s">
        <v>16</v>
      </c>
      <c r="I35" s="19">
        <f t="shared" si="0"/>
        <v>64.5</v>
      </c>
      <c r="J35" s="13">
        <f t="shared" si="1"/>
        <v>10.75</v>
      </c>
      <c r="K35" s="13">
        <f t="shared" si="2"/>
        <v>10.75</v>
      </c>
      <c r="L35" s="13">
        <f t="shared" si="3"/>
        <v>10.75</v>
      </c>
      <c r="M35" s="13">
        <f t="shared" si="4"/>
        <v>10.75</v>
      </c>
      <c r="N35" s="13">
        <f t="shared" si="5"/>
        <v>10.75</v>
      </c>
      <c r="O35" s="13">
        <f t="shared" si="6"/>
        <v>10.75</v>
      </c>
    </row>
    <row r="36" spans="5:15" x14ac:dyDescent="0.25">
      <c r="E36" s="12">
        <v>28</v>
      </c>
      <c r="F36" s="14" t="str">
        <f>'Name List'!F33</f>
        <v>16xdy28</v>
      </c>
      <c r="G36" s="32" t="str">
        <f>'Name List'!G33</f>
        <v>X28</v>
      </c>
      <c r="H36" s="94" t="s">
        <v>17</v>
      </c>
      <c r="I36" s="19">
        <f t="shared" si="0"/>
        <v>74.5</v>
      </c>
      <c r="J36" s="13">
        <f t="shared" si="1"/>
        <v>12.416666666666666</v>
      </c>
      <c r="K36" s="13">
        <f t="shared" si="2"/>
        <v>12.416666666666666</v>
      </c>
      <c r="L36" s="13">
        <f t="shared" si="3"/>
        <v>12.416666666666666</v>
      </c>
      <c r="M36" s="13">
        <f t="shared" si="4"/>
        <v>12.416666666666666</v>
      </c>
      <c r="N36" s="13">
        <f t="shared" si="5"/>
        <v>12.416666666666666</v>
      </c>
      <c r="O36" s="13">
        <f t="shared" si="6"/>
        <v>12.416666666666666</v>
      </c>
    </row>
    <row r="37" spans="5:15" x14ac:dyDescent="0.25">
      <c r="E37" s="12">
        <v>29</v>
      </c>
      <c r="F37" s="14" t="str">
        <f>'Name List'!F34</f>
        <v>16xdy29</v>
      </c>
      <c r="G37" s="32" t="str">
        <f>'Name List'!G34</f>
        <v>X29</v>
      </c>
      <c r="H37" s="94" t="s">
        <v>16</v>
      </c>
      <c r="I37" s="19">
        <f t="shared" si="0"/>
        <v>64.5</v>
      </c>
      <c r="J37" s="13">
        <f t="shared" si="1"/>
        <v>10.75</v>
      </c>
      <c r="K37" s="13">
        <f t="shared" si="2"/>
        <v>10.75</v>
      </c>
      <c r="L37" s="13">
        <f t="shared" si="3"/>
        <v>10.75</v>
      </c>
      <c r="M37" s="13">
        <f t="shared" si="4"/>
        <v>10.75</v>
      </c>
      <c r="N37" s="13">
        <f t="shared" si="5"/>
        <v>10.75</v>
      </c>
      <c r="O37" s="13">
        <f t="shared" si="6"/>
        <v>10.75</v>
      </c>
    </row>
    <row r="38" spans="5:15" x14ac:dyDescent="0.25">
      <c r="E38" s="12">
        <v>30</v>
      </c>
      <c r="F38" s="14" t="str">
        <f>'Name List'!F35</f>
        <v>16xdy30</v>
      </c>
      <c r="G38" s="32" t="str">
        <f>'Name List'!G35</f>
        <v>X30</v>
      </c>
      <c r="H38" s="94" t="s">
        <v>17</v>
      </c>
      <c r="I38" s="19">
        <f t="shared" si="0"/>
        <v>74.5</v>
      </c>
      <c r="J38" s="13">
        <f t="shared" si="1"/>
        <v>12.416666666666666</v>
      </c>
      <c r="K38" s="13">
        <f t="shared" si="2"/>
        <v>12.416666666666666</v>
      </c>
      <c r="L38" s="13">
        <f t="shared" si="3"/>
        <v>12.416666666666666</v>
      </c>
      <c r="M38" s="13">
        <f t="shared" si="4"/>
        <v>12.416666666666666</v>
      </c>
      <c r="N38" s="13">
        <f t="shared" si="5"/>
        <v>12.416666666666666</v>
      </c>
      <c r="O38" s="13">
        <f t="shared" si="6"/>
        <v>12.416666666666666</v>
      </c>
    </row>
    <row r="39" spans="5:15" x14ac:dyDescent="0.25">
      <c r="E39" s="12">
        <v>31</v>
      </c>
      <c r="F39" s="14" t="str">
        <f>'Name List'!F36</f>
        <v>16xdy31</v>
      </c>
      <c r="G39" s="32" t="str">
        <f>'Name List'!G36</f>
        <v>X31</v>
      </c>
      <c r="H39" s="94" t="s">
        <v>16</v>
      </c>
      <c r="I39" s="19">
        <f t="shared" si="0"/>
        <v>64.5</v>
      </c>
      <c r="J39" s="13">
        <f t="shared" si="1"/>
        <v>10.75</v>
      </c>
      <c r="K39" s="13">
        <f t="shared" si="2"/>
        <v>10.75</v>
      </c>
      <c r="L39" s="13">
        <f t="shared" si="3"/>
        <v>10.75</v>
      </c>
      <c r="M39" s="13">
        <f t="shared" si="4"/>
        <v>10.75</v>
      </c>
      <c r="N39" s="13">
        <f t="shared" si="5"/>
        <v>10.75</v>
      </c>
      <c r="O39" s="13">
        <f t="shared" si="6"/>
        <v>10.75</v>
      </c>
    </row>
    <row r="40" spans="5:15" x14ac:dyDescent="0.25">
      <c r="E40" s="12">
        <v>32</v>
      </c>
      <c r="F40" s="14" t="str">
        <f>'Name List'!F37</f>
        <v>16xdy32</v>
      </c>
      <c r="G40" s="32" t="str">
        <f>'Name List'!G37</f>
        <v>X32</v>
      </c>
      <c r="H40" s="94" t="s">
        <v>17</v>
      </c>
      <c r="I40" s="19">
        <f t="shared" si="0"/>
        <v>74.5</v>
      </c>
      <c r="J40" s="13">
        <f t="shared" si="1"/>
        <v>12.416666666666666</v>
      </c>
      <c r="K40" s="13">
        <f t="shared" si="2"/>
        <v>12.416666666666666</v>
      </c>
      <c r="L40" s="13">
        <f t="shared" si="3"/>
        <v>12.416666666666666</v>
      </c>
      <c r="M40" s="13">
        <f t="shared" si="4"/>
        <v>12.416666666666666</v>
      </c>
      <c r="N40" s="13">
        <f t="shared" si="5"/>
        <v>12.416666666666666</v>
      </c>
      <c r="O40" s="13">
        <f t="shared" si="6"/>
        <v>12.416666666666666</v>
      </c>
    </row>
    <row r="41" spans="5:15" x14ac:dyDescent="0.25">
      <c r="E41" s="12">
        <v>33</v>
      </c>
      <c r="F41" s="14" t="str">
        <f>'Name List'!F38</f>
        <v>16xdy33</v>
      </c>
      <c r="G41" s="32" t="str">
        <f>'Name List'!G38</f>
        <v>X33</v>
      </c>
      <c r="H41" s="94" t="s">
        <v>15</v>
      </c>
      <c r="I41" s="19">
        <f t="shared" si="0"/>
        <v>84.5</v>
      </c>
      <c r="J41" s="13">
        <f t="shared" si="1"/>
        <v>14.083333333333334</v>
      </c>
      <c r="K41" s="13">
        <f t="shared" si="2"/>
        <v>14.083333333333334</v>
      </c>
      <c r="L41" s="13">
        <f t="shared" si="3"/>
        <v>14.083333333333334</v>
      </c>
      <c r="M41" s="13">
        <f t="shared" si="4"/>
        <v>14.083333333333334</v>
      </c>
      <c r="N41" s="13">
        <f t="shared" si="5"/>
        <v>14.083333333333334</v>
      </c>
      <c r="O41" s="13">
        <f t="shared" si="6"/>
        <v>14.083333333333334</v>
      </c>
    </row>
    <row r="42" spans="5:15" x14ac:dyDescent="0.25">
      <c r="E42" s="12">
        <v>34</v>
      </c>
      <c r="F42" s="14" t="str">
        <f>'Name List'!F39</f>
        <v>16xdy34</v>
      </c>
      <c r="G42" s="32" t="str">
        <f>'Name List'!G39</f>
        <v>X34</v>
      </c>
      <c r="H42" s="94" t="s">
        <v>17</v>
      </c>
      <c r="I42" s="19">
        <f t="shared" si="0"/>
        <v>74.5</v>
      </c>
      <c r="J42" s="13">
        <f t="shared" si="1"/>
        <v>12.416666666666666</v>
      </c>
      <c r="K42" s="13">
        <f t="shared" si="2"/>
        <v>12.416666666666666</v>
      </c>
      <c r="L42" s="13">
        <f t="shared" si="3"/>
        <v>12.416666666666666</v>
      </c>
      <c r="M42" s="13">
        <f t="shared" si="4"/>
        <v>12.416666666666666</v>
      </c>
      <c r="N42" s="13">
        <f t="shared" si="5"/>
        <v>12.416666666666666</v>
      </c>
      <c r="O42" s="13">
        <f t="shared" si="6"/>
        <v>12.416666666666666</v>
      </c>
    </row>
    <row r="43" spans="5:15" x14ac:dyDescent="0.25">
      <c r="E43" s="12">
        <v>35</v>
      </c>
      <c r="F43" s="14" t="str">
        <f>'Name List'!F40</f>
        <v>16xdy35</v>
      </c>
      <c r="G43" s="32" t="str">
        <f>'Name List'!G40</f>
        <v>X35</v>
      </c>
      <c r="H43" s="94" t="s">
        <v>18</v>
      </c>
      <c r="I43" s="19">
        <f t="shared" si="0"/>
        <v>54.5</v>
      </c>
      <c r="J43" s="13">
        <f t="shared" si="1"/>
        <v>9.0833333333333339</v>
      </c>
      <c r="K43" s="13">
        <f t="shared" si="2"/>
        <v>9.0833333333333339</v>
      </c>
      <c r="L43" s="13">
        <f t="shared" si="3"/>
        <v>9.0833333333333339</v>
      </c>
      <c r="M43" s="13">
        <f t="shared" si="4"/>
        <v>9.0833333333333339</v>
      </c>
      <c r="N43" s="13">
        <f t="shared" si="5"/>
        <v>9.0833333333333339</v>
      </c>
      <c r="O43" s="13">
        <f t="shared" si="6"/>
        <v>9.0833333333333339</v>
      </c>
    </row>
    <row r="44" spans="5:15" x14ac:dyDescent="0.25">
      <c r="E44" s="12">
        <v>36</v>
      </c>
      <c r="F44" s="14" t="str">
        <f>'Name List'!F41</f>
        <v>16xdy36</v>
      </c>
      <c r="G44" s="32" t="str">
        <f>'Name List'!G41</f>
        <v>X36</v>
      </c>
      <c r="H44" s="94" t="s">
        <v>15</v>
      </c>
      <c r="I44" s="19">
        <f t="shared" si="0"/>
        <v>84.5</v>
      </c>
      <c r="J44" s="13">
        <f t="shared" si="1"/>
        <v>14.083333333333334</v>
      </c>
      <c r="K44" s="13">
        <f t="shared" si="2"/>
        <v>14.083333333333334</v>
      </c>
      <c r="L44" s="13">
        <f t="shared" si="3"/>
        <v>14.083333333333334</v>
      </c>
      <c r="M44" s="13">
        <f t="shared" si="4"/>
        <v>14.083333333333334</v>
      </c>
      <c r="N44" s="13">
        <f t="shared" si="5"/>
        <v>14.083333333333334</v>
      </c>
      <c r="O44" s="13">
        <f t="shared" si="6"/>
        <v>14.083333333333334</v>
      </c>
    </row>
    <row r="45" spans="5:15" x14ac:dyDescent="0.25">
      <c r="E45" s="12">
        <v>37</v>
      </c>
      <c r="F45" s="14" t="str">
        <f>'Name List'!F42</f>
        <v>16xdy37</v>
      </c>
      <c r="G45" s="32" t="str">
        <f>'Name List'!G42</f>
        <v>X37</v>
      </c>
      <c r="H45" s="94" t="s">
        <v>17</v>
      </c>
      <c r="I45" s="19">
        <f t="shared" si="0"/>
        <v>74.5</v>
      </c>
      <c r="J45" s="13">
        <f t="shared" si="1"/>
        <v>12.416666666666666</v>
      </c>
      <c r="K45" s="13">
        <f t="shared" si="2"/>
        <v>12.416666666666666</v>
      </c>
      <c r="L45" s="13">
        <f t="shared" si="3"/>
        <v>12.416666666666666</v>
      </c>
      <c r="M45" s="13">
        <f t="shared" si="4"/>
        <v>12.416666666666666</v>
      </c>
      <c r="N45" s="13">
        <f t="shared" si="5"/>
        <v>12.416666666666666</v>
      </c>
      <c r="O45" s="13">
        <f t="shared" si="6"/>
        <v>12.416666666666666</v>
      </c>
    </row>
    <row r="46" spans="5:15" x14ac:dyDescent="0.25">
      <c r="E46" s="12">
        <v>38</v>
      </c>
      <c r="F46" s="14" t="str">
        <f>'Name List'!F43</f>
        <v>16xdy38</v>
      </c>
      <c r="G46" s="32" t="str">
        <f>'Name List'!G43</f>
        <v>X38</v>
      </c>
      <c r="H46" s="94" t="s">
        <v>15</v>
      </c>
      <c r="I46" s="19">
        <f t="shared" si="0"/>
        <v>84.5</v>
      </c>
      <c r="J46" s="13">
        <f t="shared" si="1"/>
        <v>14.083333333333334</v>
      </c>
      <c r="K46" s="13">
        <f t="shared" si="2"/>
        <v>14.083333333333334</v>
      </c>
      <c r="L46" s="13">
        <f t="shared" si="3"/>
        <v>14.083333333333334</v>
      </c>
      <c r="M46" s="13">
        <f t="shared" si="4"/>
        <v>14.083333333333334</v>
      </c>
      <c r="N46" s="13">
        <f t="shared" si="5"/>
        <v>14.083333333333334</v>
      </c>
      <c r="O46" s="13">
        <f t="shared" si="6"/>
        <v>14.083333333333334</v>
      </c>
    </row>
    <row r="47" spans="5:15" x14ac:dyDescent="0.25">
      <c r="E47" s="12">
        <v>39</v>
      </c>
      <c r="F47" s="14" t="str">
        <f>'Name List'!F44</f>
        <v>16xdy39</v>
      </c>
      <c r="G47" s="32" t="str">
        <f>'Name List'!G44</f>
        <v>X39</v>
      </c>
      <c r="H47" s="94" t="s">
        <v>17</v>
      </c>
      <c r="I47" s="19">
        <f t="shared" si="0"/>
        <v>74.5</v>
      </c>
      <c r="J47" s="13">
        <f t="shared" si="1"/>
        <v>12.416666666666666</v>
      </c>
      <c r="K47" s="13">
        <f t="shared" si="2"/>
        <v>12.416666666666666</v>
      </c>
      <c r="L47" s="13">
        <f t="shared" si="3"/>
        <v>12.416666666666666</v>
      </c>
      <c r="M47" s="13">
        <f t="shared" si="4"/>
        <v>12.416666666666666</v>
      </c>
      <c r="N47" s="13">
        <f t="shared" si="5"/>
        <v>12.416666666666666</v>
      </c>
      <c r="O47" s="13">
        <f t="shared" si="6"/>
        <v>12.416666666666666</v>
      </c>
    </row>
    <row r="48" spans="5:15" x14ac:dyDescent="0.25">
      <c r="E48" s="12">
        <v>40</v>
      </c>
      <c r="F48" s="14" t="str">
        <f>'Name List'!F45</f>
        <v>16xdy40</v>
      </c>
      <c r="G48" s="32" t="str">
        <f>'Name List'!G45</f>
        <v>X40</v>
      </c>
      <c r="H48" s="94" t="s">
        <v>17</v>
      </c>
      <c r="I48" s="19">
        <f t="shared" si="0"/>
        <v>74.5</v>
      </c>
      <c r="J48" s="13">
        <f t="shared" si="1"/>
        <v>12.416666666666666</v>
      </c>
      <c r="K48" s="13">
        <f t="shared" si="2"/>
        <v>12.416666666666666</v>
      </c>
      <c r="L48" s="13">
        <f t="shared" si="3"/>
        <v>12.416666666666666</v>
      </c>
      <c r="M48" s="13">
        <f t="shared" si="4"/>
        <v>12.416666666666666</v>
      </c>
      <c r="N48" s="13">
        <f t="shared" si="5"/>
        <v>12.416666666666666</v>
      </c>
      <c r="O48" s="13">
        <f t="shared" si="6"/>
        <v>12.416666666666666</v>
      </c>
    </row>
    <row r="49" spans="5:15" x14ac:dyDescent="0.25">
      <c r="E49" s="12">
        <v>41</v>
      </c>
      <c r="F49" s="14" t="str">
        <f>'Name List'!F46</f>
        <v>16xdy41</v>
      </c>
      <c r="G49" s="32" t="str">
        <f>'Name List'!G46</f>
        <v>X41</v>
      </c>
      <c r="H49" s="94" t="s">
        <v>16</v>
      </c>
      <c r="I49" s="19">
        <f t="shared" si="0"/>
        <v>64.5</v>
      </c>
      <c r="J49" s="13">
        <f t="shared" si="1"/>
        <v>10.75</v>
      </c>
      <c r="K49" s="13">
        <f t="shared" si="2"/>
        <v>10.75</v>
      </c>
      <c r="L49" s="13">
        <f t="shared" si="3"/>
        <v>10.75</v>
      </c>
      <c r="M49" s="13">
        <f t="shared" si="4"/>
        <v>10.75</v>
      </c>
      <c r="N49" s="13">
        <f t="shared" si="5"/>
        <v>10.75</v>
      </c>
      <c r="O49" s="13">
        <f t="shared" si="6"/>
        <v>10.75</v>
      </c>
    </row>
    <row r="50" spans="5:15" x14ac:dyDescent="0.25">
      <c r="E50" s="12">
        <v>42</v>
      </c>
      <c r="F50" s="14" t="str">
        <f>'Name List'!F47</f>
        <v>16xdy42</v>
      </c>
      <c r="G50" s="32" t="str">
        <f>'Name List'!G47</f>
        <v>X42</v>
      </c>
      <c r="H50" s="94" t="s">
        <v>17</v>
      </c>
      <c r="I50" s="19">
        <f t="shared" si="0"/>
        <v>74.5</v>
      </c>
      <c r="J50" s="13">
        <f t="shared" si="1"/>
        <v>12.416666666666666</v>
      </c>
      <c r="K50" s="13">
        <f t="shared" si="2"/>
        <v>12.416666666666666</v>
      </c>
      <c r="L50" s="13">
        <f t="shared" si="3"/>
        <v>12.416666666666666</v>
      </c>
      <c r="M50" s="13">
        <f t="shared" si="4"/>
        <v>12.416666666666666</v>
      </c>
      <c r="N50" s="13">
        <f t="shared" si="5"/>
        <v>12.416666666666666</v>
      </c>
      <c r="O50" s="13">
        <f t="shared" si="6"/>
        <v>12.416666666666666</v>
      </c>
    </row>
    <row r="51" spans="5:15" x14ac:dyDescent="0.25">
      <c r="E51" s="12">
        <v>43</v>
      </c>
      <c r="F51" s="14" t="str">
        <f>'Name List'!F48</f>
        <v>16xdy43</v>
      </c>
      <c r="G51" s="32" t="str">
        <f>'Name List'!G48</f>
        <v>X43</v>
      </c>
      <c r="H51" s="94" t="s">
        <v>17</v>
      </c>
      <c r="I51" s="19">
        <f t="shared" si="0"/>
        <v>74.5</v>
      </c>
      <c r="J51" s="13">
        <f t="shared" si="1"/>
        <v>12.416666666666666</v>
      </c>
      <c r="K51" s="13">
        <f t="shared" si="2"/>
        <v>12.416666666666666</v>
      </c>
      <c r="L51" s="13">
        <f t="shared" si="3"/>
        <v>12.416666666666666</v>
      </c>
      <c r="M51" s="13">
        <f t="shared" si="4"/>
        <v>12.416666666666666</v>
      </c>
      <c r="N51" s="13">
        <f t="shared" si="5"/>
        <v>12.416666666666666</v>
      </c>
      <c r="O51" s="13">
        <f t="shared" si="6"/>
        <v>12.416666666666666</v>
      </c>
    </row>
    <row r="52" spans="5:15" x14ac:dyDescent="0.25">
      <c r="E52" s="12">
        <v>44</v>
      </c>
      <c r="F52" s="14" t="str">
        <f>'Name List'!F49</f>
        <v>16xdy44</v>
      </c>
      <c r="G52" s="32" t="str">
        <f>'Name List'!G49</f>
        <v>X44</v>
      </c>
      <c r="H52" s="94" t="s">
        <v>18</v>
      </c>
      <c r="I52" s="19">
        <f t="shared" si="0"/>
        <v>54.5</v>
      </c>
      <c r="J52" s="13">
        <f t="shared" si="1"/>
        <v>9.0833333333333339</v>
      </c>
      <c r="K52" s="13">
        <f t="shared" si="2"/>
        <v>9.0833333333333339</v>
      </c>
      <c r="L52" s="13">
        <f t="shared" si="3"/>
        <v>9.0833333333333339</v>
      </c>
      <c r="M52" s="13">
        <f t="shared" si="4"/>
        <v>9.0833333333333339</v>
      </c>
      <c r="N52" s="13">
        <f t="shared" si="5"/>
        <v>9.0833333333333339</v>
      </c>
      <c r="O52" s="13">
        <f t="shared" si="6"/>
        <v>9.0833333333333339</v>
      </c>
    </row>
    <row r="53" spans="5:15" x14ac:dyDescent="0.25">
      <c r="E53" s="12">
        <v>45</v>
      </c>
      <c r="F53" s="14" t="str">
        <f>'Name List'!F50</f>
        <v>16xdy45</v>
      </c>
      <c r="G53" s="32" t="str">
        <f>'Name List'!G50</f>
        <v>X45</v>
      </c>
      <c r="H53" s="94" t="s">
        <v>17</v>
      </c>
      <c r="I53" s="19">
        <f t="shared" si="0"/>
        <v>74.5</v>
      </c>
      <c r="J53" s="13">
        <f t="shared" si="1"/>
        <v>12.416666666666666</v>
      </c>
      <c r="K53" s="13">
        <f t="shared" si="2"/>
        <v>12.416666666666666</v>
      </c>
      <c r="L53" s="13">
        <f t="shared" si="3"/>
        <v>12.416666666666666</v>
      </c>
      <c r="M53" s="13">
        <f t="shared" si="4"/>
        <v>12.416666666666666</v>
      </c>
      <c r="N53" s="13">
        <f t="shared" si="5"/>
        <v>12.416666666666666</v>
      </c>
      <c r="O53" s="13">
        <f t="shared" si="6"/>
        <v>12.416666666666666</v>
      </c>
    </row>
    <row r="54" spans="5:15" x14ac:dyDescent="0.25">
      <c r="E54" s="12">
        <v>46</v>
      </c>
      <c r="F54" s="14" t="str">
        <f>'Name List'!F51</f>
        <v>16xdy46</v>
      </c>
      <c r="G54" s="32" t="str">
        <f>'Name List'!G51</f>
        <v>X46</v>
      </c>
      <c r="H54" s="94" t="s">
        <v>17</v>
      </c>
      <c r="I54" s="19">
        <f t="shared" si="0"/>
        <v>74.5</v>
      </c>
      <c r="J54" s="13">
        <f t="shared" si="1"/>
        <v>12.416666666666666</v>
      </c>
      <c r="K54" s="13">
        <f t="shared" si="2"/>
        <v>12.416666666666666</v>
      </c>
      <c r="L54" s="13">
        <f t="shared" si="3"/>
        <v>12.416666666666666</v>
      </c>
      <c r="M54" s="13">
        <f t="shared" si="4"/>
        <v>12.416666666666666</v>
      </c>
      <c r="N54" s="13">
        <f t="shared" si="5"/>
        <v>12.416666666666666</v>
      </c>
      <c r="O54" s="13">
        <f t="shared" si="6"/>
        <v>12.416666666666666</v>
      </c>
    </row>
    <row r="55" spans="5:15" x14ac:dyDescent="0.25">
      <c r="E55" s="12">
        <v>47</v>
      </c>
      <c r="F55" s="14" t="str">
        <f>'Name List'!F52</f>
        <v>16xdy47</v>
      </c>
      <c r="G55" s="32" t="str">
        <f>'Name List'!G52</f>
        <v>X47</v>
      </c>
      <c r="H55" s="94" t="s">
        <v>15</v>
      </c>
      <c r="I55" s="19">
        <f t="shared" si="0"/>
        <v>84.5</v>
      </c>
      <c r="J55" s="13">
        <f t="shared" si="1"/>
        <v>14.083333333333334</v>
      </c>
      <c r="K55" s="13">
        <f t="shared" si="2"/>
        <v>14.083333333333334</v>
      </c>
      <c r="L55" s="13">
        <f t="shared" si="3"/>
        <v>14.083333333333334</v>
      </c>
      <c r="M55" s="13">
        <f t="shared" si="4"/>
        <v>14.083333333333334</v>
      </c>
      <c r="N55" s="13">
        <f t="shared" si="5"/>
        <v>14.083333333333334</v>
      </c>
      <c r="O55" s="13">
        <f t="shared" si="6"/>
        <v>14.083333333333334</v>
      </c>
    </row>
    <row r="56" spans="5:15" x14ac:dyDescent="0.25">
      <c r="E56" s="12">
        <v>48</v>
      </c>
      <c r="F56" s="14" t="str">
        <f>'Name List'!F53</f>
        <v>16xdy48</v>
      </c>
      <c r="G56" s="32" t="str">
        <f>'Name List'!G53</f>
        <v>X48</v>
      </c>
      <c r="H56" s="94" t="s">
        <v>15</v>
      </c>
      <c r="I56" s="19">
        <f t="shared" si="0"/>
        <v>84.5</v>
      </c>
      <c r="J56" s="13">
        <f t="shared" si="1"/>
        <v>14.083333333333334</v>
      </c>
      <c r="K56" s="13">
        <f t="shared" si="2"/>
        <v>14.083333333333334</v>
      </c>
      <c r="L56" s="13">
        <f t="shared" si="3"/>
        <v>14.083333333333334</v>
      </c>
      <c r="M56" s="13">
        <f t="shared" si="4"/>
        <v>14.083333333333334</v>
      </c>
      <c r="N56" s="13">
        <f t="shared" si="5"/>
        <v>14.083333333333334</v>
      </c>
      <c r="O56" s="13">
        <f t="shared" si="6"/>
        <v>14.083333333333334</v>
      </c>
    </row>
    <row r="57" spans="5:15" x14ac:dyDescent="0.25">
      <c r="E57" s="12">
        <v>49</v>
      </c>
      <c r="F57" s="14" t="str">
        <f>'Name List'!F54</f>
        <v>16xdy49</v>
      </c>
      <c r="G57" s="32" t="str">
        <f>'Name List'!G54</f>
        <v>X49</v>
      </c>
      <c r="H57" s="94" t="s">
        <v>15</v>
      </c>
      <c r="I57" s="19">
        <f t="shared" si="0"/>
        <v>84.5</v>
      </c>
      <c r="J57" s="13">
        <f t="shared" si="1"/>
        <v>14.083333333333334</v>
      </c>
      <c r="K57" s="13">
        <f t="shared" si="2"/>
        <v>14.083333333333334</v>
      </c>
      <c r="L57" s="13">
        <f t="shared" si="3"/>
        <v>14.083333333333334</v>
      </c>
      <c r="M57" s="13">
        <f t="shared" si="4"/>
        <v>14.083333333333334</v>
      </c>
      <c r="N57" s="13">
        <f t="shared" si="5"/>
        <v>14.083333333333334</v>
      </c>
      <c r="O57" s="13">
        <f t="shared" si="6"/>
        <v>14.083333333333334</v>
      </c>
    </row>
    <row r="58" spans="5:15" x14ac:dyDescent="0.25">
      <c r="E58" s="12">
        <v>50</v>
      </c>
      <c r="F58" s="14" t="str">
        <f>'Name List'!F55</f>
        <v>16xdy50</v>
      </c>
      <c r="G58" s="32" t="str">
        <f>'Name List'!G55</f>
        <v>X50</v>
      </c>
      <c r="H58" s="94" t="s">
        <v>15</v>
      </c>
      <c r="I58" s="19">
        <f t="shared" si="0"/>
        <v>84.5</v>
      </c>
      <c r="J58" s="13">
        <f t="shared" si="1"/>
        <v>14.083333333333334</v>
      </c>
      <c r="K58" s="13">
        <f t="shared" si="2"/>
        <v>14.083333333333334</v>
      </c>
      <c r="L58" s="13">
        <f t="shared" si="3"/>
        <v>14.083333333333334</v>
      </c>
      <c r="M58" s="13">
        <f t="shared" si="4"/>
        <v>14.083333333333334</v>
      </c>
      <c r="N58" s="13">
        <f t="shared" si="5"/>
        <v>14.083333333333334</v>
      </c>
      <c r="O58" s="13">
        <f t="shared" si="6"/>
        <v>14.083333333333334</v>
      </c>
    </row>
    <row r="59" spans="5:15" x14ac:dyDescent="0.25">
      <c r="E59" s="12">
        <v>51</v>
      </c>
      <c r="F59" s="14" t="str">
        <f>'Name List'!F56</f>
        <v>16xdy51</v>
      </c>
      <c r="G59" s="32" t="str">
        <f>'Name List'!G56</f>
        <v>X51</v>
      </c>
      <c r="H59" s="94" t="s">
        <v>17</v>
      </c>
      <c r="I59" s="19">
        <f t="shared" si="0"/>
        <v>74.5</v>
      </c>
      <c r="J59" s="13">
        <f t="shared" si="1"/>
        <v>12.416666666666666</v>
      </c>
      <c r="K59" s="13">
        <f t="shared" si="2"/>
        <v>12.416666666666666</v>
      </c>
      <c r="L59" s="13">
        <f t="shared" si="3"/>
        <v>12.416666666666666</v>
      </c>
      <c r="M59" s="13">
        <f t="shared" si="4"/>
        <v>12.416666666666666</v>
      </c>
      <c r="N59" s="13">
        <f t="shared" si="5"/>
        <v>12.416666666666666</v>
      </c>
      <c r="O59" s="13">
        <f t="shared" si="6"/>
        <v>12.416666666666666</v>
      </c>
    </row>
    <row r="60" spans="5:15" x14ac:dyDescent="0.25">
      <c r="E60" s="12">
        <v>52</v>
      </c>
      <c r="F60" s="14" t="str">
        <f>'Name List'!F57</f>
        <v>16xdy52</v>
      </c>
      <c r="G60" s="32" t="str">
        <f>'Name List'!G57</f>
        <v>X52</v>
      </c>
      <c r="H60" s="94" t="s">
        <v>15</v>
      </c>
      <c r="I60" s="19">
        <f t="shared" si="0"/>
        <v>84.5</v>
      </c>
      <c r="J60" s="13">
        <f t="shared" si="1"/>
        <v>14.083333333333334</v>
      </c>
      <c r="K60" s="13">
        <f t="shared" si="2"/>
        <v>14.083333333333334</v>
      </c>
      <c r="L60" s="13">
        <f t="shared" si="3"/>
        <v>14.083333333333334</v>
      </c>
      <c r="M60" s="13">
        <f t="shared" si="4"/>
        <v>14.083333333333334</v>
      </c>
      <c r="N60" s="13">
        <f t="shared" si="5"/>
        <v>14.083333333333334</v>
      </c>
      <c r="O60" s="13">
        <f t="shared" si="6"/>
        <v>14.083333333333334</v>
      </c>
    </row>
    <row r="61" spans="5:15" x14ac:dyDescent="0.25">
      <c r="E61" s="12">
        <v>53</v>
      </c>
      <c r="F61" s="14" t="str">
        <f>'Name List'!F58</f>
        <v>16xdy53</v>
      </c>
      <c r="G61" s="32" t="str">
        <f>'Name List'!G58</f>
        <v>X53</v>
      </c>
      <c r="H61" s="94" t="s">
        <v>15</v>
      </c>
      <c r="I61" s="19">
        <f t="shared" si="0"/>
        <v>84.5</v>
      </c>
      <c r="J61" s="13">
        <f t="shared" si="1"/>
        <v>14.083333333333334</v>
      </c>
      <c r="K61" s="13">
        <f t="shared" si="2"/>
        <v>14.083333333333334</v>
      </c>
      <c r="L61" s="13">
        <f t="shared" si="3"/>
        <v>14.083333333333334</v>
      </c>
      <c r="M61" s="13">
        <f t="shared" si="4"/>
        <v>14.083333333333334</v>
      </c>
      <c r="N61" s="13">
        <f t="shared" si="5"/>
        <v>14.083333333333334</v>
      </c>
      <c r="O61" s="13">
        <f t="shared" si="6"/>
        <v>14.083333333333334</v>
      </c>
    </row>
    <row r="62" spans="5:15" x14ac:dyDescent="0.25">
      <c r="E62" s="12">
        <v>54</v>
      </c>
      <c r="F62" s="14" t="str">
        <f>'Name List'!F59</f>
        <v>16xdy54</v>
      </c>
      <c r="G62" s="32" t="str">
        <f>'Name List'!G59</f>
        <v>X54</v>
      </c>
      <c r="H62" s="94" t="s">
        <v>15</v>
      </c>
      <c r="I62" s="19">
        <f t="shared" si="0"/>
        <v>84.5</v>
      </c>
      <c r="J62" s="13">
        <f t="shared" si="1"/>
        <v>14.083333333333334</v>
      </c>
      <c r="K62" s="13">
        <f t="shared" si="2"/>
        <v>14.083333333333334</v>
      </c>
      <c r="L62" s="13">
        <f t="shared" si="3"/>
        <v>14.083333333333334</v>
      </c>
      <c r="M62" s="13">
        <f t="shared" si="4"/>
        <v>14.083333333333334</v>
      </c>
      <c r="N62" s="13">
        <f t="shared" si="5"/>
        <v>14.083333333333334</v>
      </c>
      <c r="O62" s="13">
        <f t="shared" si="6"/>
        <v>14.083333333333334</v>
      </c>
    </row>
    <row r="63" spans="5:15" x14ac:dyDescent="0.25">
      <c r="E63" s="12">
        <v>55</v>
      </c>
      <c r="F63" s="14" t="str">
        <f>'Name List'!F60</f>
        <v>16xdy55</v>
      </c>
      <c r="G63" s="32" t="str">
        <f>'Name List'!G60</f>
        <v>X55</v>
      </c>
      <c r="H63" s="94" t="s">
        <v>15</v>
      </c>
      <c r="I63" s="19">
        <f t="shared" si="0"/>
        <v>84.5</v>
      </c>
      <c r="J63" s="13">
        <f t="shared" si="1"/>
        <v>14.083333333333334</v>
      </c>
      <c r="K63" s="13">
        <f t="shared" si="2"/>
        <v>14.083333333333334</v>
      </c>
      <c r="L63" s="13">
        <f t="shared" si="3"/>
        <v>14.083333333333334</v>
      </c>
      <c r="M63" s="13">
        <f t="shared" si="4"/>
        <v>14.083333333333334</v>
      </c>
      <c r="N63" s="13">
        <f t="shared" si="5"/>
        <v>14.083333333333334</v>
      </c>
      <c r="O63" s="13">
        <f t="shared" si="6"/>
        <v>14.083333333333334</v>
      </c>
    </row>
    <row r="64" spans="5:15" x14ac:dyDescent="0.25">
      <c r="E64" s="12">
        <v>56</v>
      </c>
      <c r="F64" s="14" t="str">
        <f>'Name List'!F61</f>
        <v>16xdy56</v>
      </c>
      <c r="G64" s="32" t="str">
        <f>'Name List'!G61</f>
        <v>X56</v>
      </c>
      <c r="H64" s="94" t="s">
        <v>16</v>
      </c>
      <c r="I64" s="19">
        <f t="shared" si="0"/>
        <v>64.5</v>
      </c>
      <c r="J64" s="13">
        <f t="shared" si="1"/>
        <v>10.75</v>
      </c>
      <c r="K64" s="13">
        <f t="shared" si="2"/>
        <v>10.75</v>
      </c>
      <c r="L64" s="13">
        <f t="shared" si="3"/>
        <v>10.75</v>
      </c>
      <c r="M64" s="13">
        <f t="shared" si="4"/>
        <v>10.75</v>
      </c>
      <c r="N64" s="13">
        <f t="shared" si="5"/>
        <v>10.75</v>
      </c>
      <c r="O64" s="13">
        <f t="shared" si="6"/>
        <v>10.75</v>
      </c>
    </row>
    <row r="65" spans="5:15" x14ac:dyDescent="0.25">
      <c r="E65" s="12">
        <v>57</v>
      </c>
      <c r="F65" s="14" t="str">
        <f>'Name List'!F62</f>
        <v>16xdy57</v>
      </c>
      <c r="G65" s="32" t="str">
        <f>'Name List'!G62</f>
        <v>X57</v>
      </c>
      <c r="H65" s="94" t="s">
        <v>15</v>
      </c>
      <c r="I65" s="19">
        <f t="shared" si="0"/>
        <v>84.5</v>
      </c>
      <c r="J65" s="13">
        <f t="shared" si="1"/>
        <v>14.083333333333334</v>
      </c>
      <c r="K65" s="13">
        <f t="shared" si="2"/>
        <v>14.083333333333334</v>
      </c>
      <c r="L65" s="13">
        <f t="shared" si="3"/>
        <v>14.083333333333334</v>
      </c>
      <c r="M65" s="13">
        <f t="shared" si="4"/>
        <v>14.083333333333334</v>
      </c>
      <c r="N65" s="13">
        <f t="shared" si="5"/>
        <v>14.083333333333334</v>
      </c>
      <c r="O65" s="13">
        <f t="shared" si="6"/>
        <v>14.083333333333334</v>
      </c>
    </row>
    <row r="66" spans="5:15" x14ac:dyDescent="0.25">
      <c r="E66" s="12">
        <v>58</v>
      </c>
      <c r="F66" s="14" t="str">
        <f>'Name List'!F63</f>
        <v>16xdy58</v>
      </c>
      <c r="G66" s="32" t="str">
        <f>'Name List'!G63</f>
        <v>X58</v>
      </c>
      <c r="H66" s="94" t="s">
        <v>15</v>
      </c>
      <c r="I66" s="19">
        <f t="shared" si="0"/>
        <v>84.5</v>
      </c>
      <c r="J66" s="13">
        <f t="shared" si="1"/>
        <v>14.083333333333334</v>
      </c>
      <c r="K66" s="13">
        <f t="shared" si="2"/>
        <v>14.083333333333334</v>
      </c>
      <c r="L66" s="13">
        <f t="shared" si="3"/>
        <v>14.083333333333334</v>
      </c>
      <c r="M66" s="13">
        <f t="shared" si="4"/>
        <v>14.083333333333334</v>
      </c>
      <c r="N66" s="13">
        <f t="shared" si="5"/>
        <v>14.083333333333334</v>
      </c>
      <c r="O66" s="13">
        <f t="shared" si="6"/>
        <v>14.083333333333334</v>
      </c>
    </row>
    <row r="67" spans="5:15" x14ac:dyDescent="0.25">
      <c r="E67" s="12">
        <v>59</v>
      </c>
      <c r="F67" s="14" t="str">
        <f>'Name List'!F64</f>
        <v>16xdy59</v>
      </c>
      <c r="G67" s="32" t="str">
        <f>'Name List'!G64</f>
        <v>X59</v>
      </c>
      <c r="H67" s="94" t="s">
        <v>17</v>
      </c>
      <c r="I67" s="19">
        <f t="shared" si="0"/>
        <v>74.5</v>
      </c>
      <c r="J67" s="13">
        <f t="shared" si="1"/>
        <v>12.416666666666666</v>
      </c>
      <c r="K67" s="13">
        <f t="shared" si="2"/>
        <v>12.416666666666666</v>
      </c>
      <c r="L67" s="13">
        <f t="shared" si="3"/>
        <v>12.416666666666666</v>
      </c>
      <c r="M67" s="13">
        <f t="shared" si="4"/>
        <v>12.416666666666666</v>
      </c>
      <c r="N67" s="13">
        <f t="shared" si="5"/>
        <v>12.416666666666666</v>
      </c>
      <c r="O67" s="13">
        <f t="shared" si="6"/>
        <v>12.416666666666666</v>
      </c>
    </row>
    <row r="68" spans="5:15" x14ac:dyDescent="0.25">
      <c r="E68" s="12">
        <v>60</v>
      </c>
      <c r="F68" s="14" t="str">
        <f>'Name List'!F65</f>
        <v>16xdy60</v>
      </c>
      <c r="G68" s="32" t="str">
        <f>'Name List'!G65</f>
        <v>X60</v>
      </c>
      <c r="H68" s="94" t="s">
        <v>15</v>
      </c>
      <c r="I68" s="19">
        <f t="shared" si="0"/>
        <v>84.5</v>
      </c>
      <c r="J68" s="13">
        <f t="shared" si="1"/>
        <v>14.083333333333334</v>
      </c>
      <c r="K68" s="13">
        <f t="shared" si="2"/>
        <v>14.083333333333334</v>
      </c>
      <c r="L68" s="13">
        <f t="shared" si="3"/>
        <v>14.083333333333334</v>
      </c>
      <c r="M68" s="13">
        <f t="shared" si="4"/>
        <v>14.083333333333334</v>
      </c>
      <c r="N68" s="13">
        <f t="shared" si="5"/>
        <v>14.083333333333334</v>
      </c>
      <c r="O68" s="13">
        <f t="shared" si="6"/>
        <v>14.083333333333334</v>
      </c>
    </row>
    <row r="69" spans="5:15" x14ac:dyDescent="0.25">
      <c r="E69" s="12">
        <v>61</v>
      </c>
      <c r="F69" s="14" t="str">
        <f>'Name List'!F66</f>
        <v>16xdy61</v>
      </c>
      <c r="G69" s="32" t="str">
        <f>'Name List'!G66</f>
        <v>X61</v>
      </c>
      <c r="H69" s="94" t="s">
        <v>15</v>
      </c>
      <c r="I69" s="19">
        <f t="shared" si="0"/>
        <v>84.5</v>
      </c>
      <c r="J69" s="13">
        <f t="shared" si="1"/>
        <v>14.083333333333334</v>
      </c>
      <c r="K69" s="13">
        <f t="shared" si="2"/>
        <v>14.083333333333334</v>
      </c>
      <c r="L69" s="13">
        <f t="shared" si="3"/>
        <v>14.083333333333334</v>
      </c>
      <c r="M69" s="13">
        <f t="shared" si="4"/>
        <v>14.083333333333334</v>
      </c>
      <c r="N69" s="13">
        <f t="shared" si="5"/>
        <v>14.083333333333334</v>
      </c>
      <c r="O69" s="13">
        <f t="shared" si="6"/>
        <v>14.083333333333334</v>
      </c>
    </row>
    <row r="70" spans="5:15" x14ac:dyDescent="0.25">
      <c r="E70" s="12">
        <v>62</v>
      </c>
      <c r="F70" s="14" t="str">
        <f>'Name List'!F67</f>
        <v>16xdy62</v>
      </c>
      <c r="G70" s="32" t="str">
        <f>'Name List'!G67</f>
        <v>X62</v>
      </c>
      <c r="H70" s="94" t="s">
        <v>15</v>
      </c>
      <c r="I70" s="19">
        <f t="shared" si="0"/>
        <v>84.5</v>
      </c>
      <c r="J70" s="13">
        <f t="shared" si="1"/>
        <v>14.083333333333334</v>
      </c>
      <c r="K70" s="13">
        <f t="shared" si="2"/>
        <v>14.083333333333334</v>
      </c>
      <c r="L70" s="13">
        <f t="shared" si="3"/>
        <v>14.083333333333334</v>
      </c>
      <c r="M70" s="13">
        <f t="shared" si="4"/>
        <v>14.083333333333334</v>
      </c>
      <c r="N70" s="13">
        <f t="shared" si="5"/>
        <v>14.083333333333334</v>
      </c>
      <c r="O70" s="13">
        <f t="shared" si="6"/>
        <v>14.083333333333334</v>
      </c>
    </row>
    <row r="71" spans="5:15" x14ac:dyDescent="0.25">
      <c r="E71" s="12">
        <v>63</v>
      </c>
      <c r="F71" s="14" t="str">
        <f>'Name List'!F68</f>
        <v>16xdy63</v>
      </c>
      <c r="G71" s="32" t="str">
        <f>'Name List'!G68</f>
        <v>X63</v>
      </c>
      <c r="H71" s="94" t="s">
        <v>17</v>
      </c>
      <c r="I71" s="19">
        <f t="shared" si="0"/>
        <v>74.5</v>
      </c>
      <c r="J71" s="13">
        <f t="shared" si="1"/>
        <v>12.416666666666666</v>
      </c>
      <c r="K71" s="13">
        <f t="shared" si="2"/>
        <v>12.416666666666666</v>
      </c>
      <c r="L71" s="13">
        <f t="shared" si="3"/>
        <v>12.416666666666666</v>
      </c>
      <c r="M71" s="13">
        <f t="shared" si="4"/>
        <v>12.416666666666666</v>
      </c>
      <c r="N71" s="13">
        <f t="shared" si="5"/>
        <v>12.416666666666666</v>
      </c>
      <c r="O71" s="13">
        <f t="shared" si="6"/>
        <v>12.416666666666666</v>
      </c>
    </row>
    <row r="72" spans="5:15" x14ac:dyDescent="0.25">
      <c r="E72" s="12">
        <v>64</v>
      </c>
      <c r="F72" s="14" t="str">
        <f>'Name List'!F69</f>
        <v>16xdy64</v>
      </c>
      <c r="G72" s="32" t="str">
        <f>'Name List'!G69</f>
        <v>X64</v>
      </c>
      <c r="H72" s="94" t="s">
        <v>17</v>
      </c>
      <c r="I72" s="19">
        <f t="shared" si="0"/>
        <v>74.5</v>
      </c>
      <c r="J72" s="13">
        <f t="shared" si="1"/>
        <v>12.416666666666666</v>
      </c>
      <c r="K72" s="13">
        <f t="shared" si="2"/>
        <v>12.416666666666666</v>
      </c>
      <c r="L72" s="13">
        <f t="shared" si="3"/>
        <v>12.416666666666666</v>
      </c>
      <c r="M72" s="13">
        <f t="shared" si="4"/>
        <v>12.416666666666666</v>
      </c>
      <c r="N72" s="13">
        <f t="shared" si="5"/>
        <v>12.416666666666666</v>
      </c>
      <c r="O72" s="13">
        <f t="shared" si="6"/>
        <v>12.416666666666666</v>
      </c>
    </row>
    <row r="73" spans="5:15" x14ac:dyDescent="0.25">
      <c r="E73" s="12">
        <v>65</v>
      </c>
      <c r="F73" s="14" t="str">
        <f>'Name List'!F70</f>
        <v>16xdy65</v>
      </c>
      <c r="G73" s="32" t="str">
        <f>'Name List'!G70</f>
        <v>X65</v>
      </c>
      <c r="H73" s="94" t="s">
        <v>15</v>
      </c>
      <c r="I73" s="19">
        <f t="shared" si="0"/>
        <v>84.5</v>
      </c>
      <c r="J73" s="13">
        <f t="shared" si="1"/>
        <v>14.083333333333334</v>
      </c>
      <c r="K73" s="13">
        <f t="shared" si="2"/>
        <v>14.083333333333334</v>
      </c>
      <c r="L73" s="13">
        <f t="shared" si="3"/>
        <v>14.083333333333334</v>
      </c>
      <c r="M73" s="13">
        <f t="shared" si="4"/>
        <v>14.083333333333334</v>
      </c>
      <c r="N73" s="13">
        <f t="shared" si="5"/>
        <v>14.083333333333334</v>
      </c>
      <c r="O73" s="13">
        <f t="shared" si="6"/>
        <v>14.083333333333334</v>
      </c>
    </row>
    <row r="74" spans="5:15" x14ac:dyDescent="0.25">
      <c r="E74" s="12">
        <v>66</v>
      </c>
      <c r="F74" s="14" t="str">
        <f>'Name List'!F71</f>
        <v>16xdy66</v>
      </c>
      <c r="G74" s="32" t="str">
        <f>'Name List'!G71</f>
        <v>X66</v>
      </c>
      <c r="H74" s="94" t="s">
        <v>17</v>
      </c>
      <c r="I74" s="19">
        <f t="shared" ref="I74:I80" si="7">IF(H74=0,0,IF($I$1="R2015",LOOKUP(H74,$A$9:$A$17,$C$9:$C$17),LOOKUP(H74,$A$23:$A$31,$C$23:$C$31)))</f>
        <v>74.5</v>
      </c>
      <c r="J74" s="13">
        <f t="shared" ref="J74:J80" si="8">IF(H74=0,0,IF($J$8=0,0,(I74/$I$2)))</f>
        <v>12.416666666666666</v>
      </c>
      <c r="K74" s="13">
        <f t="shared" ref="K74:K80" si="9">IF(H74=0,0,IF($K$8=0,0,(I74/$I$2)))</f>
        <v>12.416666666666666</v>
      </c>
      <c r="L74" s="13">
        <f t="shared" ref="L74:L80" si="10">IF(H74=0,0,IF($L$8=0,0,(I74/$I$2)))</f>
        <v>12.416666666666666</v>
      </c>
      <c r="M74" s="13">
        <f t="shared" ref="M74:M80" si="11">IF(H74=0,0,IF($M$8=0,0,(I74/$I$2)))</f>
        <v>12.416666666666666</v>
      </c>
      <c r="N74" s="13">
        <f t="shared" ref="N74:N80" si="12">IF(H74=0,0,IF($N$8=0,0,(I74/$I$2)))</f>
        <v>12.416666666666666</v>
      </c>
      <c r="O74" s="13">
        <f t="shared" ref="O74:O80" si="13">IF(H74=0,0,IF($O$8=0,0,(I74/$I$2)))</f>
        <v>12.416666666666666</v>
      </c>
    </row>
    <row r="75" spans="5:15" x14ac:dyDescent="0.25">
      <c r="E75" s="12">
        <v>67</v>
      </c>
      <c r="F75" s="14" t="str">
        <f>'Name List'!F72</f>
        <v>16xdy67</v>
      </c>
      <c r="G75" s="32" t="str">
        <f>'Name List'!G72</f>
        <v>X67</v>
      </c>
      <c r="H75" s="94" t="s">
        <v>15</v>
      </c>
      <c r="I75" s="19">
        <f t="shared" si="7"/>
        <v>84.5</v>
      </c>
      <c r="J75" s="13">
        <f t="shared" si="8"/>
        <v>14.083333333333334</v>
      </c>
      <c r="K75" s="13">
        <f t="shared" si="9"/>
        <v>14.083333333333334</v>
      </c>
      <c r="L75" s="13">
        <f t="shared" si="10"/>
        <v>14.083333333333334</v>
      </c>
      <c r="M75" s="13">
        <f t="shared" si="11"/>
        <v>14.083333333333334</v>
      </c>
      <c r="N75" s="13">
        <f t="shared" si="12"/>
        <v>14.083333333333334</v>
      </c>
      <c r="O75" s="13">
        <f t="shared" si="13"/>
        <v>14.083333333333334</v>
      </c>
    </row>
    <row r="76" spans="5:15" x14ac:dyDescent="0.25">
      <c r="E76" s="12">
        <v>68</v>
      </c>
      <c r="F76" s="14" t="str">
        <f>'Name List'!F73</f>
        <v>16xdy68</v>
      </c>
      <c r="G76" s="32" t="str">
        <f>'Name List'!G73</f>
        <v>X68</v>
      </c>
      <c r="H76" s="94" t="s">
        <v>17</v>
      </c>
      <c r="I76" s="19">
        <f t="shared" si="7"/>
        <v>74.5</v>
      </c>
      <c r="J76" s="13">
        <f t="shared" si="8"/>
        <v>12.416666666666666</v>
      </c>
      <c r="K76" s="13">
        <f t="shared" si="9"/>
        <v>12.416666666666666</v>
      </c>
      <c r="L76" s="13">
        <f t="shared" si="10"/>
        <v>12.416666666666666</v>
      </c>
      <c r="M76" s="13">
        <f t="shared" si="11"/>
        <v>12.416666666666666</v>
      </c>
      <c r="N76" s="13">
        <f t="shared" si="12"/>
        <v>12.416666666666666</v>
      </c>
      <c r="O76" s="13">
        <f t="shared" si="13"/>
        <v>12.416666666666666</v>
      </c>
    </row>
    <row r="77" spans="5:15" x14ac:dyDescent="0.25">
      <c r="E77" s="12">
        <v>69</v>
      </c>
      <c r="F77" s="14" t="str">
        <f>'Name List'!F74</f>
        <v>16xdy69</v>
      </c>
      <c r="G77" s="32" t="str">
        <f>'Name List'!G74</f>
        <v>X69</v>
      </c>
      <c r="H77" s="94" t="s">
        <v>15</v>
      </c>
      <c r="I77" s="19">
        <f t="shared" si="7"/>
        <v>84.5</v>
      </c>
      <c r="J77" s="13">
        <f t="shared" si="8"/>
        <v>14.083333333333334</v>
      </c>
      <c r="K77" s="13">
        <f t="shared" si="9"/>
        <v>14.083333333333334</v>
      </c>
      <c r="L77" s="13">
        <f t="shared" si="10"/>
        <v>14.083333333333334</v>
      </c>
      <c r="M77" s="13">
        <f t="shared" si="11"/>
        <v>14.083333333333334</v>
      </c>
      <c r="N77" s="13">
        <f t="shared" si="12"/>
        <v>14.083333333333334</v>
      </c>
      <c r="O77" s="13">
        <f t="shared" si="13"/>
        <v>14.083333333333334</v>
      </c>
    </row>
    <row r="78" spans="5:15" x14ac:dyDescent="0.25">
      <c r="E78" s="12">
        <v>70</v>
      </c>
      <c r="F78" s="14" t="str">
        <f>'Name List'!F75</f>
        <v>16xdy70</v>
      </c>
      <c r="G78" s="32" t="str">
        <f>'Name List'!G75</f>
        <v>X70</v>
      </c>
      <c r="H78" s="94" t="s">
        <v>15</v>
      </c>
      <c r="I78" s="19">
        <f t="shared" si="7"/>
        <v>84.5</v>
      </c>
      <c r="J78" s="13">
        <f t="shared" si="8"/>
        <v>14.083333333333334</v>
      </c>
      <c r="K78" s="13">
        <f t="shared" si="9"/>
        <v>14.083333333333334</v>
      </c>
      <c r="L78" s="13">
        <f t="shared" si="10"/>
        <v>14.083333333333334</v>
      </c>
      <c r="M78" s="13">
        <f t="shared" si="11"/>
        <v>14.083333333333334</v>
      </c>
      <c r="N78" s="13">
        <f t="shared" si="12"/>
        <v>14.083333333333334</v>
      </c>
      <c r="O78" s="13">
        <f t="shared" si="13"/>
        <v>14.083333333333334</v>
      </c>
    </row>
    <row r="79" spans="5:15" x14ac:dyDescent="0.25">
      <c r="E79" s="12">
        <v>71</v>
      </c>
      <c r="F79" s="14" t="str">
        <f>'Name List'!F76</f>
        <v>16xdy71</v>
      </c>
      <c r="G79" s="32" t="str">
        <f>'Name List'!G76</f>
        <v>X71</v>
      </c>
      <c r="H79" s="94" t="s">
        <v>15</v>
      </c>
      <c r="I79" s="19">
        <f t="shared" si="7"/>
        <v>84.5</v>
      </c>
      <c r="J79" s="13">
        <f t="shared" si="8"/>
        <v>14.083333333333334</v>
      </c>
      <c r="K79" s="13">
        <f t="shared" si="9"/>
        <v>14.083333333333334</v>
      </c>
      <c r="L79" s="13">
        <f t="shared" si="10"/>
        <v>14.083333333333334</v>
      </c>
      <c r="M79" s="13">
        <f t="shared" si="11"/>
        <v>14.083333333333334</v>
      </c>
      <c r="N79" s="13">
        <f t="shared" si="12"/>
        <v>14.083333333333334</v>
      </c>
      <c r="O79" s="13">
        <f t="shared" si="13"/>
        <v>14.083333333333334</v>
      </c>
    </row>
    <row r="80" spans="5:15" x14ac:dyDescent="0.25">
      <c r="E80" s="12">
        <v>72</v>
      </c>
      <c r="F80" s="14" t="str">
        <f>'Name List'!F77</f>
        <v>16xdy72</v>
      </c>
      <c r="G80" s="32" t="str">
        <f>'Name List'!G77</f>
        <v>X72</v>
      </c>
      <c r="H80" s="94" t="s">
        <v>16</v>
      </c>
      <c r="I80" s="19">
        <f t="shared" si="7"/>
        <v>64.5</v>
      </c>
      <c r="J80" s="13">
        <f t="shared" si="8"/>
        <v>10.75</v>
      </c>
      <c r="K80" s="13">
        <f t="shared" si="9"/>
        <v>10.75</v>
      </c>
      <c r="L80" s="13">
        <f t="shared" si="10"/>
        <v>10.75</v>
      </c>
      <c r="M80" s="13">
        <f t="shared" si="11"/>
        <v>10.75</v>
      </c>
      <c r="N80" s="13">
        <f t="shared" si="12"/>
        <v>10.75</v>
      </c>
      <c r="O80" s="13">
        <f t="shared" si="13"/>
        <v>10.75</v>
      </c>
    </row>
    <row r="81" spans="5:15" x14ac:dyDescent="0.25">
      <c r="E81" s="12">
        <v>73</v>
      </c>
      <c r="F81" s="19" t="str">
        <f>'Name List'!F78</f>
        <v>16xdy73</v>
      </c>
      <c r="G81" s="32" t="str">
        <f>'Name List'!G78</f>
        <v>X73</v>
      </c>
      <c r="H81" s="94" t="s">
        <v>15</v>
      </c>
      <c r="I81" s="19">
        <f t="shared" ref="I81:I144" si="14">IF(H81=0,0,IF($I$1="R2015",LOOKUP(H81,$A$9:$A$17,$C$9:$C$17),LOOKUP(H81,$A$23:$A$31,$C$23:$C$31)))</f>
        <v>84.5</v>
      </c>
      <c r="J81" s="13">
        <f t="shared" ref="J81:J144" si="15">IF(H81=0,0,IF($J$8=0,0,(I81/$I$2)))</f>
        <v>14.083333333333334</v>
      </c>
      <c r="K81" s="13">
        <f t="shared" ref="K81:K144" si="16">IF(H81=0,0,IF($K$8=0,0,(I81/$I$2)))</f>
        <v>14.083333333333334</v>
      </c>
      <c r="L81" s="13">
        <f t="shared" ref="L81:L144" si="17">IF(H81=0,0,IF($L$8=0,0,(I81/$I$2)))</f>
        <v>14.083333333333334</v>
      </c>
      <c r="M81" s="13">
        <f t="shared" ref="M81:M144" si="18">IF(H81=0,0,IF($M$8=0,0,(I81/$I$2)))</f>
        <v>14.083333333333334</v>
      </c>
      <c r="N81" s="13">
        <f t="shared" ref="N81:N144" si="19">IF(H81=0,0,IF($N$8=0,0,(I81/$I$2)))</f>
        <v>14.083333333333334</v>
      </c>
      <c r="O81" s="13">
        <f t="shared" ref="O81:O144" si="20">IF(H81=0,0,IF($O$8=0,0,(I81/$I$2)))</f>
        <v>14.083333333333334</v>
      </c>
    </row>
    <row r="82" spans="5:15" x14ac:dyDescent="0.25">
      <c r="E82" s="12">
        <v>74</v>
      </c>
      <c r="F82" s="19" t="str">
        <f>'Name List'!F79</f>
        <v>16xdy74</v>
      </c>
      <c r="G82" s="32" t="str">
        <f>'Name List'!G79</f>
        <v>X74</v>
      </c>
      <c r="H82" s="94" t="s">
        <v>15</v>
      </c>
      <c r="I82" s="19">
        <f t="shared" si="14"/>
        <v>84.5</v>
      </c>
      <c r="J82" s="13">
        <f t="shared" si="15"/>
        <v>14.083333333333334</v>
      </c>
      <c r="K82" s="13">
        <f t="shared" si="16"/>
        <v>14.083333333333334</v>
      </c>
      <c r="L82" s="13">
        <f t="shared" si="17"/>
        <v>14.083333333333334</v>
      </c>
      <c r="M82" s="13">
        <f t="shared" si="18"/>
        <v>14.083333333333334</v>
      </c>
      <c r="N82" s="13">
        <f t="shared" si="19"/>
        <v>14.083333333333334</v>
      </c>
      <c r="O82" s="13">
        <f t="shared" si="20"/>
        <v>14.083333333333334</v>
      </c>
    </row>
    <row r="83" spans="5:15" x14ac:dyDescent="0.25">
      <c r="E83" s="12">
        <v>75</v>
      </c>
      <c r="F83" s="19" t="str">
        <f>'Name List'!F80</f>
        <v>16xdy75</v>
      </c>
      <c r="G83" s="32" t="str">
        <f>'Name List'!G80</f>
        <v>X75</v>
      </c>
      <c r="H83" s="94" t="s">
        <v>15</v>
      </c>
      <c r="I83" s="19">
        <f t="shared" si="14"/>
        <v>84.5</v>
      </c>
      <c r="J83" s="13">
        <f t="shared" si="15"/>
        <v>14.083333333333334</v>
      </c>
      <c r="K83" s="13">
        <f t="shared" si="16"/>
        <v>14.083333333333334</v>
      </c>
      <c r="L83" s="13">
        <f t="shared" si="17"/>
        <v>14.083333333333334</v>
      </c>
      <c r="M83" s="13">
        <f t="shared" si="18"/>
        <v>14.083333333333334</v>
      </c>
      <c r="N83" s="13">
        <f t="shared" si="19"/>
        <v>14.083333333333334</v>
      </c>
      <c r="O83" s="13">
        <f t="shared" si="20"/>
        <v>14.083333333333334</v>
      </c>
    </row>
    <row r="84" spans="5:15" x14ac:dyDescent="0.25">
      <c r="E84" s="12">
        <v>76</v>
      </c>
      <c r="F84" s="19" t="str">
        <f>'Name List'!F81</f>
        <v>16xdy76</v>
      </c>
      <c r="G84" s="32" t="str">
        <f>'Name List'!G81</f>
        <v>X76</v>
      </c>
      <c r="H84" s="94" t="s">
        <v>15</v>
      </c>
      <c r="I84" s="19">
        <f t="shared" si="14"/>
        <v>84.5</v>
      </c>
      <c r="J84" s="13">
        <f t="shared" si="15"/>
        <v>14.083333333333334</v>
      </c>
      <c r="K84" s="13">
        <f t="shared" si="16"/>
        <v>14.083333333333334</v>
      </c>
      <c r="L84" s="13">
        <f t="shared" si="17"/>
        <v>14.083333333333334</v>
      </c>
      <c r="M84" s="13">
        <f t="shared" si="18"/>
        <v>14.083333333333334</v>
      </c>
      <c r="N84" s="13">
        <f t="shared" si="19"/>
        <v>14.083333333333334</v>
      </c>
      <c r="O84" s="13">
        <f t="shared" si="20"/>
        <v>14.083333333333334</v>
      </c>
    </row>
    <row r="85" spans="5:15" x14ac:dyDescent="0.25">
      <c r="E85" s="12">
        <v>77</v>
      </c>
      <c r="F85" s="19" t="str">
        <f>'Name List'!F82</f>
        <v>16xdy77</v>
      </c>
      <c r="G85" s="32" t="str">
        <f>'Name List'!G82</f>
        <v>X77</v>
      </c>
      <c r="H85" s="94" t="s">
        <v>17</v>
      </c>
      <c r="I85" s="19">
        <f t="shared" si="14"/>
        <v>74.5</v>
      </c>
      <c r="J85" s="13">
        <f t="shared" si="15"/>
        <v>12.416666666666666</v>
      </c>
      <c r="K85" s="13">
        <f t="shared" si="16"/>
        <v>12.416666666666666</v>
      </c>
      <c r="L85" s="13">
        <f t="shared" si="17"/>
        <v>12.416666666666666</v>
      </c>
      <c r="M85" s="13">
        <f t="shared" si="18"/>
        <v>12.416666666666666</v>
      </c>
      <c r="N85" s="13">
        <f t="shared" si="19"/>
        <v>12.416666666666666</v>
      </c>
      <c r="O85" s="13">
        <f t="shared" si="20"/>
        <v>12.416666666666666</v>
      </c>
    </row>
    <row r="86" spans="5:15" x14ac:dyDescent="0.25">
      <c r="E86" s="12">
        <v>78</v>
      </c>
      <c r="F86" s="19" t="str">
        <f>'Name List'!F83</f>
        <v>16xdy78</v>
      </c>
      <c r="G86" s="32" t="str">
        <f>'Name List'!G83</f>
        <v>X78</v>
      </c>
      <c r="H86" s="94" t="s">
        <v>16</v>
      </c>
      <c r="I86" s="19">
        <f t="shared" si="14"/>
        <v>64.5</v>
      </c>
      <c r="J86" s="13">
        <f t="shared" si="15"/>
        <v>10.75</v>
      </c>
      <c r="K86" s="13">
        <f t="shared" si="16"/>
        <v>10.75</v>
      </c>
      <c r="L86" s="13">
        <f t="shared" si="17"/>
        <v>10.75</v>
      </c>
      <c r="M86" s="13">
        <f t="shared" si="18"/>
        <v>10.75</v>
      </c>
      <c r="N86" s="13">
        <f t="shared" si="19"/>
        <v>10.75</v>
      </c>
      <c r="O86" s="13">
        <f t="shared" si="20"/>
        <v>10.75</v>
      </c>
    </row>
    <row r="87" spans="5:15" x14ac:dyDescent="0.25">
      <c r="E87" s="12">
        <v>79</v>
      </c>
      <c r="F87" s="19" t="str">
        <f>'Name List'!F84</f>
        <v>16xdy79</v>
      </c>
      <c r="G87" s="32" t="str">
        <f>'Name List'!G84</f>
        <v>X79</v>
      </c>
      <c r="H87" s="94" t="s">
        <v>16</v>
      </c>
      <c r="I87" s="19">
        <f t="shared" si="14"/>
        <v>64.5</v>
      </c>
      <c r="J87" s="13">
        <f t="shared" si="15"/>
        <v>10.75</v>
      </c>
      <c r="K87" s="13">
        <f t="shared" si="16"/>
        <v>10.75</v>
      </c>
      <c r="L87" s="13">
        <f t="shared" si="17"/>
        <v>10.75</v>
      </c>
      <c r="M87" s="13">
        <f t="shared" si="18"/>
        <v>10.75</v>
      </c>
      <c r="N87" s="13">
        <f t="shared" si="19"/>
        <v>10.75</v>
      </c>
      <c r="O87" s="13">
        <f t="shared" si="20"/>
        <v>10.75</v>
      </c>
    </row>
    <row r="88" spans="5:15" x14ac:dyDescent="0.25">
      <c r="E88" s="12">
        <v>80</v>
      </c>
      <c r="F88" s="19" t="str">
        <f>'Name List'!F85</f>
        <v>16xdy80</v>
      </c>
      <c r="G88" s="32" t="str">
        <f>'Name List'!G85</f>
        <v>X80</v>
      </c>
      <c r="H88" s="94" t="s">
        <v>17</v>
      </c>
      <c r="I88" s="19">
        <f t="shared" si="14"/>
        <v>74.5</v>
      </c>
      <c r="J88" s="13">
        <f t="shared" si="15"/>
        <v>12.416666666666666</v>
      </c>
      <c r="K88" s="13">
        <f t="shared" si="16"/>
        <v>12.416666666666666</v>
      </c>
      <c r="L88" s="13">
        <f t="shared" si="17"/>
        <v>12.416666666666666</v>
      </c>
      <c r="M88" s="13">
        <f t="shared" si="18"/>
        <v>12.416666666666666</v>
      </c>
      <c r="N88" s="13">
        <f t="shared" si="19"/>
        <v>12.416666666666666</v>
      </c>
      <c r="O88" s="13">
        <f t="shared" si="20"/>
        <v>12.416666666666666</v>
      </c>
    </row>
    <row r="89" spans="5:15" x14ac:dyDescent="0.25">
      <c r="E89" s="12">
        <v>81</v>
      </c>
      <c r="F89" s="19" t="str">
        <f>'Name List'!F86</f>
        <v>16xdy81</v>
      </c>
      <c r="G89" s="32" t="str">
        <f>'Name List'!G86</f>
        <v>X81</v>
      </c>
      <c r="H89" s="94" t="s">
        <v>16</v>
      </c>
      <c r="I89" s="19">
        <f t="shared" si="14"/>
        <v>64.5</v>
      </c>
      <c r="J89" s="13">
        <f t="shared" si="15"/>
        <v>10.75</v>
      </c>
      <c r="K89" s="13">
        <f t="shared" si="16"/>
        <v>10.75</v>
      </c>
      <c r="L89" s="13">
        <f t="shared" si="17"/>
        <v>10.75</v>
      </c>
      <c r="M89" s="13">
        <f t="shared" si="18"/>
        <v>10.75</v>
      </c>
      <c r="N89" s="13">
        <f t="shared" si="19"/>
        <v>10.75</v>
      </c>
      <c r="O89" s="13">
        <f t="shared" si="20"/>
        <v>10.75</v>
      </c>
    </row>
    <row r="90" spans="5:15" x14ac:dyDescent="0.25">
      <c r="E90" s="12">
        <v>82</v>
      </c>
      <c r="F90" s="19" t="str">
        <f>'Name List'!F87</f>
        <v>16xdy82</v>
      </c>
      <c r="G90" s="32" t="str">
        <f>'Name List'!G87</f>
        <v>X82</v>
      </c>
      <c r="H90" s="94" t="s">
        <v>17</v>
      </c>
      <c r="I90" s="19">
        <f t="shared" si="14"/>
        <v>74.5</v>
      </c>
      <c r="J90" s="13">
        <f t="shared" si="15"/>
        <v>12.416666666666666</v>
      </c>
      <c r="K90" s="13">
        <f t="shared" si="16"/>
        <v>12.416666666666666</v>
      </c>
      <c r="L90" s="13">
        <f t="shared" si="17"/>
        <v>12.416666666666666</v>
      </c>
      <c r="M90" s="13">
        <f t="shared" si="18"/>
        <v>12.416666666666666</v>
      </c>
      <c r="N90" s="13">
        <f t="shared" si="19"/>
        <v>12.416666666666666</v>
      </c>
      <c r="O90" s="13">
        <f t="shared" si="20"/>
        <v>12.416666666666666</v>
      </c>
    </row>
    <row r="91" spans="5:15" x14ac:dyDescent="0.25">
      <c r="E91" s="12">
        <v>83</v>
      </c>
      <c r="F91" s="19" t="str">
        <f>'Name List'!F88</f>
        <v>16xdy83</v>
      </c>
      <c r="G91" s="32" t="str">
        <f>'Name List'!G88</f>
        <v>X83</v>
      </c>
      <c r="H91" s="94" t="s">
        <v>15</v>
      </c>
      <c r="I91" s="19">
        <f t="shared" si="14"/>
        <v>84.5</v>
      </c>
      <c r="J91" s="13">
        <f t="shared" si="15"/>
        <v>14.083333333333334</v>
      </c>
      <c r="K91" s="13">
        <f t="shared" si="16"/>
        <v>14.083333333333334</v>
      </c>
      <c r="L91" s="13">
        <f t="shared" si="17"/>
        <v>14.083333333333334</v>
      </c>
      <c r="M91" s="13">
        <f t="shared" si="18"/>
        <v>14.083333333333334</v>
      </c>
      <c r="N91" s="13">
        <f t="shared" si="19"/>
        <v>14.083333333333334</v>
      </c>
      <c r="O91" s="13">
        <f t="shared" si="20"/>
        <v>14.083333333333334</v>
      </c>
    </row>
    <row r="92" spans="5:15" x14ac:dyDescent="0.25">
      <c r="E92" s="12">
        <v>84</v>
      </c>
      <c r="F92" s="19" t="str">
        <f>'Name List'!F89</f>
        <v>16xdy84</v>
      </c>
      <c r="G92" s="32" t="str">
        <f>'Name List'!G89</f>
        <v>X84</v>
      </c>
      <c r="H92" s="94" t="s">
        <v>17</v>
      </c>
      <c r="I92" s="19">
        <f t="shared" si="14"/>
        <v>74.5</v>
      </c>
      <c r="J92" s="13">
        <f t="shared" si="15"/>
        <v>12.416666666666666</v>
      </c>
      <c r="K92" s="13">
        <f t="shared" si="16"/>
        <v>12.416666666666666</v>
      </c>
      <c r="L92" s="13">
        <f t="shared" si="17"/>
        <v>12.416666666666666</v>
      </c>
      <c r="M92" s="13">
        <f t="shared" si="18"/>
        <v>12.416666666666666</v>
      </c>
      <c r="N92" s="13">
        <f t="shared" si="19"/>
        <v>12.416666666666666</v>
      </c>
      <c r="O92" s="13">
        <f t="shared" si="20"/>
        <v>12.416666666666666</v>
      </c>
    </row>
    <row r="93" spans="5:15" x14ac:dyDescent="0.25">
      <c r="E93" s="12">
        <v>85</v>
      </c>
      <c r="F93" s="19" t="str">
        <f>'Name List'!F90</f>
        <v>16xdy85</v>
      </c>
      <c r="G93" s="32" t="str">
        <f>'Name List'!G90</f>
        <v>X85</v>
      </c>
      <c r="H93" s="94" t="s">
        <v>17</v>
      </c>
      <c r="I93" s="19">
        <f t="shared" si="14"/>
        <v>74.5</v>
      </c>
      <c r="J93" s="13">
        <f t="shared" si="15"/>
        <v>12.416666666666666</v>
      </c>
      <c r="K93" s="13">
        <f t="shared" si="16"/>
        <v>12.416666666666666</v>
      </c>
      <c r="L93" s="13">
        <f t="shared" si="17"/>
        <v>12.416666666666666</v>
      </c>
      <c r="M93" s="13">
        <f t="shared" si="18"/>
        <v>12.416666666666666</v>
      </c>
      <c r="N93" s="13">
        <f t="shared" si="19"/>
        <v>12.416666666666666</v>
      </c>
      <c r="O93" s="13">
        <f t="shared" si="20"/>
        <v>12.416666666666666</v>
      </c>
    </row>
    <row r="94" spans="5:15" x14ac:dyDescent="0.25">
      <c r="E94" s="12">
        <v>86</v>
      </c>
      <c r="F94" s="19" t="str">
        <f>'Name List'!F91</f>
        <v>16xdy86</v>
      </c>
      <c r="G94" s="32" t="str">
        <f>'Name List'!G91</f>
        <v>X86</v>
      </c>
      <c r="H94" s="94" t="s">
        <v>17</v>
      </c>
      <c r="I94" s="19">
        <f t="shared" si="14"/>
        <v>74.5</v>
      </c>
      <c r="J94" s="13">
        <f t="shared" si="15"/>
        <v>12.416666666666666</v>
      </c>
      <c r="K94" s="13">
        <f t="shared" si="16"/>
        <v>12.416666666666666</v>
      </c>
      <c r="L94" s="13">
        <f t="shared" si="17"/>
        <v>12.416666666666666</v>
      </c>
      <c r="M94" s="13">
        <f t="shared" si="18"/>
        <v>12.416666666666666</v>
      </c>
      <c r="N94" s="13">
        <f t="shared" si="19"/>
        <v>12.416666666666666</v>
      </c>
      <c r="O94" s="13">
        <f t="shared" si="20"/>
        <v>12.416666666666666</v>
      </c>
    </row>
    <row r="95" spans="5:15" x14ac:dyDescent="0.25">
      <c r="E95" s="12">
        <v>87</v>
      </c>
      <c r="F95" s="19" t="str">
        <f>'Name List'!F92</f>
        <v>16xdy87</v>
      </c>
      <c r="G95" s="32" t="str">
        <f>'Name List'!G92</f>
        <v>X87</v>
      </c>
      <c r="H95" s="94" t="s">
        <v>17</v>
      </c>
      <c r="I95" s="19">
        <f t="shared" si="14"/>
        <v>74.5</v>
      </c>
      <c r="J95" s="13">
        <f t="shared" si="15"/>
        <v>12.416666666666666</v>
      </c>
      <c r="K95" s="13">
        <f t="shared" si="16"/>
        <v>12.416666666666666</v>
      </c>
      <c r="L95" s="13">
        <f t="shared" si="17"/>
        <v>12.416666666666666</v>
      </c>
      <c r="M95" s="13">
        <f t="shared" si="18"/>
        <v>12.416666666666666</v>
      </c>
      <c r="N95" s="13">
        <f t="shared" si="19"/>
        <v>12.416666666666666</v>
      </c>
      <c r="O95" s="13">
        <f t="shared" si="20"/>
        <v>12.416666666666666</v>
      </c>
    </row>
    <row r="96" spans="5:15" x14ac:dyDescent="0.25">
      <c r="E96" s="12">
        <v>88</v>
      </c>
      <c r="F96" s="19" t="str">
        <f>'Name List'!F93</f>
        <v>16xdy88</v>
      </c>
      <c r="G96" s="32" t="str">
        <f>'Name List'!G93</f>
        <v>X88</v>
      </c>
      <c r="H96" s="94" t="s">
        <v>16</v>
      </c>
      <c r="I96" s="19">
        <f t="shared" si="14"/>
        <v>64.5</v>
      </c>
      <c r="J96" s="13">
        <f t="shared" si="15"/>
        <v>10.75</v>
      </c>
      <c r="K96" s="13">
        <f t="shared" si="16"/>
        <v>10.75</v>
      </c>
      <c r="L96" s="13">
        <f t="shared" si="17"/>
        <v>10.75</v>
      </c>
      <c r="M96" s="13">
        <f t="shared" si="18"/>
        <v>10.75</v>
      </c>
      <c r="N96" s="13">
        <f t="shared" si="19"/>
        <v>10.75</v>
      </c>
      <c r="O96" s="13">
        <f t="shared" si="20"/>
        <v>10.75</v>
      </c>
    </row>
    <row r="97" spans="5:15" x14ac:dyDescent="0.25">
      <c r="E97" s="12">
        <v>89</v>
      </c>
      <c r="F97" s="19" t="str">
        <f>'Name List'!F94</f>
        <v>16xdy89</v>
      </c>
      <c r="G97" s="32" t="str">
        <f>'Name List'!G94</f>
        <v>X89</v>
      </c>
      <c r="H97" s="94" t="s">
        <v>16</v>
      </c>
      <c r="I97" s="19">
        <f t="shared" si="14"/>
        <v>64.5</v>
      </c>
      <c r="J97" s="13">
        <f t="shared" si="15"/>
        <v>10.75</v>
      </c>
      <c r="K97" s="13">
        <f t="shared" si="16"/>
        <v>10.75</v>
      </c>
      <c r="L97" s="13">
        <f t="shared" si="17"/>
        <v>10.75</v>
      </c>
      <c r="M97" s="13">
        <f t="shared" si="18"/>
        <v>10.75</v>
      </c>
      <c r="N97" s="13">
        <f t="shared" si="19"/>
        <v>10.75</v>
      </c>
      <c r="O97" s="13">
        <f t="shared" si="20"/>
        <v>10.75</v>
      </c>
    </row>
    <row r="98" spans="5:15" x14ac:dyDescent="0.25">
      <c r="E98" s="12">
        <v>90</v>
      </c>
      <c r="F98" s="19" t="str">
        <f>'Name List'!F95</f>
        <v>16xdy90</v>
      </c>
      <c r="G98" s="32" t="str">
        <f>'Name List'!G95</f>
        <v>X90</v>
      </c>
      <c r="H98" s="94" t="s">
        <v>15</v>
      </c>
      <c r="I98" s="19">
        <f t="shared" si="14"/>
        <v>84.5</v>
      </c>
      <c r="J98" s="13">
        <f t="shared" si="15"/>
        <v>14.083333333333334</v>
      </c>
      <c r="K98" s="13">
        <f t="shared" si="16"/>
        <v>14.083333333333334</v>
      </c>
      <c r="L98" s="13">
        <f t="shared" si="17"/>
        <v>14.083333333333334</v>
      </c>
      <c r="M98" s="13">
        <f t="shared" si="18"/>
        <v>14.083333333333334</v>
      </c>
      <c r="N98" s="13">
        <f t="shared" si="19"/>
        <v>14.083333333333334</v>
      </c>
      <c r="O98" s="13">
        <f t="shared" si="20"/>
        <v>14.083333333333334</v>
      </c>
    </row>
    <row r="99" spans="5:15" x14ac:dyDescent="0.25">
      <c r="E99" s="12">
        <v>91</v>
      </c>
      <c r="F99" s="19" t="str">
        <f>'Name List'!F96</f>
        <v>16xdy91</v>
      </c>
      <c r="G99" s="32" t="str">
        <f>'Name List'!G96</f>
        <v>X91</v>
      </c>
      <c r="H99" s="94" t="s">
        <v>16</v>
      </c>
      <c r="I99" s="19">
        <f t="shared" si="14"/>
        <v>64.5</v>
      </c>
      <c r="J99" s="13">
        <f t="shared" si="15"/>
        <v>10.75</v>
      </c>
      <c r="K99" s="13">
        <f t="shared" si="16"/>
        <v>10.75</v>
      </c>
      <c r="L99" s="13">
        <f t="shared" si="17"/>
        <v>10.75</v>
      </c>
      <c r="M99" s="13">
        <f t="shared" si="18"/>
        <v>10.75</v>
      </c>
      <c r="N99" s="13">
        <f t="shared" si="19"/>
        <v>10.75</v>
      </c>
      <c r="O99" s="13">
        <f t="shared" si="20"/>
        <v>10.75</v>
      </c>
    </row>
    <row r="100" spans="5:15" x14ac:dyDescent="0.25">
      <c r="E100" s="12">
        <v>92</v>
      </c>
      <c r="F100" s="19" t="str">
        <f>'Name List'!F97</f>
        <v>16xdy92</v>
      </c>
      <c r="G100" s="32" t="str">
        <f>'Name List'!G97</f>
        <v>X92</v>
      </c>
      <c r="H100" s="94" t="s">
        <v>15</v>
      </c>
      <c r="I100" s="19">
        <f t="shared" si="14"/>
        <v>84.5</v>
      </c>
      <c r="J100" s="13">
        <f t="shared" si="15"/>
        <v>14.083333333333334</v>
      </c>
      <c r="K100" s="13">
        <f t="shared" si="16"/>
        <v>14.083333333333334</v>
      </c>
      <c r="L100" s="13">
        <f t="shared" si="17"/>
        <v>14.083333333333334</v>
      </c>
      <c r="M100" s="13">
        <f t="shared" si="18"/>
        <v>14.083333333333334</v>
      </c>
      <c r="N100" s="13">
        <f t="shared" si="19"/>
        <v>14.083333333333334</v>
      </c>
      <c r="O100" s="13">
        <f t="shared" si="20"/>
        <v>14.083333333333334</v>
      </c>
    </row>
    <row r="101" spans="5:15" x14ac:dyDescent="0.25">
      <c r="E101" s="12">
        <v>93</v>
      </c>
      <c r="F101" s="19" t="str">
        <f>'Name List'!F98</f>
        <v>16xdy93</v>
      </c>
      <c r="G101" s="32" t="str">
        <f>'Name List'!G98</f>
        <v>X93</v>
      </c>
      <c r="H101" s="94" t="s">
        <v>17</v>
      </c>
      <c r="I101" s="19">
        <f t="shared" si="14"/>
        <v>74.5</v>
      </c>
      <c r="J101" s="13">
        <f t="shared" si="15"/>
        <v>12.416666666666666</v>
      </c>
      <c r="K101" s="13">
        <f t="shared" si="16"/>
        <v>12.416666666666666</v>
      </c>
      <c r="L101" s="13">
        <f t="shared" si="17"/>
        <v>12.416666666666666</v>
      </c>
      <c r="M101" s="13">
        <f t="shared" si="18"/>
        <v>12.416666666666666</v>
      </c>
      <c r="N101" s="13">
        <f t="shared" si="19"/>
        <v>12.416666666666666</v>
      </c>
      <c r="O101" s="13">
        <f t="shared" si="20"/>
        <v>12.416666666666666</v>
      </c>
    </row>
    <row r="102" spans="5:15" x14ac:dyDescent="0.25">
      <c r="E102" s="12">
        <v>94</v>
      </c>
      <c r="F102" s="19" t="str">
        <f>'Name List'!F99</f>
        <v>16xdy94</v>
      </c>
      <c r="G102" s="32" t="str">
        <f>'Name List'!G99</f>
        <v>X94</v>
      </c>
      <c r="H102" s="94" t="s">
        <v>17</v>
      </c>
      <c r="I102" s="19">
        <f t="shared" si="14"/>
        <v>74.5</v>
      </c>
      <c r="J102" s="13">
        <f t="shared" si="15"/>
        <v>12.416666666666666</v>
      </c>
      <c r="K102" s="13">
        <f t="shared" si="16"/>
        <v>12.416666666666666</v>
      </c>
      <c r="L102" s="13">
        <f t="shared" si="17"/>
        <v>12.416666666666666</v>
      </c>
      <c r="M102" s="13">
        <f t="shared" si="18"/>
        <v>12.416666666666666</v>
      </c>
      <c r="N102" s="13">
        <f t="shared" si="19"/>
        <v>12.416666666666666</v>
      </c>
      <c r="O102" s="13">
        <f t="shared" si="20"/>
        <v>12.416666666666666</v>
      </c>
    </row>
    <row r="103" spans="5:15" x14ac:dyDescent="0.25">
      <c r="E103" s="12">
        <v>95</v>
      </c>
      <c r="F103" s="19" t="str">
        <f>'Name List'!F100</f>
        <v>16xdy95</v>
      </c>
      <c r="G103" s="32" t="str">
        <f>'Name List'!G100</f>
        <v>X95</v>
      </c>
      <c r="H103" s="94" t="s">
        <v>17</v>
      </c>
      <c r="I103" s="19">
        <f t="shared" si="14"/>
        <v>74.5</v>
      </c>
      <c r="J103" s="13">
        <f t="shared" si="15"/>
        <v>12.416666666666666</v>
      </c>
      <c r="K103" s="13">
        <f t="shared" si="16"/>
        <v>12.416666666666666</v>
      </c>
      <c r="L103" s="13">
        <f t="shared" si="17"/>
        <v>12.416666666666666</v>
      </c>
      <c r="M103" s="13">
        <f t="shared" si="18"/>
        <v>12.416666666666666</v>
      </c>
      <c r="N103" s="13">
        <f t="shared" si="19"/>
        <v>12.416666666666666</v>
      </c>
      <c r="O103" s="13">
        <f t="shared" si="20"/>
        <v>12.416666666666666</v>
      </c>
    </row>
    <row r="104" spans="5:15" x14ac:dyDescent="0.25">
      <c r="E104" s="12">
        <v>96</v>
      </c>
      <c r="F104" s="19" t="str">
        <f>'Name List'!F101</f>
        <v>16xdy96</v>
      </c>
      <c r="G104" s="32" t="str">
        <f>'Name List'!G101</f>
        <v>X96</v>
      </c>
      <c r="H104" s="94" t="s">
        <v>18</v>
      </c>
      <c r="I104" s="19">
        <f t="shared" si="14"/>
        <v>54.5</v>
      </c>
      <c r="J104" s="13">
        <f t="shared" si="15"/>
        <v>9.0833333333333339</v>
      </c>
      <c r="K104" s="13">
        <f t="shared" si="16"/>
        <v>9.0833333333333339</v>
      </c>
      <c r="L104" s="13">
        <f t="shared" si="17"/>
        <v>9.0833333333333339</v>
      </c>
      <c r="M104" s="13">
        <f t="shared" si="18"/>
        <v>9.0833333333333339</v>
      </c>
      <c r="N104" s="13">
        <f t="shared" si="19"/>
        <v>9.0833333333333339</v>
      </c>
      <c r="O104" s="13">
        <f t="shared" si="20"/>
        <v>9.0833333333333339</v>
      </c>
    </row>
    <row r="105" spans="5:15" x14ac:dyDescent="0.25">
      <c r="E105" s="12">
        <v>97</v>
      </c>
      <c r="F105" s="19" t="str">
        <f>'Name List'!F102</f>
        <v>16xdy97</v>
      </c>
      <c r="G105" s="32" t="str">
        <f>'Name List'!G102</f>
        <v>X97</v>
      </c>
      <c r="H105" s="94" t="s">
        <v>18</v>
      </c>
      <c r="I105" s="19">
        <f t="shared" si="14"/>
        <v>54.5</v>
      </c>
      <c r="J105" s="13">
        <f t="shared" si="15"/>
        <v>9.0833333333333339</v>
      </c>
      <c r="K105" s="13">
        <f t="shared" si="16"/>
        <v>9.0833333333333339</v>
      </c>
      <c r="L105" s="13">
        <f t="shared" si="17"/>
        <v>9.0833333333333339</v>
      </c>
      <c r="M105" s="13">
        <f t="shared" si="18"/>
        <v>9.0833333333333339</v>
      </c>
      <c r="N105" s="13">
        <f t="shared" si="19"/>
        <v>9.0833333333333339</v>
      </c>
      <c r="O105" s="13">
        <f t="shared" si="20"/>
        <v>9.0833333333333339</v>
      </c>
    </row>
    <row r="106" spans="5:15" x14ac:dyDescent="0.25">
      <c r="E106" s="12">
        <v>98</v>
      </c>
      <c r="F106" s="19" t="str">
        <f>'Name List'!F103</f>
        <v>16xdy98</v>
      </c>
      <c r="G106" s="32" t="str">
        <f>'Name List'!G103</f>
        <v>X98</v>
      </c>
      <c r="H106" s="94" t="s">
        <v>15</v>
      </c>
      <c r="I106" s="19">
        <f t="shared" si="14"/>
        <v>84.5</v>
      </c>
      <c r="J106" s="13">
        <f t="shared" si="15"/>
        <v>14.083333333333334</v>
      </c>
      <c r="K106" s="13">
        <f t="shared" si="16"/>
        <v>14.083333333333334</v>
      </c>
      <c r="L106" s="13">
        <f t="shared" si="17"/>
        <v>14.083333333333334</v>
      </c>
      <c r="M106" s="13">
        <f t="shared" si="18"/>
        <v>14.083333333333334</v>
      </c>
      <c r="N106" s="13">
        <f t="shared" si="19"/>
        <v>14.083333333333334</v>
      </c>
      <c r="O106" s="13">
        <f t="shared" si="20"/>
        <v>14.083333333333334</v>
      </c>
    </row>
    <row r="107" spans="5:15" x14ac:dyDescent="0.25">
      <c r="E107" s="12">
        <v>99</v>
      </c>
      <c r="F107" s="19" t="str">
        <f>'Name List'!F104</f>
        <v>16xdy99</v>
      </c>
      <c r="G107" s="32" t="str">
        <f>'Name List'!G104</f>
        <v>X99</v>
      </c>
      <c r="H107" s="94" t="s">
        <v>15</v>
      </c>
      <c r="I107" s="19">
        <f t="shared" si="14"/>
        <v>84.5</v>
      </c>
      <c r="J107" s="13">
        <f t="shared" si="15"/>
        <v>14.083333333333334</v>
      </c>
      <c r="K107" s="13">
        <f t="shared" si="16"/>
        <v>14.083333333333334</v>
      </c>
      <c r="L107" s="13">
        <f t="shared" si="17"/>
        <v>14.083333333333334</v>
      </c>
      <c r="M107" s="13">
        <f t="shared" si="18"/>
        <v>14.083333333333334</v>
      </c>
      <c r="N107" s="13">
        <f t="shared" si="19"/>
        <v>14.083333333333334</v>
      </c>
      <c r="O107" s="13">
        <f t="shared" si="20"/>
        <v>14.083333333333334</v>
      </c>
    </row>
    <row r="108" spans="5:15" x14ac:dyDescent="0.25">
      <c r="E108" s="12">
        <v>100</v>
      </c>
      <c r="F108" s="19" t="str">
        <f>'Name List'!F105</f>
        <v>16xdy100</v>
      </c>
      <c r="G108" s="32" t="str">
        <f>'Name List'!G105</f>
        <v>X100</v>
      </c>
      <c r="H108" s="94" t="s">
        <v>16</v>
      </c>
      <c r="I108" s="19">
        <f t="shared" si="14"/>
        <v>64.5</v>
      </c>
      <c r="J108" s="13">
        <f t="shared" si="15"/>
        <v>10.75</v>
      </c>
      <c r="K108" s="13">
        <f t="shared" si="16"/>
        <v>10.75</v>
      </c>
      <c r="L108" s="13">
        <f t="shared" si="17"/>
        <v>10.75</v>
      </c>
      <c r="M108" s="13">
        <f t="shared" si="18"/>
        <v>10.75</v>
      </c>
      <c r="N108" s="13">
        <f t="shared" si="19"/>
        <v>10.75</v>
      </c>
      <c r="O108" s="13">
        <f t="shared" si="20"/>
        <v>10.75</v>
      </c>
    </row>
    <row r="109" spans="5:15" x14ac:dyDescent="0.25">
      <c r="E109" s="12">
        <v>101</v>
      </c>
      <c r="F109" s="19" t="str">
        <f>'Name List'!F106</f>
        <v>16xdy101</v>
      </c>
      <c r="G109" s="32" t="str">
        <f>'Name List'!G106</f>
        <v>X101</v>
      </c>
      <c r="H109" s="94" t="s">
        <v>17</v>
      </c>
      <c r="I109" s="19">
        <f t="shared" si="14"/>
        <v>74.5</v>
      </c>
      <c r="J109" s="13">
        <f t="shared" si="15"/>
        <v>12.416666666666666</v>
      </c>
      <c r="K109" s="13">
        <f t="shared" si="16"/>
        <v>12.416666666666666</v>
      </c>
      <c r="L109" s="13">
        <f t="shared" si="17"/>
        <v>12.416666666666666</v>
      </c>
      <c r="M109" s="13">
        <f t="shared" si="18"/>
        <v>12.416666666666666</v>
      </c>
      <c r="N109" s="13">
        <f t="shared" si="19"/>
        <v>12.416666666666666</v>
      </c>
      <c r="O109" s="13">
        <f t="shared" si="20"/>
        <v>12.416666666666666</v>
      </c>
    </row>
    <row r="110" spans="5:15" x14ac:dyDescent="0.25">
      <c r="E110" s="12">
        <v>102</v>
      </c>
      <c r="F110" s="19" t="str">
        <f>'Name List'!F107</f>
        <v>16xdy102</v>
      </c>
      <c r="G110" s="32" t="str">
        <f>'Name List'!G107</f>
        <v>X102</v>
      </c>
      <c r="H110" s="94" t="s">
        <v>16</v>
      </c>
      <c r="I110" s="19">
        <f t="shared" si="14"/>
        <v>64.5</v>
      </c>
      <c r="J110" s="13">
        <f t="shared" si="15"/>
        <v>10.75</v>
      </c>
      <c r="K110" s="13">
        <f t="shared" si="16"/>
        <v>10.75</v>
      </c>
      <c r="L110" s="13">
        <f t="shared" si="17"/>
        <v>10.75</v>
      </c>
      <c r="M110" s="13">
        <f t="shared" si="18"/>
        <v>10.75</v>
      </c>
      <c r="N110" s="13">
        <f t="shared" si="19"/>
        <v>10.75</v>
      </c>
      <c r="O110" s="13">
        <f t="shared" si="20"/>
        <v>10.75</v>
      </c>
    </row>
    <row r="111" spans="5:15" x14ac:dyDescent="0.25">
      <c r="E111" s="12">
        <v>103</v>
      </c>
      <c r="F111" s="19" t="str">
        <f>'Name List'!F108</f>
        <v>16xdy103</v>
      </c>
      <c r="G111" s="32" t="str">
        <f>'Name List'!G108</f>
        <v>X103</v>
      </c>
      <c r="H111" s="94" t="s">
        <v>15</v>
      </c>
      <c r="I111" s="19">
        <f t="shared" si="14"/>
        <v>84.5</v>
      </c>
      <c r="J111" s="13">
        <f t="shared" si="15"/>
        <v>14.083333333333334</v>
      </c>
      <c r="K111" s="13">
        <f t="shared" si="16"/>
        <v>14.083333333333334</v>
      </c>
      <c r="L111" s="13">
        <f t="shared" si="17"/>
        <v>14.083333333333334</v>
      </c>
      <c r="M111" s="13">
        <f t="shared" si="18"/>
        <v>14.083333333333334</v>
      </c>
      <c r="N111" s="13">
        <f t="shared" si="19"/>
        <v>14.083333333333334</v>
      </c>
      <c r="O111" s="13">
        <f t="shared" si="20"/>
        <v>14.083333333333334</v>
      </c>
    </row>
    <row r="112" spans="5:15" x14ac:dyDescent="0.25">
      <c r="E112" s="12">
        <v>104</v>
      </c>
      <c r="F112" s="19" t="str">
        <f>'Name List'!F109</f>
        <v>16xdy104</v>
      </c>
      <c r="G112" s="32" t="str">
        <f>'Name List'!G109</f>
        <v>X104</v>
      </c>
      <c r="H112" s="94" t="s">
        <v>17</v>
      </c>
      <c r="I112" s="19">
        <f t="shared" si="14"/>
        <v>74.5</v>
      </c>
      <c r="J112" s="13">
        <f t="shared" si="15"/>
        <v>12.416666666666666</v>
      </c>
      <c r="K112" s="13">
        <f t="shared" si="16"/>
        <v>12.416666666666666</v>
      </c>
      <c r="L112" s="13">
        <f t="shared" si="17"/>
        <v>12.416666666666666</v>
      </c>
      <c r="M112" s="13">
        <f t="shared" si="18"/>
        <v>12.416666666666666</v>
      </c>
      <c r="N112" s="13">
        <f t="shared" si="19"/>
        <v>12.416666666666666</v>
      </c>
      <c r="O112" s="13">
        <f t="shared" si="20"/>
        <v>12.416666666666666</v>
      </c>
    </row>
    <row r="113" spans="5:15" x14ac:dyDescent="0.25">
      <c r="E113" s="12">
        <v>105</v>
      </c>
      <c r="F113" s="19" t="str">
        <f>'Name List'!F110</f>
        <v>16xdy105</v>
      </c>
      <c r="G113" s="32" t="str">
        <f>'Name List'!G110</f>
        <v>X105</v>
      </c>
      <c r="H113" s="94" t="s">
        <v>16</v>
      </c>
      <c r="I113" s="19">
        <f t="shared" si="14"/>
        <v>64.5</v>
      </c>
      <c r="J113" s="13">
        <f t="shared" si="15"/>
        <v>10.75</v>
      </c>
      <c r="K113" s="13">
        <f t="shared" si="16"/>
        <v>10.75</v>
      </c>
      <c r="L113" s="13">
        <f t="shared" si="17"/>
        <v>10.75</v>
      </c>
      <c r="M113" s="13">
        <f t="shared" si="18"/>
        <v>10.75</v>
      </c>
      <c r="N113" s="13">
        <f t="shared" si="19"/>
        <v>10.75</v>
      </c>
      <c r="O113" s="13">
        <f t="shared" si="20"/>
        <v>10.75</v>
      </c>
    </row>
    <row r="114" spans="5:15" x14ac:dyDescent="0.25">
      <c r="E114" s="12">
        <v>106</v>
      </c>
      <c r="F114" s="19" t="str">
        <f>'Name List'!F111</f>
        <v>16xdy106</v>
      </c>
      <c r="G114" s="32" t="str">
        <f>'Name List'!G111</f>
        <v>X106</v>
      </c>
      <c r="H114" s="94" t="s">
        <v>16</v>
      </c>
      <c r="I114" s="19">
        <f t="shared" si="14"/>
        <v>64.5</v>
      </c>
      <c r="J114" s="13">
        <f t="shared" si="15"/>
        <v>10.75</v>
      </c>
      <c r="K114" s="13">
        <f t="shared" si="16"/>
        <v>10.75</v>
      </c>
      <c r="L114" s="13">
        <f t="shared" si="17"/>
        <v>10.75</v>
      </c>
      <c r="M114" s="13">
        <f t="shared" si="18"/>
        <v>10.75</v>
      </c>
      <c r="N114" s="13">
        <f t="shared" si="19"/>
        <v>10.75</v>
      </c>
      <c r="O114" s="13">
        <f t="shared" si="20"/>
        <v>10.75</v>
      </c>
    </row>
    <row r="115" spans="5:15" x14ac:dyDescent="0.25">
      <c r="E115" s="12">
        <v>107</v>
      </c>
      <c r="F115" s="19" t="str">
        <f>'Name List'!F112</f>
        <v>16xdy107</v>
      </c>
      <c r="G115" s="32" t="str">
        <f>'Name List'!G112</f>
        <v>X107</v>
      </c>
      <c r="H115" s="94" t="s">
        <v>15</v>
      </c>
      <c r="I115" s="19">
        <f t="shared" si="14"/>
        <v>84.5</v>
      </c>
      <c r="J115" s="13">
        <f t="shared" si="15"/>
        <v>14.083333333333334</v>
      </c>
      <c r="K115" s="13">
        <f t="shared" si="16"/>
        <v>14.083333333333334</v>
      </c>
      <c r="L115" s="13">
        <f t="shared" si="17"/>
        <v>14.083333333333334</v>
      </c>
      <c r="M115" s="13">
        <f t="shared" si="18"/>
        <v>14.083333333333334</v>
      </c>
      <c r="N115" s="13">
        <f t="shared" si="19"/>
        <v>14.083333333333334</v>
      </c>
      <c r="O115" s="13">
        <f t="shared" si="20"/>
        <v>14.083333333333334</v>
      </c>
    </row>
    <row r="116" spans="5:15" x14ac:dyDescent="0.25">
      <c r="E116" s="12">
        <v>108</v>
      </c>
      <c r="F116" s="19" t="str">
        <f>'Name List'!F113</f>
        <v>16xdy108</v>
      </c>
      <c r="G116" s="32" t="str">
        <f>'Name List'!G113</f>
        <v>X108</v>
      </c>
      <c r="H116" s="94" t="s">
        <v>18</v>
      </c>
      <c r="I116" s="19">
        <f t="shared" si="14"/>
        <v>54.5</v>
      </c>
      <c r="J116" s="13">
        <f t="shared" si="15"/>
        <v>9.0833333333333339</v>
      </c>
      <c r="K116" s="13">
        <f t="shared" si="16"/>
        <v>9.0833333333333339</v>
      </c>
      <c r="L116" s="13">
        <f t="shared" si="17"/>
        <v>9.0833333333333339</v>
      </c>
      <c r="M116" s="13">
        <f t="shared" si="18"/>
        <v>9.0833333333333339</v>
      </c>
      <c r="N116" s="13">
        <f t="shared" si="19"/>
        <v>9.0833333333333339</v>
      </c>
      <c r="O116" s="13">
        <f t="shared" si="20"/>
        <v>9.0833333333333339</v>
      </c>
    </row>
    <row r="117" spans="5:15" x14ac:dyDescent="0.25">
      <c r="E117" s="12">
        <v>109</v>
      </c>
      <c r="F117" s="19" t="str">
        <f>'Name List'!F114</f>
        <v>16xdy109</v>
      </c>
      <c r="G117" s="32" t="str">
        <f>'Name List'!G114</f>
        <v>X109</v>
      </c>
      <c r="H117" s="94" t="s">
        <v>18</v>
      </c>
      <c r="I117" s="19">
        <f t="shared" si="14"/>
        <v>54.5</v>
      </c>
      <c r="J117" s="13">
        <f t="shared" si="15"/>
        <v>9.0833333333333339</v>
      </c>
      <c r="K117" s="13">
        <f t="shared" si="16"/>
        <v>9.0833333333333339</v>
      </c>
      <c r="L117" s="13">
        <f t="shared" si="17"/>
        <v>9.0833333333333339</v>
      </c>
      <c r="M117" s="13">
        <f t="shared" si="18"/>
        <v>9.0833333333333339</v>
      </c>
      <c r="N117" s="13">
        <f t="shared" si="19"/>
        <v>9.0833333333333339</v>
      </c>
      <c r="O117" s="13">
        <f t="shared" si="20"/>
        <v>9.0833333333333339</v>
      </c>
    </row>
    <row r="118" spans="5:15" x14ac:dyDescent="0.25">
      <c r="E118" s="12">
        <v>110</v>
      </c>
      <c r="F118" s="19" t="str">
        <f>'Name List'!F115</f>
        <v>16xdy110</v>
      </c>
      <c r="G118" s="32" t="str">
        <f>'Name List'!G115</f>
        <v>X110</v>
      </c>
      <c r="H118" s="94" t="s">
        <v>16</v>
      </c>
      <c r="I118" s="19">
        <f t="shared" si="14"/>
        <v>64.5</v>
      </c>
      <c r="J118" s="13">
        <f t="shared" si="15"/>
        <v>10.75</v>
      </c>
      <c r="K118" s="13">
        <f t="shared" si="16"/>
        <v>10.75</v>
      </c>
      <c r="L118" s="13">
        <f t="shared" si="17"/>
        <v>10.75</v>
      </c>
      <c r="M118" s="13">
        <f t="shared" si="18"/>
        <v>10.75</v>
      </c>
      <c r="N118" s="13">
        <f t="shared" si="19"/>
        <v>10.75</v>
      </c>
      <c r="O118" s="13">
        <f t="shared" si="20"/>
        <v>10.75</v>
      </c>
    </row>
    <row r="119" spans="5:15" x14ac:dyDescent="0.25">
      <c r="E119" s="12">
        <v>111</v>
      </c>
      <c r="F119" s="19" t="str">
        <f>'Name List'!F116</f>
        <v>16xdy111</v>
      </c>
      <c r="G119" s="32" t="str">
        <f>'Name List'!G116</f>
        <v>X111</v>
      </c>
      <c r="H119" s="94" t="s">
        <v>16</v>
      </c>
      <c r="I119" s="19">
        <f t="shared" si="14"/>
        <v>64.5</v>
      </c>
      <c r="J119" s="13">
        <f t="shared" si="15"/>
        <v>10.75</v>
      </c>
      <c r="K119" s="13">
        <f t="shared" si="16"/>
        <v>10.75</v>
      </c>
      <c r="L119" s="13">
        <f t="shared" si="17"/>
        <v>10.75</v>
      </c>
      <c r="M119" s="13">
        <f t="shared" si="18"/>
        <v>10.75</v>
      </c>
      <c r="N119" s="13">
        <f t="shared" si="19"/>
        <v>10.75</v>
      </c>
      <c r="O119" s="13">
        <f t="shared" si="20"/>
        <v>10.75</v>
      </c>
    </row>
    <row r="120" spans="5:15" x14ac:dyDescent="0.25">
      <c r="E120" s="12">
        <v>112</v>
      </c>
      <c r="F120" s="19" t="str">
        <f>'Name List'!F117</f>
        <v>16xdy112</v>
      </c>
      <c r="G120" s="32" t="str">
        <f>'Name List'!G117</f>
        <v>X112</v>
      </c>
      <c r="H120" s="94" t="s">
        <v>16</v>
      </c>
      <c r="I120" s="19">
        <f t="shared" si="14"/>
        <v>64.5</v>
      </c>
      <c r="J120" s="13">
        <f t="shared" si="15"/>
        <v>10.75</v>
      </c>
      <c r="K120" s="13">
        <f t="shared" si="16"/>
        <v>10.75</v>
      </c>
      <c r="L120" s="13">
        <f t="shared" si="17"/>
        <v>10.75</v>
      </c>
      <c r="M120" s="13">
        <f t="shared" si="18"/>
        <v>10.75</v>
      </c>
      <c r="N120" s="13">
        <f t="shared" si="19"/>
        <v>10.75</v>
      </c>
      <c r="O120" s="13">
        <f t="shared" si="20"/>
        <v>10.75</v>
      </c>
    </row>
    <row r="121" spans="5:15" x14ac:dyDescent="0.25">
      <c r="E121" s="12">
        <v>113</v>
      </c>
      <c r="F121" s="19" t="str">
        <f>'Name List'!F118</f>
        <v>16xdy113</v>
      </c>
      <c r="G121" s="32" t="str">
        <f>'Name List'!G118</f>
        <v>X113</v>
      </c>
      <c r="H121" s="94" t="s">
        <v>17</v>
      </c>
      <c r="I121" s="19">
        <f t="shared" si="14"/>
        <v>74.5</v>
      </c>
      <c r="J121" s="13">
        <f t="shared" si="15"/>
        <v>12.416666666666666</v>
      </c>
      <c r="K121" s="13">
        <f t="shared" si="16"/>
        <v>12.416666666666666</v>
      </c>
      <c r="L121" s="13">
        <f t="shared" si="17"/>
        <v>12.416666666666666</v>
      </c>
      <c r="M121" s="13">
        <f t="shared" si="18"/>
        <v>12.416666666666666</v>
      </c>
      <c r="N121" s="13">
        <f t="shared" si="19"/>
        <v>12.416666666666666</v>
      </c>
      <c r="O121" s="13">
        <f t="shared" si="20"/>
        <v>12.416666666666666</v>
      </c>
    </row>
    <row r="122" spans="5:15" x14ac:dyDescent="0.25">
      <c r="E122" s="12">
        <v>114</v>
      </c>
      <c r="F122" s="19" t="str">
        <f>'Name List'!F119</f>
        <v>16xdy114</v>
      </c>
      <c r="G122" s="32" t="str">
        <f>'Name List'!G119</f>
        <v>X114</v>
      </c>
      <c r="H122" s="94" t="s">
        <v>18</v>
      </c>
      <c r="I122" s="19">
        <f t="shared" si="14"/>
        <v>54.5</v>
      </c>
      <c r="J122" s="13">
        <f t="shared" si="15"/>
        <v>9.0833333333333339</v>
      </c>
      <c r="K122" s="13">
        <f t="shared" si="16"/>
        <v>9.0833333333333339</v>
      </c>
      <c r="L122" s="13">
        <f t="shared" si="17"/>
        <v>9.0833333333333339</v>
      </c>
      <c r="M122" s="13">
        <f t="shared" si="18"/>
        <v>9.0833333333333339</v>
      </c>
      <c r="N122" s="13">
        <f t="shared" si="19"/>
        <v>9.0833333333333339</v>
      </c>
      <c r="O122" s="13">
        <f t="shared" si="20"/>
        <v>9.0833333333333339</v>
      </c>
    </row>
    <row r="123" spans="5:15" x14ac:dyDescent="0.25">
      <c r="E123" s="12">
        <v>115</v>
      </c>
      <c r="F123" s="19" t="str">
        <f>'Name List'!F120</f>
        <v>16xdy115</v>
      </c>
      <c r="G123" s="32" t="str">
        <f>'Name List'!G120</f>
        <v>X115</v>
      </c>
      <c r="H123" s="94" t="s">
        <v>17</v>
      </c>
      <c r="I123" s="19">
        <f t="shared" si="14"/>
        <v>74.5</v>
      </c>
      <c r="J123" s="13">
        <f t="shared" si="15"/>
        <v>12.416666666666666</v>
      </c>
      <c r="K123" s="13">
        <f t="shared" si="16"/>
        <v>12.416666666666666</v>
      </c>
      <c r="L123" s="13">
        <f t="shared" si="17"/>
        <v>12.416666666666666</v>
      </c>
      <c r="M123" s="13">
        <f t="shared" si="18"/>
        <v>12.416666666666666</v>
      </c>
      <c r="N123" s="13">
        <f t="shared" si="19"/>
        <v>12.416666666666666</v>
      </c>
      <c r="O123" s="13">
        <f t="shared" si="20"/>
        <v>12.416666666666666</v>
      </c>
    </row>
    <row r="124" spans="5:15" x14ac:dyDescent="0.25">
      <c r="E124" s="12">
        <v>116</v>
      </c>
      <c r="F124" s="19" t="str">
        <f>'Name List'!F121</f>
        <v>16xdy116</v>
      </c>
      <c r="G124" s="32" t="str">
        <f>'Name List'!G121</f>
        <v>X116</v>
      </c>
      <c r="H124" s="94" t="s">
        <v>16</v>
      </c>
      <c r="I124" s="19">
        <f t="shared" si="14"/>
        <v>64.5</v>
      </c>
      <c r="J124" s="13">
        <f t="shared" si="15"/>
        <v>10.75</v>
      </c>
      <c r="K124" s="13">
        <f t="shared" si="16"/>
        <v>10.75</v>
      </c>
      <c r="L124" s="13">
        <f t="shared" si="17"/>
        <v>10.75</v>
      </c>
      <c r="M124" s="13">
        <f t="shared" si="18"/>
        <v>10.75</v>
      </c>
      <c r="N124" s="13">
        <f t="shared" si="19"/>
        <v>10.75</v>
      </c>
      <c r="O124" s="13">
        <f t="shared" si="20"/>
        <v>10.75</v>
      </c>
    </row>
    <row r="125" spans="5:15" x14ac:dyDescent="0.25">
      <c r="E125" s="12">
        <v>117</v>
      </c>
      <c r="F125" s="19" t="str">
        <f>'Name List'!F122</f>
        <v>16xdy117</v>
      </c>
      <c r="G125" s="32" t="str">
        <f>'Name List'!G122</f>
        <v>X117</v>
      </c>
      <c r="H125" s="94" t="s">
        <v>25</v>
      </c>
      <c r="I125" s="19">
        <f t="shared" si="14"/>
        <v>24.5</v>
      </c>
      <c r="J125" s="13">
        <f t="shared" si="15"/>
        <v>4.083333333333333</v>
      </c>
      <c r="K125" s="13">
        <f t="shared" si="16"/>
        <v>4.083333333333333</v>
      </c>
      <c r="L125" s="13">
        <f t="shared" si="17"/>
        <v>4.083333333333333</v>
      </c>
      <c r="M125" s="13">
        <f t="shared" si="18"/>
        <v>4.083333333333333</v>
      </c>
      <c r="N125" s="13">
        <f t="shared" si="19"/>
        <v>4.083333333333333</v>
      </c>
      <c r="O125" s="13">
        <f t="shared" si="20"/>
        <v>4.083333333333333</v>
      </c>
    </row>
    <row r="126" spans="5:15" x14ac:dyDescent="0.25">
      <c r="E126" s="12">
        <v>118</v>
      </c>
      <c r="F126" s="19" t="str">
        <f>'Name List'!F123</f>
        <v>16xdy118</v>
      </c>
      <c r="G126" s="32" t="str">
        <f>'Name List'!G123</f>
        <v>X118</v>
      </c>
      <c r="H126" s="94" t="s">
        <v>15</v>
      </c>
      <c r="I126" s="19">
        <f t="shared" si="14"/>
        <v>84.5</v>
      </c>
      <c r="J126" s="13">
        <f t="shared" si="15"/>
        <v>14.083333333333334</v>
      </c>
      <c r="K126" s="13">
        <f t="shared" si="16"/>
        <v>14.083333333333334</v>
      </c>
      <c r="L126" s="13">
        <f t="shared" si="17"/>
        <v>14.083333333333334</v>
      </c>
      <c r="M126" s="13">
        <f t="shared" si="18"/>
        <v>14.083333333333334</v>
      </c>
      <c r="N126" s="13">
        <f t="shared" si="19"/>
        <v>14.083333333333334</v>
      </c>
      <c r="O126" s="13">
        <f t="shared" si="20"/>
        <v>14.083333333333334</v>
      </c>
    </row>
    <row r="127" spans="5:15" x14ac:dyDescent="0.25">
      <c r="E127" s="12">
        <v>119</v>
      </c>
      <c r="F127" s="19" t="str">
        <f>'Name List'!F124</f>
        <v>16xdy119</v>
      </c>
      <c r="G127" s="32" t="str">
        <f>'Name List'!G124</f>
        <v>X119</v>
      </c>
      <c r="H127" s="94" t="s">
        <v>17</v>
      </c>
      <c r="I127" s="19">
        <f t="shared" si="14"/>
        <v>74.5</v>
      </c>
      <c r="J127" s="13">
        <f t="shared" si="15"/>
        <v>12.416666666666666</v>
      </c>
      <c r="K127" s="13">
        <f t="shared" si="16"/>
        <v>12.416666666666666</v>
      </c>
      <c r="L127" s="13">
        <f t="shared" si="17"/>
        <v>12.416666666666666</v>
      </c>
      <c r="M127" s="13">
        <f t="shared" si="18"/>
        <v>12.416666666666666</v>
      </c>
      <c r="N127" s="13">
        <f t="shared" si="19"/>
        <v>12.416666666666666</v>
      </c>
      <c r="O127" s="13">
        <f t="shared" si="20"/>
        <v>12.416666666666666</v>
      </c>
    </row>
    <row r="128" spans="5:15" x14ac:dyDescent="0.25">
      <c r="E128" s="12">
        <v>120</v>
      </c>
      <c r="F128" s="19" t="str">
        <f>'Name List'!F125</f>
        <v>16xdy120</v>
      </c>
      <c r="G128" s="32" t="str">
        <f>'Name List'!G125</f>
        <v>X120</v>
      </c>
      <c r="H128" s="94" t="s">
        <v>16</v>
      </c>
      <c r="I128" s="19">
        <f t="shared" si="14"/>
        <v>64.5</v>
      </c>
      <c r="J128" s="13">
        <f t="shared" si="15"/>
        <v>10.75</v>
      </c>
      <c r="K128" s="13">
        <f t="shared" si="16"/>
        <v>10.75</v>
      </c>
      <c r="L128" s="13">
        <f t="shared" si="17"/>
        <v>10.75</v>
      </c>
      <c r="M128" s="13">
        <f t="shared" si="18"/>
        <v>10.75</v>
      </c>
      <c r="N128" s="13">
        <f t="shared" si="19"/>
        <v>10.75</v>
      </c>
      <c r="O128" s="13">
        <f t="shared" si="20"/>
        <v>10.75</v>
      </c>
    </row>
    <row r="129" spans="5:15" x14ac:dyDescent="0.25">
      <c r="E129" s="12">
        <v>121</v>
      </c>
      <c r="F129" s="19" t="str">
        <f>'Name List'!F126</f>
        <v>16xdy121</v>
      </c>
      <c r="G129" s="32" t="str">
        <f>'Name List'!G126</f>
        <v>X121</v>
      </c>
      <c r="H129" s="94" t="s">
        <v>25</v>
      </c>
      <c r="I129" s="19">
        <f t="shared" si="14"/>
        <v>24.5</v>
      </c>
      <c r="J129" s="13">
        <f t="shared" si="15"/>
        <v>4.083333333333333</v>
      </c>
      <c r="K129" s="13">
        <f t="shared" si="16"/>
        <v>4.083333333333333</v>
      </c>
      <c r="L129" s="13">
        <f t="shared" si="17"/>
        <v>4.083333333333333</v>
      </c>
      <c r="M129" s="13">
        <f t="shared" si="18"/>
        <v>4.083333333333333</v>
      </c>
      <c r="N129" s="13">
        <f t="shared" si="19"/>
        <v>4.083333333333333</v>
      </c>
      <c r="O129" s="13">
        <f t="shared" si="20"/>
        <v>4.083333333333333</v>
      </c>
    </row>
    <row r="130" spans="5:15" x14ac:dyDescent="0.25">
      <c r="E130" s="12">
        <v>122</v>
      </c>
      <c r="F130" s="19" t="str">
        <f>'Name List'!F127</f>
        <v>16xdy122</v>
      </c>
      <c r="G130" s="32" t="str">
        <f>'Name List'!G127</f>
        <v>X122</v>
      </c>
      <c r="H130" s="94" t="s">
        <v>16</v>
      </c>
      <c r="I130" s="19">
        <f t="shared" si="14"/>
        <v>64.5</v>
      </c>
      <c r="J130" s="13">
        <f t="shared" si="15"/>
        <v>10.75</v>
      </c>
      <c r="K130" s="13">
        <f t="shared" si="16"/>
        <v>10.75</v>
      </c>
      <c r="L130" s="13">
        <f t="shared" si="17"/>
        <v>10.75</v>
      </c>
      <c r="M130" s="13">
        <f t="shared" si="18"/>
        <v>10.75</v>
      </c>
      <c r="N130" s="13">
        <f t="shared" si="19"/>
        <v>10.75</v>
      </c>
      <c r="O130" s="13">
        <f t="shared" si="20"/>
        <v>10.75</v>
      </c>
    </row>
    <row r="131" spans="5:15" x14ac:dyDescent="0.25">
      <c r="E131" s="12">
        <v>123</v>
      </c>
      <c r="F131" s="19" t="str">
        <f>'Name List'!F128</f>
        <v>16xdy123</v>
      </c>
      <c r="G131" s="32" t="str">
        <f>'Name List'!G128</f>
        <v>X123</v>
      </c>
      <c r="H131" s="94" t="s">
        <v>18</v>
      </c>
      <c r="I131" s="19">
        <f t="shared" si="14"/>
        <v>54.5</v>
      </c>
      <c r="J131" s="13">
        <f t="shared" si="15"/>
        <v>9.0833333333333339</v>
      </c>
      <c r="K131" s="13">
        <f t="shared" si="16"/>
        <v>9.0833333333333339</v>
      </c>
      <c r="L131" s="13">
        <f t="shared" si="17"/>
        <v>9.0833333333333339</v>
      </c>
      <c r="M131" s="13">
        <f t="shared" si="18"/>
        <v>9.0833333333333339</v>
      </c>
      <c r="N131" s="13">
        <f t="shared" si="19"/>
        <v>9.0833333333333339</v>
      </c>
      <c r="O131" s="13">
        <f t="shared" si="20"/>
        <v>9.0833333333333339</v>
      </c>
    </row>
    <row r="132" spans="5:15" x14ac:dyDescent="0.25">
      <c r="E132" s="12">
        <v>124</v>
      </c>
      <c r="F132" s="19" t="str">
        <f>'Name List'!F129</f>
        <v>16xdy124</v>
      </c>
      <c r="G132" s="32" t="str">
        <f>'Name List'!G129</f>
        <v>X124</v>
      </c>
      <c r="H132" s="94" t="s">
        <v>18</v>
      </c>
      <c r="I132" s="19">
        <f t="shared" si="14"/>
        <v>54.5</v>
      </c>
      <c r="J132" s="13">
        <f t="shared" si="15"/>
        <v>9.0833333333333339</v>
      </c>
      <c r="K132" s="13">
        <f t="shared" si="16"/>
        <v>9.0833333333333339</v>
      </c>
      <c r="L132" s="13">
        <f t="shared" si="17"/>
        <v>9.0833333333333339</v>
      </c>
      <c r="M132" s="13">
        <f t="shared" si="18"/>
        <v>9.0833333333333339</v>
      </c>
      <c r="N132" s="13">
        <f t="shared" si="19"/>
        <v>9.0833333333333339</v>
      </c>
      <c r="O132" s="13">
        <f t="shared" si="20"/>
        <v>9.0833333333333339</v>
      </c>
    </row>
    <row r="133" spans="5:15" x14ac:dyDescent="0.25">
      <c r="E133" s="12">
        <v>125</v>
      </c>
      <c r="F133" s="19" t="str">
        <f>'Name List'!F130</f>
        <v>16xdy125</v>
      </c>
      <c r="G133" s="32" t="str">
        <f>'Name List'!G130</f>
        <v>X125</v>
      </c>
      <c r="H133" s="94" t="s">
        <v>17</v>
      </c>
      <c r="I133" s="19">
        <f t="shared" si="14"/>
        <v>74.5</v>
      </c>
      <c r="J133" s="13">
        <f t="shared" si="15"/>
        <v>12.416666666666666</v>
      </c>
      <c r="K133" s="13">
        <f t="shared" si="16"/>
        <v>12.416666666666666</v>
      </c>
      <c r="L133" s="13">
        <f t="shared" si="17"/>
        <v>12.416666666666666</v>
      </c>
      <c r="M133" s="13">
        <f t="shared" si="18"/>
        <v>12.416666666666666</v>
      </c>
      <c r="N133" s="13">
        <f t="shared" si="19"/>
        <v>12.416666666666666</v>
      </c>
      <c r="O133" s="13">
        <f t="shared" si="20"/>
        <v>12.416666666666666</v>
      </c>
    </row>
    <row r="134" spans="5:15" x14ac:dyDescent="0.25">
      <c r="E134" s="12">
        <v>126</v>
      </c>
      <c r="F134" s="19" t="str">
        <f>'Name List'!F131</f>
        <v>16xdy126</v>
      </c>
      <c r="G134" s="32" t="str">
        <f>'Name List'!G131</f>
        <v>X126</v>
      </c>
      <c r="H134" s="94" t="s">
        <v>18</v>
      </c>
      <c r="I134" s="19">
        <f t="shared" si="14"/>
        <v>54.5</v>
      </c>
      <c r="J134" s="13">
        <f t="shared" si="15"/>
        <v>9.0833333333333339</v>
      </c>
      <c r="K134" s="13">
        <f t="shared" si="16"/>
        <v>9.0833333333333339</v>
      </c>
      <c r="L134" s="13">
        <f t="shared" si="17"/>
        <v>9.0833333333333339</v>
      </c>
      <c r="M134" s="13">
        <f t="shared" si="18"/>
        <v>9.0833333333333339</v>
      </c>
      <c r="N134" s="13">
        <f t="shared" si="19"/>
        <v>9.0833333333333339</v>
      </c>
      <c r="O134" s="13">
        <f t="shared" si="20"/>
        <v>9.0833333333333339</v>
      </c>
    </row>
    <row r="135" spans="5:15" x14ac:dyDescent="0.25">
      <c r="E135" s="12">
        <v>127</v>
      </c>
      <c r="F135" s="19" t="str">
        <f>'Name List'!F132</f>
        <v>16xdy127</v>
      </c>
      <c r="G135" s="32" t="str">
        <f>'Name List'!G132</f>
        <v>X127</v>
      </c>
      <c r="H135" s="94" t="s">
        <v>16</v>
      </c>
      <c r="I135" s="19">
        <f t="shared" si="14"/>
        <v>64.5</v>
      </c>
      <c r="J135" s="13">
        <f t="shared" si="15"/>
        <v>10.75</v>
      </c>
      <c r="K135" s="13">
        <f t="shared" si="16"/>
        <v>10.75</v>
      </c>
      <c r="L135" s="13">
        <f t="shared" si="17"/>
        <v>10.75</v>
      </c>
      <c r="M135" s="13">
        <f t="shared" si="18"/>
        <v>10.75</v>
      </c>
      <c r="N135" s="13">
        <f t="shared" si="19"/>
        <v>10.75</v>
      </c>
      <c r="O135" s="13">
        <f t="shared" si="20"/>
        <v>10.75</v>
      </c>
    </row>
    <row r="136" spans="5:15" x14ac:dyDescent="0.25">
      <c r="E136" s="12">
        <v>128</v>
      </c>
      <c r="F136" s="19" t="str">
        <f>'Name List'!F133</f>
        <v>16xdy128</v>
      </c>
      <c r="G136" s="32" t="str">
        <f>'Name List'!G133</f>
        <v>X128</v>
      </c>
      <c r="H136" s="94" t="s">
        <v>18</v>
      </c>
      <c r="I136" s="19">
        <f t="shared" si="14"/>
        <v>54.5</v>
      </c>
      <c r="J136" s="13">
        <f t="shared" si="15"/>
        <v>9.0833333333333339</v>
      </c>
      <c r="K136" s="13">
        <f t="shared" si="16"/>
        <v>9.0833333333333339</v>
      </c>
      <c r="L136" s="13">
        <f t="shared" si="17"/>
        <v>9.0833333333333339</v>
      </c>
      <c r="M136" s="13">
        <f t="shared" si="18"/>
        <v>9.0833333333333339</v>
      </c>
      <c r="N136" s="13">
        <f t="shared" si="19"/>
        <v>9.0833333333333339</v>
      </c>
      <c r="O136" s="13">
        <f t="shared" si="20"/>
        <v>9.0833333333333339</v>
      </c>
    </row>
    <row r="137" spans="5:15" x14ac:dyDescent="0.25">
      <c r="E137" s="12">
        <v>129</v>
      </c>
      <c r="F137" s="19" t="str">
        <f>'Name List'!F134</f>
        <v>16xdy129</v>
      </c>
      <c r="G137" s="32" t="str">
        <f>'Name List'!G134</f>
        <v>X129</v>
      </c>
      <c r="H137" s="94" t="s">
        <v>18</v>
      </c>
      <c r="I137" s="19">
        <f t="shared" si="14"/>
        <v>54.5</v>
      </c>
      <c r="J137" s="13">
        <f t="shared" si="15"/>
        <v>9.0833333333333339</v>
      </c>
      <c r="K137" s="13">
        <f t="shared" si="16"/>
        <v>9.0833333333333339</v>
      </c>
      <c r="L137" s="13">
        <f t="shared" si="17"/>
        <v>9.0833333333333339</v>
      </c>
      <c r="M137" s="13">
        <f t="shared" si="18"/>
        <v>9.0833333333333339</v>
      </c>
      <c r="N137" s="13">
        <f t="shared" si="19"/>
        <v>9.0833333333333339</v>
      </c>
      <c r="O137" s="13">
        <f t="shared" si="20"/>
        <v>9.0833333333333339</v>
      </c>
    </row>
    <row r="138" spans="5:15" x14ac:dyDescent="0.25">
      <c r="E138" s="12">
        <v>130</v>
      </c>
      <c r="F138" s="19" t="str">
        <f>'Name List'!F135</f>
        <v>16xdy130</v>
      </c>
      <c r="G138" s="32" t="str">
        <f>'Name List'!G135</f>
        <v>X130</v>
      </c>
      <c r="H138" s="94" t="s">
        <v>16</v>
      </c>
      <c r="I138" s="19">
        <f t="shared" si="14"/>
        <v>64.5</v>
      </c>
      <c r="J138" s="13">
        <f t="shared" si="15"/>
        <v>10.75</v>
      </c>
      <c r="K138" s="13">
        <f t="shared" si="16"/>
        <v>10.75</v>
      </c>
      <c r="L138" s="13">
        <f t="shared" si="17"/>
        <v>10.75</v>
      </c>
      <c r="M138" s="13">
        <f t="shared" si="18"/>
        <v>10.75</v>
      </c>
      <c r="N138" s="13">
        <f t="shared" si="19"/>
        <v>10.75</v>
      </c>
      <c r="O138" s="13">
        <f t="shared" si="20"/>
        <v>10.75</v>
      </c>
    </row>
    <row r="139" spans="5:15" x14ac:dyDescent="0.25">
      <c r="E139" s="12">
        <v>131</v>
      </c>
      <c r="F139" s="19" t="str">
        <f>'Name List'!F136</f>
        <v>16xdy131</v>
      </c>
      <c r="G139" s="32" t="str">
        <f>'Name List'!G136</f>
        <v>X131</v>
      </c>
      <c r="H139" s="94" t="s">
        <v>16</v>
      </c>
      <c r="I139" s="19">
        <f t="shared" si="14"/>
        <v>64.5</v>
      </c>
      <c r="J139" s="13">
        <f t="shared" si="15"/>
        <v>10.75</v>
      </c>
      <c r="K139" s="13">
        <f t="shared" si="16"/>
        <v>10.75</v>
      </c>
      <c r="L139" s="13">
        <f t="shared" si="17"/>
        <v>10.75</v>
      </c>
      <c r="M139" s="13">
        <f t="shared" si="18"/>
        <v>10.75</v>
      </c>
      <c r="N139" s="13">
        <f t="shared" si="19"/>
        <v>10.75</v>
      </c>
      <c r="O139" s="13">
        <f t="shared" si="20"/>
        <v>10.75</v>
      </c>
    </row>
    <row r="140" spans="5:15" x14ac:dyDescent="0.25">
      <c r="E140" s="12">
        <v>132</v>
      </c>
      <c r="F140" s="19" t="str">
        <f>'Name List'!F137</f>
        <v>16xdy132</v>
      </c>
      <c r="G140" s="32" t="str">
        <f>'Name List'!G137</f>
        <v>X132</v>
      </c>
      <c r="H140" s="94" t="s">
        <v>16</v>
      </c>
      <c r="I140" s="19">
        <f t="shared" si="14"/>
        <v>64.5</v>
      </c>
      <c r="J140" s="13">
        <f t="shared" si="15"/>
        <v>10.75</v>
      </c>
      <c r="K140" s="13">
        <f t="shared" si="16"/>
        <v>10.75</v>
      </c>
      <c r="L140" s="13">
        <f t="shared" si="17"/>
        <v>10.75</v>
      </c>
      <c r="M140" s="13">
        <f t="shared" si="18"/>
        <v>10.75</v>
      </c>
      <c r="N140" s="13">
        <f t="shared" si="19"/>
        <v>10.75</v>
      </c>
      <c r="O140" s="13">
        <f t="shared" si="20"/>
        <v>10.75</v>
      </c>
    </row>
    <row r="141" spans="5:15" x14ac:dyDescent="0.25">
      <c r="E141" s="12">
        <v>133</v>
      </c>
      <c r="F141" s="19" t="str">
        <f>'Name List'!F138</f>
        <v>16xdy133</v>
      </c>
      <c r="G141" s="32" t="str">
        <f>'Name List'!G138</f>
        <v>X133</v>
      </c>
      <c r="H141" s="94" t="s">
        <v>16</v>
      </c>
      <c r="I141" s="19">
        <f t="shared" si="14"/>
        <v>64.5</v>
      </c>
      <c r="J141" s="13">
        <f t="shared" si="15"/>
        <v>10.75</v>
      </c>
      <c r="K141" s="13">
        <f t="shared" si="16"/>
        <v>10.75</v>
      </c>
      <c r="L141" s="13">
        <f t="shared" si="17"/>
        <v>10.75</v>
      </c>
      <c r="M141" s="13">
        <f t="shared" si="18"/>
        <v>10.75</v>
      </c>
      <c r="N141" s="13">
        <f t="shared" si="19"/>
        <v>10.75</v>
      </c>
      <c r="O141" s="13">
        <f t="shared" si="20"/>
        <v>10.75</v>
      </c>
    </row>
    <row r="142" spans="5:15" x14ac:dyDescent="0.25">
      <c r="E142" s="12">
        <v>134</v>
      </c>
      <c r="F142" s="19" t="str">
        <f>'Name List'!F139</f>
        <v>16xdy134</v>
      </c>
      <c r="G142" s="32" t="str">
        <f>'Name List'!G139</f>
        <v>X134</v>
      </c>
      <c r="H142" s="94" t="s">
        <v>27</v>
      </c>
      <c r="I142" s="19">
        <f t="shared" si="14"/>
        <v>0</v>
      </c>
      <c r="J142" s="13">
        <f t="shared" si="15"/>
        <v>0</v>
      </c>
      <c r="K142" s="13">
        <f t="shared" si="16"/>
        <v>0</v>
      </c>
      <c r="L142" s="13">
        <f t="shared" si="17"/>
        <v>0</v>
      </c>
      <c r="M142" s="13">
        <f t="shared" si="18"/>
        <v>0</v>
      </c>
      <c r="N142" s="13">
        <f t="shared" si="19"/>
        <v>0</v>
      </c>
      <c r="O142" s="13">
        <f t="shared" si="20"/>
        <v>0</v>
      </c>
    </row>
    <row r="143" spans="5:15" x14ac:dyDescent="0.25">
      <c r="E143" s="12">
        <v>135</v>
      </c>
      <c r="F143" s="19" t="str">
        <f>'Name List'!F140</f>
        <v>16xdy135</v>
      </c>
      <c r="G143" s="32" t="str">
        <f>'Name List'!G140</f>
        <v>X135</v>
      </c>
      <c r="H143" s="94" t="s">
        <v>16</v>
      </c>
      <c r="I143" s="19">
        <f t="shared" si="14"/>
        <v>64.5</v>
      </c>
      <c r="J143" s="13">
        <f t="shared" si="15"/>
        <v>10.75</v>
      </c>
      <c r="K143" s="13">
        <f t="shared" si="16"/>
        <v>10.75</v>
      </c>
      <c r="L143" s="13">
        <f t="shared" si="17"/>
        <v>10.75</v>
      </c>
      <c r="M143" s="13">
        <f t="shared" si="18"/>
        <v>10.75</v>
      </c>
      <c r="N143" s="13">
        <f t="shared" si="19"/>
        <v>10.75</v>
      </c>
      <c r="O143" s="13">
        <f t="shared" si="20"/>
        <v>10.75</v>
      </c>
    </row>
    <row r="144" spans="5:15" x14ac:dyDescent="0.25">
      <c r="E144" s="12">
        <v>136</v>
      </c>
      <c r="F144" s="19" t="str">
        <f>'Name List'!F141</f>
        <v>16xdy136</v>
      </c>
      <c r="G144" s="32" t="str">
        <f>'Name List'!G141</f>
        <v>X136</v>
      </c>
      <c r="H144" s="94" t="s">
        <v>25</v>
      </c>
      <c r="I144" s="19">
        <f t="shared" si="14"/>
        <v>24.5</v>
      </c>
      <c r="J144" s="13">
        <f t="shared" si="15"/>
        <v>4.083333333333333</v>
      </c>
      <c r="K144" s="13">
        <f t="shared" si="16"/>
        <v>4.083333333333333</v>
      </c>
      <c r="L144" s="13">
        <f t="shared" si="17"/>
        <v>4.083333333333333</v>
      </c>
      <c r="M144" s="13">
        <f t="shared" si="18"/>
        <v>4.083333333333333</v>
      </c>
      <c r="N144" s="13">
        <f t="shared" si="19"/>
        <v>4.083333333333333</v>
      </c>
      <c r="O144" s="13">
        <f t="shared" si="20"/>
        <v>4.083333333333333</v>
      </c>
    </row>
    <row r="145" spans="5:15" x14ac:dyDescent="0.25">
      <c r="E145" s="12">
        <v>137</v>
      </c>
      <c r="F145" s="19" t="str">
        <f>'Name List'!F142</f>
        <v>16xdy137</v>
      </c>
      <c r="G145" s="32" t="str">
        <f>'Name List'!G142</f>
        <v>X137</v>
      </c>
      <c r="H145" s="94" t="s">
        <v>25</v>
      </c>
      <c r="I145" s="19">
        <f t="shared" ref="I145:I148" si="21">IF(H145=0,0,IF($I$1="R2015",LOOKUP(H145,$A$9:$A$17,$C$9:$C$17),LOOKUP(H145,$A$23:$A$31,$C$23:$C$31)))</f>
        <v>24.5</v>
      </c>
      <c r="J145" s="13">
        <f t="shared" ref="J145:J148" si="22">IF(H145=0,0,IF($J$8=0,0,(I145/$I$2)))</f>
        <v>4.083333333333333</v>
      </c>
      <c r="K145" s="13">
        <f t="shared" ref="K145:K148" si="23">IF(H145=0,0,IF($K$8=0,0,(I145/$I$2)))</f>
        <v>4.083333333333333</v>
      </c>
      <c r="L145" s="13">
        <f t="shared" ref="L145:L148" si="24">IF(H145=0,0,IF($L$8=0,0,(I145/$I$2)))</f>
        <v>4.083333333333333</v>
      </c>
      <c r="M145" s="13">
        <f t="shared" ref="M145:M148" si="25">IF(H145=0,0,IF($M$8=0,0,(I145/$I$2)))</f>
        <v>4.083333333333333</v>
      </c>
      <c r="N145" s="13">
        <f t="shared" ref="N145:N148" si="26">IF(H145=0,0,IF($N$8=0,0,(I145/$I$2)))</f>
        <v>4.083333333333333</v>
      </c>
      <c r="O145" s="13">
        <f t="shared" ref="O145:O148" si="27">IF(H145=0,0,IF($O$8=0,0,(I145/$I$2)))</f>
        <v>4.083333333333333</v>
      </c>
    </row>
    <row r="146" spans="5:15" x14ac:dyDescent="0.25">
      <c r="E146" s="12">
        <v>138</v>
      </c>
      <c r="F146" s="19" t="str">
        <f>'Name List'!F143</f>
        <v>16xdy138</v>
      </c>
      <c r="G146" s="32" t="str">
        <f>'Name List'!G143</f>
        <v>X138</v>
      </c>
      <c r="H146" s="94" t="s">
        <v>18</v>
      </c>
      <c r="I146" s="19">
        <f t="shared" si="21"/>
        <v>54.5</v>
      </c>
      <c r="J146" s="13">
        <f t="shared" si="22"/>
        <v>9.0833333333333339</v>
      </c>
      <c r="K146" s="13">
        <f t="shared" si="23"/>
        <v>9.0833333333333339</v>
      </c>
      <c r="L146" s="13">
        <f t="shared" si="24"/>
        <v>9.0833333333333339</v>
      </c>
      <c r="M146" s="13">
        <f t="shared" si="25"/>
        <v>9.0833333333333339</v>
      </c>
      <c r="N146" s="13">
        <f t="shared" si="26"/>
        <v>9.0833333333333339</v>
      </c>
      <c r="O146" s="13">
        <f t="shared" si="27"/>
        <v>9.0833333333333339</v>
      </c>
    </row>
    <row r="147" spans="5:15" x14ac:dyDescent="0.25">
      <c r="E147" s="12">
        <v>139</v>
      </c>
      <c r="F147" s="19" t="str">
        <f>'Name List'!F144</f>
        <v>16xdy139</v>
      </c>
      <c r="G147" s="32" t="str">
        <f>'Name List'!G144</f>
        <v>X139</v>
      </c>
      <c r="H147" s="94" t="s">
        <v>25</v>
      </c>
      <c r="I147" s="19">
        <f t="shared" si="21"/>
        <v>24.5</v>
      </c>
      <c r="J147" s="13">
        <f t="shared" si="22"/>
        <v>4.083333333333333</v>
      </c>
      <c r="K147" s="13">
        <f t="shared" si="23"/>
        <v>4.083333333333333</v>
      </c>
      <c r="L147" s="13">
        <f t="shared" si="24"/>
        <v>4.083333333333333</v>
      </c>
      <c r="M147" s="13">
        <f t="shared" si="25"/>
        <v>4.083333333333333</v>
      </c>
      <c r="N147" s="13">
        <f t="shared" si="26"/>
        <v>4.083333333333333</v>
      </c>
      <c r="O147" s="13">
        <f t="shared" si="27"/>
        <v>4.083333333333333</v>
      </c>
    </row>
    <row r="148" spans="5:15" x14ac:dyDescent="0.25">
      <c r="E148" s="12">
        <v>140</v>
      </c>
      <c r="F148" s="19" t="str">
        <f>'Name List'!F145</f>
        <v>16xdy140</v>
      </c>
      <c r="G148" s="32" t="str">
        <f>'Name List'!G145</f>
        <v>X140</v>
      </c>
      <c r="H148" s="94" t="s">
        <v>16</v>
      </c>
      <c r="I148" s="19">
        <f t="shared" si="21"/>
        <v>64.5</v>
      </c>
      <c r="J148" s="13">
        <f t="shared" si="22"/>
        <v>10.75</v>
      </c>
      <c r="K148" s="13">
        <f t="shared" si="23"/>
        <v>10.75</v>
      </c>
      <c r="L148" s="13">
        <f t="shared" si="24"/>
        <v>10.75</v>
      </c>
      <c r="M148" s="13">
        <f t="shared" si="25"/>
        <v>10.75</v>
      </c>
      <c r="N148" s="13">
        <f t="shared" si="26"/>
        <v>10.75</v>
      </c>
      <c r="O148" s="13">
        <f t="shared" si="27"/>
        <v>10.75</v>
      </c>
    </row>
  </sheetData>
  <mergeCells count="7">
    <mergeCell ref="A21:C21"/>
    <mergeCell ref="E8:I8"/>
    <mergeCell ref="E1:H1"/>
    <mergeCell ref="E2:H2"/>
    <mergeCell ref="A6:C6"/>
    <mergeCell ref="A7:C7"/>
    <mergeCell ref="E3:H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Q192"/>
  <sheetViews>
    <sheetView view="pageBreakPreview" zoomScaleSheetLayoutView="100" workbookViewId="0">
      <selection activeCell="G194" sqref="G194"/>
    </sheetView>
  </sheetViews>
  <sheetFormatPr defaultColWidth="9.140625" defaultRowHeight="16.5" x14ac:dyDescent="0.25"/>
  <cols>
    <col min="1" max="1" width="5.5703125" style="36" customWidth="1"/>
    <col min="2" max="2" width="5.7109375" style="45" customWidth="1"/>
    <col min="3" max="3" width="12.140625" style="45" bestFit="1" customWidth="1"/>
    <col min="4" max="4" width="28.42578125" style="46" customWidth="1"/>
    <col min="5" max="5" width="10.5703125" style="47" customWidth="1"/>
    <col min="6" max="7" width="9.140625" style="47"/>
    <col min="8" max="8" width="7.28515625" style="47" customWidth="1"/>
    <col min="9" max="9" width="7.140625" style="47" customWidth="1"/>
    <col min="10" max="10" width="9.140625" style="47" customWidth="1"/>
    <col min="11" max="11" width="7.42578125" style="57" customWidth="1"/>
    <col min="12" max="12" width="7" style="57" customWidth="1"/>
    <col min="13" max="14" width="7.7109375" style="57" customWidth="1"/>
    <col min="15" max="15" width="8.7109375" style="57" customWidth="1"/>
    <col min="16" max="16" width="8.42578125" style="57" customWidth="1"/>
    <col min="17" max="16384" width="9.140625" style="36"/>
  </cols>
  <sheetData>
    <row r="1" spans="1:17" x14ac:dyDescent="0.25"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7" x14ac:dyDescent="0.25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7" x14ac:dyDescent="0.25"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1:17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7" ht="20.25" x14ac:dyDescent="0.3">
      <c r="A5" s="122" t="s">
        <v>87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</row>
    <row r="6" spans="1:17" x14ac:dyDescent="0.25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6"/>
    </row>
    <row r="7" spans="1:17" x14ac:dyDescent="0.25">
      <c r="A7" s="123" t="s">
        <v>88</v>
      </c>
      <c r="B7" s="123"/>
      <c r="C7" s="123"/>
      <c r="D7" s="123"/>
      <c r="E7" s="123"/>
      <c r="F7" s="123"/>
      <c r="G7" s="38"/>
      <c r="H7" s="38"/>
      <c r="I7" s="38"/>
      <c r="J7" s="38"/>
      <c r="K7" s="123" t="s">
        <v>91</v>
      </c>
      <c r="L7" s="123"/>
      <c r="M7" s="123"/>
      <c r="N7" s="123"/>
      <c r="O7" s="123"/>
      <c r="P7" s="123"/>
    </row>
    <row r="8" spans="1:17" x14ac:dyDescent="0.25">
      <c r="A8" s="123" t="s">
        <v>89</v>
      </c>
      <c r="B8" s="123"/>
      <c r="C8" s="123"/>
      <c r="D8" s="123"/>
      <c r="E8" s="123"/>
      <c r="F8" s="123"/>
      <c r="G8" s="38"/>
      <c r="H8" s="38"/>
      <c r="I8" s="38"/>
      <c r="J8" s="38"/>
      <c r="K8" s="123" t="s">
        <v>90</v>
      </c>
      <c r="L8" s="123"/>
      <c r="M8" s="123"/>
      <c r="N8" s="123"/>
      <c r="O8" s="123"/>
      <c r="P8" s="123"/>
    </row>
    <row r="9" spans="1:17" x14ac:dyDescent="0.25">
      <c r="B9" s="39"/>
      <c r="C9" s="39"/>
      <c r="D9" s="39"/>
      <c r="E9" s="39"/>
      <c r="F9" s="39"/>
      <c r="G9" s="38"/>
      <c r="H9" s="38"/>
      <c r="I9" s="38"/>
      <c r="J9" s="38"/>
      <c r="K9" s="39"/>
      <c r="L9" s="39"/>
      <c r="M9" s="39"/>
      <c r="N9" s="39"/>
      <c r="O9" s="39"/>
      <c r="P9" s="36"/>
    </row>
    <row r="10" spans="1:17" x14ac:dyDescent="0.25">
      <c r="B10" s="39"/>
      <c r="C10" s="39"/>
      <c r="D10" s="39"/>
      <c r="E10" s="39"/>
      <c r="F10" s="39"/>
      <c r="G10" s="38"/>
      <c r="H10" s="38"/>
      <c r="I10" s="38"/>
      <c r="J10" s="38"/>
      <c r="K10" s="39"/>
      <c r="L10" s="39"/>
      <c r="M10" s="39"/>
      <c r="N10" s="39"/>
      <c r="O10" s="39"/>
      <c r="P10" s="36"/>
    </row>
    <row r="11" spans="1:17" x14ac:dyDescent="0.25">
      <c r="B11" s="125" t="s">
        <v>72</v>
      </c>
      <c r="C11" s="125"/>
      <c r="D11" s="125"/>
      <c r="E11" s="39"/>
      <c r="F11" s="39"/>
      <c r="G11" s="38"/>
      <c r="H11" s="38"/>
      <c r="I11" s="38"/>
      <c r="J11" s="38"/>
      <c r="K11" s="39"/>
      <c r="L11" s="39"/>
      <c r="M11" s="39"/>
      <c r="N11" s="39"/>
      <c r="O11" s="39"/>
      <c r="P11" s="36"/>
    </row>
    <row r="12" spans="1:17" x14ac:dyDescent="0.25">
      <c r="B12" s="39"/>
      <c r="C12" s="39"/>
      <c r="D12" s="39"/>
      <c r="E12" s="39"/>
      <c r="F12" s="39"/>
      <c r="G12" s="38"/>
      <c r="H12" s="38"/>
      <c r="I12" s="38"/>
      <c r="J12" s="38"/>
      <c r="K12" s="39"/>
      <c r="L12" s="39"/>
      <c r="M12" s="39"/>
      <c r="N12" s="39"/>
      <c r="O12" s="39"/>
      <c r="P12" s="36"/>
    </row>
    <row r="13" spans="1:17" ht="31.5" customHeight="1" x14ac:dyDescent="0.25">
      <c r="B13" s="39"/>
      <c r="C13" s="77" t="s">
        <v>0</v>
      </c>
      <c r="D13" s="121" t="s">
        <v>78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78" t="s">
        <v>84</v>
      </c>
    </row>
    <row r="14" spans="1:17" x14ac:dyDescent="0.25">
      <c r="B14" s="39"/>
      <c r="C14" s="77" t="s">
        <v>1</v>
      </c>
      <c r="D14" s="121" t="s">
        <v>79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78" t="s">
        <v>85</v>
      </c>
    </row>
    <row r="15" spans="1:17" x14ac:dyDescent="0.25">
      <c r="B15" s="39"/>
      <c r="C15" s="77" t="s">
        <v>2</v>
      </c>
      <c r="D15" s="121" t="s">
        <v>80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78" t="s">
        <v>86</v>
      </c>
    </row>
    <row r="16" spans="1:17" x14ac:dyDescent="0.25">
      <c r="B16" s="39"/>
      <c r="C16" s="77" t="s">
        <v>3</v>
      </c>
      <c r="D16" s="121" t="s">
        <v>81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78" t="s">
        <v>86</v>
      </c>
    </row>
    <row r="17" spans="2:16" x14ac:dyDescent="0.25">
      <c r="B17" s="39"/>
      <c r="C17" s="77" t="s">
        <v>4</v>
      </c>
      <c r="D17" s="121" t="s">
        <v>82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78" t="s">
        <v>85</v>
      </c>
    </row>
    <row r="18" spans="2:16" x14ac:dyDescent="0.25">
      <c r="B18" s="39"/>
      <c r="C18" s="77" t="s">
        <v>7</v>
      </c>
      <c r="D18" s="121" t="s">
        <v>83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78" t="s">
        <v>85</v>
      </c>
    </row>
    <row r="19" spans="2:16" x14ac:dyDescent="0.25">
      <c r="B19" s="39"/>
      <c r="C19" s="41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39"/>
      <c r="P19" s="36"/>
    </row>
    <row r="20" spans="2:16" hidden="1" x14ac:dyDescent="0.25">
      <c r="B20" s="39"/>
      <c r="C20" s="41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39"/>
      <c r="P20" s="36"/>
    </row>
    <row r="21" spans="2:16" ht="17.25" x14ac:dyDescent="0.25">
      <c r="B21" s="129" t="s">
        <v>73</v>
      </c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</row>
    <row r="22" spans="2:16" x14ac:dyDescent="0.25">
      <c r="B22" s="36"/>
      <c r="C22" s="43"/>
      <c r="D22" s="43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5">
      <c r="C23" s="40" t="s">
        <v>0</v>
      </c>
      <c r="D23" s="106" t="s">
        <v>76</v>
      </c>
      <c r="E23" s="107"/>
      <c r="F23" s="107"/>
      <c r="G23" s="108"/>
      <c r="H23" s="44"/>
      <c r="I23" s="36"/>
      <c r="J23" s="36"/>
      <c r="K23" s="36"/>
      <c r="L23" s="36"/>
      <c r="M23" s="36"/>
      <c r="N23" s="36"/>
      <c r="O23" s="36"/>
      <c r="P23" s="36"/>
    </row>
    <row r="24" spans="2:16" x14ac:dyDescent="0.25">
      <c r="C24" s="40" t="s">
        <v>1</v>
      </c>
      <c r="D24" s="106" t="s">
        <v>77</v>
      </c>
      <c r="E24" s="107"/>
      <c r="F24" s="107"/>
      <c r="G24" s="108"/>
      <c r="H24" s="44"/>
      <c r="I24" s="36"/>
      <c r="J24" s="36"/>
      <c r="K24" s="36"/>
      <c r="L24" s="36"/>
      <c r="M24" s="36"/>
      <c r="N24" s="36"/>
      <c r="O24" s="36"/>
      <c r="P24" s="36"/>
    </row>
    <row r="25" spans="2:16" x14ac:dyDescent="0.25">
      <c r="C25" s="40" t="s">
        <v>2</v>
      </c>
      <c r="D25" s="106" t="s">
        <v>76</v>
      </c>
      <c r="E25" s="107"/>
      <c r="F25" s="107"/>
      <c r="G25" s="108"/>
      <c r="H25" s="42"/>
      <c r="I25" s="36"/>
      <c r="J25" s="36"/>
      <c r="K25" s="36"/>
      <c r="L25" s="36"/>
      <c r="M25" s="36"/>
      <c r="N25" s="36"/>
      <c r="O25" s="36"/>
      <c r="P25" s="36"/>
    </row>
    <row r="26" spans="2:16" x14ac:dyDescent="0.25">
      <c r="C26" s="40" t="s">
        <v>3</v>
      </c>
      <c r="D26" s="106" t="s">
        <v>76</v>
      </c>
      <c r="E26" s="107"/>
      <c r="F26" s="107"/>
      <c r="G26" s="108"/>
      <c r="H26" s="42"/>
      <c r="I26" s="36"/>
      <c r="J26" s="36"/>
      <c r="K26" s="36"/>
      <c r="L26" s="36"/>
      <c r="M26" s="36"/>
      <c r="N26" s="36"/>
      <c r="O26" s="36"/>
      <c r="P26" s="36"/>
    </row>
    <row r="27" spans="2:16" x14ac:dyDescent="0.25">
      <c r="C27" s="40" t="s">
        <v>4</v>
      </c>
      <c r="D27" s="106" t="s">
        <v>76</v>
      </c>
      <c r="E27" s="107"/>
      <c r="F27" s="107"/>
      <c r="G27" s="108"/>
      <c r="H27" s="42"/>
      <c r="I27" s="36"/>
      <c r="J27" s="36"/>
      <c r="K27" s="36"/>
      <c r="L27" s="36"/>
      <c r="M27" s="36"/>
      <c r="N27" s="36"/>
      <c r="O27" s="36"/>
      <c r="P27" s="36"/>
    </row>
    <row r="28" spans="2:16" x14ac:dyDescent="0.25">
      <c r="C28" s="40" t="s">
        <v>7</v>
      </c>
      <c r="D28" s="106" t="s">
        <v>76</v>
      </c>
      <c r="E28" s="107"/>
      <c r="F28" s="107"/>
      <c r="G28" s="108"/>
      <c r="H28" s="42"/>
      <c r="I28" s="36"/>
      <c r="J28" s="36"/>
      <c r="K28" s="36"/>
      <c r="L28" s="36"/>
      <c r="M28" s="36"/>
      <c r="N28" s="36"/>
      <c r="O28" s="36"/>
      <c r="P28" s="36"/>
    </row>
    <row r="29" spans="2:16" x14ac:dyDescent="0.25">
      <c r="B29" s="39"/>
      <c r="C29" s="39"/>
      <c r="D29" s="39"/>
      <c r="E29" s="39"/>
      <c r="F29" s="39"/>
      <c r="G29" s="38"/>
      <c r="H29" s="38"/>
      <c r="I29" s="38"/>
      <c r="J29" s="38"/>
      <c r="K29" s="39"/>
      <c r="L29" s="39"/>
      <c r="M29" s="39"/>
      <c r="N29" s="39"/>
      <c r="O29" s="38"/>
      <c r="P29" s="36"/>
    </row>
    <row r="30" spans="2:16" ht="17.25" x14ac:dyDescent="0.25">
      <c r="B30" s="129" t="s">
        <v>74</v>
      </c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</row>
    <row r="31" spans="2:16" ht="17.25" x14ac:dyDescent="0.25">
      <c r="H31" s="111" t="s">
        <v>44</v>
      </c>
      <c r="I31" s="111"/>
      <c r="J31" s="111"/>
      <c r="K31" s="111"/>
      <c r="L31" s="111"/>
      <c r="M31" s="111"/>
      <c r="N31" s="111"/>
      <c r="O31" s="111"/>
      <c r="P31" s="111"/>
    </row>
    <row r="32" spans="2:16" x14ac:dyDescent="0.25">
      <c r="B32" s="59" t="s">
        <v>5</v>
      </c>
      <c r="C32" s="59" t="s">
        <v>8</v>
      </c>
      <c r="D32" s="60" t="s">
        <v>6</v>
      </c>
      <c r="E32" s="59" t="s">
        <v>0</v>
      </c>
      <c r="F32" s="59" t="s">
        <v>1</v>
      </c>
      <c r="G32" s="59" t="s">
        <v>2</v>
      </c>
      <c r="H32" s="59" t="s">
        <v>3</v>
      </c>
      <c r="I32" s="59" t="s">
        <v>4</v>
      </c>
      <c r="J32" s="59" t="s">
        <v>7</v>
      </c>
      <c r="K32" s="59" t="s">
        <v>0</v>
      </c>
      <c r="L32" s="59" t="s">
        <v>1</v>
      </c>
      <c r="M32" s="59" t="s">
        <v>2</v>
      </c>
      <c r="N32" s="59" t="s">
        <v>3</v>
      </c>
      <c r="O32" s="59" t="s">
        <v>4</v>
      </c>
      <c r="P32" s="59" t="s">
        <v>7</v>
      </c>
    </row>
    <row r="33" spans="2:16" x14ac:dyDescent="0.25">
      <c r="B33" s="112" t="s">
        <v>71</v>
      </c>
      <c r="C33" s="113"/>
      <c r="D33" s="114"/>
      <c r="E33" s="61">
        <f>('IA1'!F6+'IA2'!F6+Assg!F6+ESEM!J8)</f>
        <v>56</v>
      </c>
      <c r="F33" s="61">
        <f>('IA1'!G6+'IA2'!G6+Assg!G6+ESEM!K8)</f>
        <v>68</v>
      </c>
      <c r="G33" s="61">
        <f>('IA1'!H6+'IA2'!H6+Assg!H6+ESEM!L8)</f>
        <v>44</v>
      </c>
      <c r="H33" s="61">
        <f>('IA1'!I6+'IA2'!I6+Assg!I6+ESEM!M8)</f>
        <v>37</v>
      </c>
      <c r="I33" s="61">
        <f>('IA1'!J6+'IA2'!J6+Assg!J6+ESEM!N8)</f>
        <v>20</v>
      </c>
      <c r="J33" s="61">
        <f>('IA1'!K6+'IA2'!K6+Assg!K6+ESEM!O8)</f>
        <v>20</v>
      </c>
      <c r="K33" s="56"/>
      <c r="L33" s="56"/>
      <c r="M33" s="56"/>
      <c r="N33" s="56"/>
      <c r="O33" s="56"/>
      <c r="P33" s="56"/>
    </row>
    <row r="34" spans="2:16" x14ac:dyDescent="0.25">
      <c r="B34" s="48">
        <v>1</v>
      </c>
      <c r="C34" s="50" t="str">
        <f>'Name List'!F6</f>
        <v>16xdy01</v>
      </c>
      <c r="D34" s="50" t="str">
        <f>'Name List'!G6</f>
        <v>X1</v>
      </c>
      <c r="E34" s="51">
        <f>IF($E$33=0,0,ROUND(((('IA1'!F7+'IA2'!F7+Assg!F7+ESEM!J9)/('Final COs - To be printed'!$E$33))*100),2))</f>
        <v>52.83</v>
      </c>
      <c r="F34" s="51">
        <f>IF($F$33=0,0,ROUND(((('IA1'!G7+'IA2'!G7+Assg!G7+ESEM!K9)/('Final COs - To be printed'!$F$33))*100),2))</f>
        <v>58.21</v>
      </c>
      <c r="G34" s="51">
        <f>IF($G$33=0,0,ROUND(((('IA1'!H7+'IA2'!H7+Assg!H7+ESEM!L9)/('Final COs - To be printed'!$G$33))*100),2))</f>
        <v>51.33</v>
      </c>
      <c r="H34" s="51">
        <f>IF($H$33=0,0,ROUND(((('IA1'!I7+'IA2'!I7+Assg!I7+ESEM!M9)/('Final COs - To be printed'!$H$33))*100),2))</f>
        <v>55.63</v>
      </c>
      <c r="I34" s="51">
        <f>IF($I$33=0,0,ROUND(((('IA1'!J7+'IA2'!J7+Assg!J7+ESEM!N9)/('Final COs - To be printed'!$I$33))*100),2))</f>
        <v>77.92</v>
      </c>
      <c r="J34" s="52">
        <f>IF($J$33=0,0,ROUND(((('IA1'!K7+'IA2'!K7+Assg!K7+ESEM!O9)/('Final COs - To be printed'!$J$33))*100),2))</f>
        <v>77.92</v>
      </c>
      <c r="K34" s="49" t="str">
        <f>IF($E$33=0," ",IF(D34=0," ",IF((E34&gt;=Target!$G$6),"Y","N")))</f>
        <v>Y</v>
      </c>
      <c r="L34" s="49" t="str">
        <f>IF($F$33=0," ",IF(D34=0," ",IF((F34&gt;=Target!$G$7),"Y","N")))</f>
        <v>Y</v>
      </c>
      <c r="M34" s="49" t="str">
        <f>IF($G$33=0," ",IF(D34=0," ",IF((G34&gt;=Target!$G$8),"Y","N")))</f>
        <v>Y</v>
      </c>
      <c r="N34" s="49" t="str">
        <f>IF($H$33=0," ",IF(D34=0," ",IF((H34&gt;=Target!$G$9),"Y","N")))</f>
        <v>Y</v>
      </c>
      <c r="O34" s="49" t="str">
        <f>IF($I$33=0," ",IF(D34=0," ",IF((I34&gt;=Target!$G$10),"Y","N")))</f>
        <v>Y</v>
      </c>
      <c r="P34" s="49" t="str">
        <f>IF($J$33=0," ",IF(D34=0," ",IF((J34&gt;=Target!$G$11),"Y","N")))</f>
        <v>Y</v>
      </c>
    </row>
    <row r="35" spans="2:16" x14ac:dyDescent="0.25">
      <c r="B35" s="48">
        <v>2</v>
      </c>
      <c r="C35" s="50" t="str">
        <f>'Name List'!F7</f>
        <v>16xdy02</v>
      </c>
      <c r="D35" s="50" t="str">
        <f>'Name List'!G7</f>
        <v>X2</v>
      </c>
      <c r="E35" s="51">
        <f>IF($E$33=0,0,ROUND(((('IA1'!F8+'IA2'!F8+Assg!F8+ESEM!J10)/('Final COs - To be printed'!$E$33))*100),2))</f>
        <v>65.92</v>
      </c>
      <c r="F35" s="51">
        <f>IF($F$33=0,0,ROUND(((('IA1'!G8+'IA2'!G8+Assg!G8+ESEM!K10)/('Final COs - To be printed'!$F$33))*100),2))</f>
        <v>69</v>
      </c>
      <c r="G35" s="51">
        <f>IF($G$33=0,0,ROUND(((('IA1'!H8+'IA2'!H8+Assg!H8+ESEM!L10)/('Final COs - To be printed'!$G$33))*100),2))</f>
        <v>49.81</v>
      </c>
      <c r="H35" s="51">
        <f>IF($H$33=0,0,ROUND(((('IA1'!I8+'IA2'!I8+Assg!I8+ESEM!M10)/('Final COs - To be printed'!$H$33))*100),2))</f>
        <v>45.72</v>
      </c>
      <c r="I35" s="51">
        <f>IF($I$33=0,0,ROUND(((('IA1'!J8+'IA2'!J8+Assg!J8+ESEM!N10)/('Final COs - To be printed'!$I$33))*100),2))</f>
        <v>69.58</v>
      </c>
      <c r="J35" s="52">
        <f>IF($J$33=0,0,ROUND(((('IA1'!K8+'IA2'!K8+Assg!K8+ESEM!O10)/('Final COs - To be printed'!$J$33))*100),2))</f>
        <v>69.58</v>
      </c>
      <c r="K35" s="49" t="str">
        <f>IF($E$33=0," ",IF(D35=0," ",IF((E35&gt;=Target!$G$6),"Y","N")))</f>
        <v>Y</v>
      </c>
      <c r="L35" s="49" t="str">
        <f>IF($F$33=0," ",IF(D35=0," ",IF((F35&gt;=Target!$G$7),"Y","N")))</f>
        <v>Y</v>
      </c>
      <c r="M35" s="49" t="str">
        <f>IF($G$33=0," ",IF(D35=0," ",IF((G35&gt;=Target!$G$8),"Y","N")))</f>
        <v>N</v>
      </c>
      <c r="N35" s="49" t="str">
        <f>IF($H$33=0," ",IF(D35=0," ",IF((H35&gt;=Target!$G$9),"Y","N")))</f>
        <v>N</v>
      </c>
      <c r="O35" s="49" t="str">
        <f>IF($I$33=0," ",IF(D35=0," ",IF((I35&gt;=Target!$G$10),"Y","N")))</f>
        <v>Y</v>
      </c>
      <c r="P35" s="49" t="str">
        <f>IF($J$33=0," ",IF(D35=0," ",IF((J35&gt;=Target!$G$11),"Y","N")))</f>
        <v>Y</v>
      </c>
    </row>
    <row r="36" spans="2:16" x14ac:dyDescent="0.25">
      <c r="B36" s="48">
        <v>3</v>
      </c>
      <c r="C36" s="50" t="str">
        <f>'Name List'!F8</f>
        <v>16xdy03</v>
      </c>
      <c r="D36" s="50" t="str">
        <f>'Name List'!G8</f>
        <v>X3</v>
      </c>
      <c r="E36" s="51">
        <f>IF($E$33=0,0,ROUND(((('IA1'!F9+'IA2'!F9+Assg!F9+ESEM!J11)/('Final COs - To be printed'!$E$33))*100),2))</f>
        <v>72.77</v>
      </c>
      <c r="F36" s="51">
        <f>IF($F$33=0,0,ROUND(((('IA1'!G9+'IA2'!G9+Assg!G9+ESEM!K11)/('Final COs - To be printed'!$F$33))*100),2))</f>
        <v>58.46</v>
      </c>
      <c r="G36" s="51">
        <f>IF($G$33=0,0,ROUND(((('IA1'!H9+'IA2'!H9+Assg!H9+ESEM!L11)/('Final COs - To be printed'!$G$33))*100),2))</f>
        <v>38.07</v>
      </c>
      <c r="H36" s="51">
        <f>IF($H$33=0,0,ROUND(((('IA1'!I9+'IA2'!I9+Assg!I9+ESEM!M11)/('Final COs - To be printed'!$H$33))*100),2))</f>
        <v>45.27</v>
      </c>
      <c r="I36" s="51">
        <f>IF($I$33=0,0,ROUND(((('IA1'!J9+'IA2'!J9+Assg!J9+ESEM!N11)/('Final COs - To be printed'!$I$33))*100),2))</f>
        <v>68.75</v>
      </c>
      <c r="J36" s="52">
        <f>IF($J$33=0,0,ROUND(((('IA1'!K9+'IA2'!K9+Assg!K9+ESEM!O11)/('Final COs - To be printed'!$J$33))*100),2))</f>
        <v>68.75</v>
      </c>
      <c r="K36" s="49" t="str">
        <f>IF($E$33=0," ",IF(D36=0," ",IF((E36&gt;=Target!$G$6),"Y","N")))</f>
        <v>Y</v>
      </c>
      <c r="L36" s="49" t="str">
        <f>IF($F$33=0," ",IF(D36=0," ",IF((F36&gt;=Target!$G$7),"Y","N")))</f>
        <v>Y</v>
      </c>
      <c r="M36" s="49" t="str">
        <f>IF($G$33=0," ",IF(D36=0," ",IF((G36&gt;=Target!$G$8),"Y","N")))</f>
        <v>N</v>
      </c>
      <c r="N36" s="49" t="str">
        <f>IF($H$33=0," ",IF(D36=0," ",IF((H36&gt;=Target!$G$9),"Y","N")))</f>
        <v>N</v>
      </c>
      <c r="O36" s="49" t="str">
        <f>IF($I$33=0," ",IF(D36=0," ",IF((I36&gt;=Target!$G$10),"Y","N")))</f>
        <v>Y</v>
      </c>
      <c r="P36" s="49" t="str">
        <f>IF($J$33=0," ",IF(D36=0," ",IF((J36&gt;=Target!$G$11),"Y","N")))</f>
        <v>Y</v>
      </c>
    </row>
    <row r="37" spans="2:16" x14ac:dyDescent="0.25">
      <c r="B37" s="48">
        <v>4</v>
      </c>
      <c r="C37" s="50" t="str">
        <f>'Name List'!F9</f>
        <v>16xdy04</v>
      </c>
      <c r="D37" s="50" t="str">
        <f>'Name List'!G9</f>
        <v>X4</v>
      </c>
      <c r="E37" s="51">
        <f>IF($E$33=0,0,ROUND(((('IA1'!F10+'IA2'!F10+Assg!F10+ESEM!J12)/('Final COs - To be printed'!$E$33))*100),2))</f>
        <v>53.42</v>
      </c>
      <c r="F37" s="51">
        <f>IF($F$33=0,0,ROUND(((('IA1'!G10+'IA2'!G10+Assg!G10+ESEM!K12)/('Final COs - To be printed'!$F$33))*100),2))</f>
        <v>46.94</v>
      </c>
      <c r="G37" s="51">
        <f>IF($G$33=0,0,ROUND(((('IA1'!H10+'IA2'!H10+Assg!H10+ESEM!L12)/('Final COs - To be printed'!$G$33))*100),2))</f>
        <v>52.08</v>
      </c>
      <c r="H37" s="51">
        <f>IF($H$33=0,0,ROUND(((('IA1'!I10+'IA2'!I10+Assg!I10+ESEM!M12)/('Final COs - To be printed'!$H$33))*100),2))</f>
        <v>40.32</v>
      </c>
      <c r="I37" s="51">
        <f>IF($I$33=0,0,ROUND(((('IA1'!J10+'IA2'!J10+Assg!J10+ESEM!N12)/('Final COs - To be printed'!$I$33))*100),2))</f>
        <v>69.58</v>
      </c>
      <c r="J37" s="52">
        <f>IF($J$33=0,0,ROUND(((('IA1'!K10+'IA2'!K10+Assg!K10+ESEM!O12)/('Final COs - To be printed'!$J$33))*100),2))</f>
        <v>69.58</v>
      </c>
      <c r="K37" s="49" t="str">
        <f>IF($E$33=0," ",IF(D37=0," ",IF((E37&gt;=Target!$G$6),"Y","N")))</f>
        <v>Y</v>
      </c>
      <c r="L37" s="49" t="str">
        <f>IF($F$33=0," ",IF(D37=0," ",IF((F37&gt;=Target!$G$7),"Y","N")))</f>
        <v>N</v>
      </c>
      <c r="M37" s="49" t="str">
        <f>IF($G$33=0," ",IF(D37=0," ",IF((G37&gt;=Target!$G$8),"Y","N")))</f>
        <v>Y</v>
      </c>
      <c r="N37" s="49" t="str">
        <f>IF($H$33=0," ",IF(D37=0," ",IF((H37&gt;=Target!$G$9),"Y","N")))</f>
        <v>N</v>
      </c>
      <c r="O37" s="49" t="str">
        <f>IF($I$33=0," ",IF(D37=0," ",IF((I37&gt;=Target!$G$10),"Y","N")))</f>
        <v>Y</v>
      </c>
      <c r="P37" s="49" t="str">
        <f>IF($J$33=0," ",IF(D37=0," ",IF((J37&gt;=Target!$G$11),"Y","N")))</f>
        <v>Y</v>
      </c>
    </row>
    <row r="38" spans="2:16" x14ac:dyDescent="0.25">
      <c r="B38" s="48">
        <v>5</v>
      </c>
      <c r="C38" s="50" t="str">
        <f>'Name List'!F10</f>
        <v>16xdy05</v>
      </c>
      <c r="D38" s="50" t="str">
        <f>'Name List'!G10</f>
        <v>X5</v>
      </c>
      <c r="E38" s="51">
        <f>IF($E$33=0,0,ROUND(((('IA1'!F11+'IA2'!F11+Assg!F11+ESEM!J13)/('Final COs - To be printed'!$E$33))*100),2))</f>
        <v>34.67</v>
      </c>
      <c r="F38" s="51">
        <f>IF($F$33=0,0,ROUND(((('IA1'!G11+'IA2'!G11+Assg!G11+ESEM!K13)/('Final COs - To be printed'!$F$33))*100),2))</f>
        <v>47.67</v>
      </c>
      <c r="G38" s="51">
        <f>IF($G$33=0,0,ROUND(((('IA1'!H11+'IA2'!H11+Assg!H11+ESEM!L13)/('Final COs - To be printed'!$G$33))*100),2))</f>
        <v>73.67</v>
      </c>
      <c r="H38" s="51">
        <f>IF($H$33=0,0,ROUND(((('IA1'!I11+'IA2'!I11+Assg!I11+ESEM!M13)/('Final COs - To be printed'!$H$33))*100),2))</f>
        <v>47.07</v>
      </c>
      <c r="I38" s="51">
        <f>IF($I$33=0,0,ROUND(((('IA1'!J11+'IA2'!J11+Assg!J11+ESEM!N13)/('Final COs - To be printed'!$I$33))*100),2))</f>
        <v>77.08</v>
      </c>
      <c r="J38" s="52">
        <f>IF($J$33=0,0,ROUND(((('IA1'!K11+'IA2'!K11+Assg!K11+ESEM!O13)/('Final COs - To be printed'!$J$33))*100),2))</f>
        <v>77.08</v>
      </c>
      <c r="K38" s="49" t="str">
        <f>IF($E$33=0," ",IF(D38=0," ",IF((E38&gt;=Target!$G$6),"Y","N")))</f>
        <v>N</v>
      </c>
      <c r="L38" s="49" t="str">
        <f>IF($F$33=0," ",IF(D38=0," ",IF((F38&gt;=Target!$G$7),"Y","N")))</f>
        <v>N</v>
      </c>
      <c r="M38" s="49" t="str">
        <f>IF($G$33=0," ",IF(D38=0," ",IF((G38&gt;=Target!$G$8),"Y","N")))</f>
        <v>Y</v>
      </c>
      <c r="N38" s="49" t="str">
        <f>IF($H$33=0," ",IF(D38=0," ",IF((H38&gt;=Target!$G$9),"Y","N")))</f>
        <v>N</v>
      </c>
      <c r="O38" s="49" t="str">
        <f>IF($I$33=0," ",IF(D38=0," ",IF((I38&gt;=Target!$G$10),"Y","N")))</f>
        <v>Y</v>
      </c>
      <c r="P38" s="49" t="str">
        <f>IF($J$33=0," ",IF(D38=0," ",IF((J38&gt;=Target!$G$11),"Y","N")))</f>
        <v>Y</v>
      </c>
    </row>
    <row r="39" spans="2:16" x14ac:dyDescent="0.25">
      <c r="B39" s="48">
        <v>6</v>
      </c>
      <c r="C39" s="50" t="str">
        <f>'Name List'!F11</f>
        <v>16xdy06</v>
      </c>
      <c r="D39" s="50" t="str">
        <f>'Name List'!G11</f>
        <v>X6</v>
      </c>
      <c r="E39" s="51">
        <f>IF($E$33=0,0,ROUND(((('IA1'!F12+'IA2'!F12+Assg!F12+ESEM!J14)/('Final COs - To be printed'!$E$33))*100),2))</f>
        <v>42.71</v>
      </c>
      <c r="F39" s="51">
        <f>IF($F$33=0,0,ROUND(((('IA1'!G12+'IA2'!G12+Assg!G12+ESEM!K14)/('Final COs - To be printed'!$F$33))*100),2))</f>
        <v>33.700000000000003</v>
      </c>
      <c r="G39" s="51">
        <f>IF($G$33=0,0,ROUND(((('IA1'!H12+'IA2'!H12+Assg!H12+ESEM!L14)/('Final COs - To be printed'!$G$33))*100),2))</f>
        <v>38.450000000000003</v>
      </c>
      <c r="H39" s="51">
        <f>IF($H$33=0,0,ROUND(((('IA1'!I12+'IA2'!I12+Assg!I12+ESEM!M14)/('Final COs - To be printed'!$H$33))*100),2))</f>
        <v>40.32</v>
      </c>
      <c r="I39" s="51">
        <f>IF($I$33=0,0,ROUND(((('IA1'!J12+'IA2'!J12+Assg!J12+ESEM!N14)/('Final COs - To be printed'!$I$33))*100),2))</f>
        <v>69.58</v>
      </c>
      <c r="J39" s="52">
        <f>IF($J$33=0,0,ROUND(((('IA1'!K12+'IA2'!K12+Assg!K12+ESEM!O14)/('Final COs - To be printed'!$J$33))*100),2))</f>
        <v>69.58</v>
      </c>
      <c r="K39" s="49" t="str">
        <f>IF($E$33=0," ",IF(D39=0," ",IF((E39&gt;=Target!$G$6),"Y","N")))</f>
        <v>N</v>
      </c>
      <c r="L39" s="49" t="str">
        <f>IF($F$33=0," ",IF(D39=0," ",IF((F39&gt;=Target!$G$7),"Y","N")))</f>
        <v>N</v>
      </c>
      <c r="M39" s="49" t="str">
        <f>IF($G$33=0," ",IF(D39=0," ",IF((G39&gt;=Target!$G$8),"Y","N")))</f>
        <v>N</v>
      </c>
      <c r="N39" s="49" t="str">
        <f>IF($H$33=0," ",IF(D39=0," ",IF((H39&gt;=Target!$G$9),"Y","N")))</f>
        <v>N</v>
      </c>
      <c r="O39" s="49" t="str">
        <f>IF($I$33=0," ",IF(D39=0," ",IF((I39&gt;=Target!$G$10),"Y","N")))</f>
        <v>Y</v>
      </c>
      <c r="P39" s="49" t="str">
        <f>IF($J$33=0," ",IF(D39=0," ",IF((J39&gt;=Target!$G$11),"Y","N")))</f>
        <v>Y</v>
      </c>
    </row>
    <row r="40" spans="2:16" x14ac:dyDescent="0.25">
      <c r="B40" s="48">
        <v>7</v>
      </c>
      <c r="C40" s="50" t="str">
        <f>'Name List'!F12</f>
        <v>16xdy07</v>
      </c>
      <c r="D40" s="50" t="str">
        <f>'Name List'!G12</f>
        <v>X7</v>
      </c>
      <c r="E40" s="51">
        <f>IF($E$33=0,0,ROUND(((('IA1'!F13+'IA2'!F13+Assg!F13+ESEM!J15)/('Final COs - To be printed'!$E$33))*100),2))</f>
        <v>30.21</v>
      </c>
      <c r="F40" s="51">
        <f>IF($F$33=0,0,ROUND(((('IA1'!G13+'IA2'!G13+Assg!G13+ESEM!K15)/('Final COs - To be printed'!$F$33))*100),2))</f>
        <v>19</v>
      </c>
      <c r="G40" s="51">
        <f>IF($G$33=0,0,ROUND(((('IA1'!H13+'IA2'!H13+Assg!H13+ESEM!L15)/('Final COs - To be printed'!$G$33))*100),2))</f>
        <v>27.08</v>
      </c>
      <c r="H40" s="51">
        <f>IF($H$33=0,0,ROUND(((('IA1'!I13+'IA2'!I13+Assg!I13+ESEM!M15)/('Final COs - To be printed'!$H$33))*100),2))</f>
        <v>26.8</v>
      </c>
      <c r="I40" s="51">
        <f>IF($I$33=0,0,ROUND(((('IA1'!J13+'IA2'!J13+Assg!J13+ESEM!N15)/('Final COs - To be printed'!$I$33))*100),2))</f>
        <v>34.58</v>
      </c>
      <c r="J40" s="52">
        <f>IF($J$33=0,0,ROUND(((('IA1'!K13+'IA2'!K13+Assg!K13+ESEM!O15)/('Final COs - To be printed'!$J$33))*100),2))</f>
        <v>34.58</v>
      </c>
      <c r="K40" s="49" t="str">
        <f>IF($E$33=0," ",IF(D40=0," ",IF((E40&gt;=Target!$G$6),"Y","N")))</f>
        <v>N</v>
      </c>
      <c r="L40" s="49" t="str">
        <f>IF($F$33=0," ",IF(D40=0," ",IF((F40&gt;=Target!$G$7),"Y","N")))</f>
        <v>N</v>
      </c>
      <c r="M40" s="49" t="str">
        <f>IF($G$33=0," ",IF(D40=0," ",IF((G40&gt;=Target!$G$8),"Y","N")))</f>
        <v>N</v>
      </c>
      <c r="N40" s="49" t="str">
        <f>IF($H$33=0," ",IF(D40=0," ",IF((H40&gt;=Target!$G$9),"Y","N")))</f>
        <v>N</v>
      </c>
      <c r="O40" s="49" t="str">
        <f>IF($I$33=0," ",IF(D40=0," ",IF((I40&gt;=Target!$G$10),"Y","N")))</f>
        <v>N</v>
      </c>
      <c r="P40" s="49" t="str">
        <f>IF($J$33=0," ",IF(D40=0," ",IF((J40&gt;=Target!$G$11),"Y","N")))</f>
        <v>N</v>
      </c>
    </row>
    <row r="41" spans="2:16" x14ac:dyDescent="0.25">
      <c r="B41" s="48">
        <v>8</v>
      </c>
      <c r="C41" s="50" t="str">
        <f>'Name List'!F13</f>
        <v>16xdy08</v>
      </c>
      <c r="D41" s="50" t="str">
        <f>'Name List'!G13</f>
        <v>X8</v>
      </c>
      <c r="E41" s="51">
        <f>IF($E$33=0,0,ROUND(((('IA1'!F14+'IA2'!F14+Assg!F14+ESEM!J16)/('Final COs - To be printed'!$E$33))*100),2))</f>
        <v>59.97</v>
      </c>
      <c r="F41" s="51">
        <f>IF($F$33=0,0,ROUND(((('IA1'!G14+'IA2'!G14+Assg!G14+ESEM!K16)/('Final COs - To be printed'!$F$33))*100),2))</f>
        <v>61.15</v>
      </c>
      <c r="G41" s="51">
        <f>IF($G$33=0,0,ROUND(((('IA1'!H14+'IA2'!H14+Assg!H14+ESEM!L16)/('Final COs - To be printed'!$G$33))*100),2))</f>
        <v>51.33</v>
      </c>
      <c r="H41" s="51">
        <f>IF($H$33=0,0,ROUND(((('IA1'!I14+'IA2'!I14+Assg!I14+ESEM!M16)/('Final COs - To be printed'!$H$33))*100),2))</f>
        <v>69.14</v>
      </c>
      <c r="I41" s="51">
        <f>IF($I$33=0,0,ROUND(((('IA1'!J14+'IA2'!J14+Assg!J14+ESEM!N16)/('Final COs - To be printed'!$I$33))*100),2))</f>
        <v>77.92</v>
      </c>
      <c r="J41" s="52">
        <f>IF($J$33=0,0,ROUND(((('IA1'!K14+'IA2'!K14+Assg!K14+ESEM!O16)/('Final COs - To be printed'!$J$33))*100),2))</f>
        <v>77.92</v>
      </c>
      <c r="K41" s="49" t="str">
        <f>IF($E$33=0," ",IF(D41=0," ",IF((E41&gt;=Target!$G$6),"Y","N")))</f>
        <v>Y</v>
      </c>
      <c r="L41" s="49" t="str">
        <f>IF($F$33=0," ",IF(D41=0," ",IF((F41&gt;=Target!$G$7),"Y","N")))</f>
        <v>Y</v>
      </c>
      <c r="M41" s="49" t="str">
        <f>IF($G$33=0," ",IF(D41=0," ",IF((G41&gt;=Target!$G$8),"Y","N")))</f>
        <v>Y</v>
      </c>
      <c r="N41" s="49" t="str">
        <f>IF($H$33=0," ",IF(D41=0," ",IF((H41&gt;=Target!$G$9),"Y","N")))</f>
        <v>Y</v>
      </c>
      <c r="O41" s="49" t="str">
        <f>IF($I$33=0," ",IF(D41=0," ",IF((I41&gt;=Target!$G$10),"Y","N")))</f>
        <v>Y</v>
      </c>
      <c r="P41" s="49" t="str">
        <f>IF($J$33=0," ",IF(D41=0," ",IF((J41&gt;=Target!$G$11),"Y","N")))</f>
        <v>Y</v>
      </c>
    </row>
    <row r="42" spans="2:16" x14ac:dyDescent="0.25">
      <c r="B42" s="48">
        <v>9</v>
      </c>
      <c r="C42" s="50" t="str">
        <f>'Name List'!F14</f>
        <v>16xdy09</v>
      </c>
      <c r="D42" s="50" t="str">
        <f>'Name List'!G14</f>
        <v>X9</v>
      </c>
      <c r="E42" s="51">
        <f>IF($E$33=0,0,ROUND(((('IA1'!F15+'IA2'!F15+Assg!F15+ESEM!J17)/('Final COs - To be printed'!$E$33))*100),2))</f>
        <v>53.42</v>
      </c>
      <c r="F42" s="51">
        <f>IF($F$33=0,0,ROUND(((('IA1'!G15+'IA2'!G15+Assg!G15+ESEM!K17)/('Final COs - To be printed'!$F$33))*100),2))</f>
        <v>51.35</v>
      </c>
      <c r="G42" s="51">
        <f>IF($G$33=0,0,ROUND(((('IA1'!H15+'IA2'!H15+Assg!H15+ESEM!L17)/('Final COs - To be printed'!$G$33))*100),2))</f>
        <v>42.99</v>
      </c>
      <c r="H42" s="51">
        <f>IF($H$33=0,0,ROUND(((('IA1'!I15+'IA2'!I15+Assg!I15+ESEM!M17)/('Final COs - To be printed'!$H$33))*100),2))</f>
        <v>45.72</v>
      </c>
      <c r="I42" s="51">
        <f>IF($I$33=0,0,ROUND(((('IA1'!J15+'IA2'!J15+Assg!J15+ESEM!N17)/('Final COs - To be printed'!$I$33))*100),2))</f>
        <v>69.58</v>
      </c>
      <c r="J42" s="52">
        <f>IF($J$33=0,0,ROUND(((('IA1'!K15+'IA2'!K15+Assg!K15+ESEM!O17)/('Final COs - To be printed'!$J$33))*100),2))</f>
        <v>69.58</v>
      </c>
      <c r="K42" s="49" t="str">
        <f>IF($E$33=0," ",IF(D42=0," ",IF((E42&gt;=Target!$G$6),"Y","N")))</f>
        <v>Y</v>
      </c>
      <c r="L42" s="49" t="str">
        <f>IF($F$33=0," ",IF(D42=0," ",IF((F42&gt;=Target!$G$7),"Y","N")))</f>
        <v>Y</v>
      </c>
      <c r="M42" s="49" t="str">
        <f>IF($G$33=0," ",IF(D42=0," ",IF((G42&gt;=Target!$G$8),"Y","N")))</f>
        <v>N</v>
      </c>
      <c r="N42" s="49" t="str">
        <f>IF($H$33=0," ",IF(D42=0," ",IF((H42&gt;=Target!$G$9),"Y","N")))</f>
        <v>N</v>
      </c>
      <c r="O42" s="49" t="str">
        <f>IF($I$33=0," ",IF(D42=0," ",IF((I42&gt;=Target!$G$10),"Y","N")))</f>
        <v>Y</v>
      </c>
      <c r="P42" s="49" t="str">
        <f>IF($J$33=0," ",IF(D42=0," ",IF((J42&gt;=Target!$G$11),"Y","N")))</f>
        <v>Y</v>
      </c>
    </row>
    <row r="43" spans="2:16" x14ac:dyDescent="0.25">
      <c r="B43" s="48">
        <v>10</v>
      </c>
      <c r="C43" s="50" t="str">
        <f>'Name List'!F15</f>
        <v>16xdy10</v>
      </c>
      <c r="D43" s="50" t="str">
        <f>'Name List'!G15</f>
        <v>X10</v>
      </c>
      <c r="E43" s="51">
        <f>IF($E$33=0,0,ROUND(((('IA1'!F16+'IA2'!F16+Assg!F16+ESEM!J18)/('Final COs - To be printed'!$E$33))*100),2))</f>
        <v>20.98</v>
      </c>
      <c r="F43" s="51">
        <f>IF($F$33=0,0,ROUND(((('IA1'!G16+'IA2'!G16+Assg!G16+ESEM!K18)/('Final COs - To be printed'!$F$33))*100),2))</f>
        <v>37.869999999999997</v>
      </c>
      <c r="G43" s="51">
        <f>IF($G$33=0,0,ROUND(((('IA1'!H16+'IA2'!H16+Assg!H16+ESEM!L18)/('Final COs - To be printed'!$G$33))*100),2))</f>
        <v>38.07</v>
      </c>
      <c r="H43" s="51">
        <f>IF($H$33=0,0,ROUND(((('IA1'!I16+'IA2'!I16+Assg!I16+ESEM!M18)/('Final COs - To be printed'!$H$33))*100),2))</f>
        <v>34.46</v>
      </c>
      <c r="I43" s="51">
        <f>IF($I$33=0,0,ROUND(((('IA1'!J16+'IA2'!J16+Assg!J16+ESEM!N18)/('Final COs - To be printed'!$I$33))*100),2))</f>
        <v>58.75</v>
      </c>
      <c r="J43" s="52">
        <f>IF($J$33=0,0,ROUND(((('IA1'!K16+'IA2'!K16+Assg!K16+ESEM!O18)/('Final COs - To be printed'!$J$33))*100),2))</f>
        <v>58.75</v>
      </c>
      <c r="K43" s="49" t="str">
        <f>IF($E$33=0," ",IF(D43=0," ",IF((E43&gt;=Target!$G$6),"Y","N")))</f>
        <v>N</v>
      </c>
      <c r="L43" s="49" t="str">
        <f>IF($F$33=0," ",IF(D43=0," ",IF((F43&gt;=Target!$G$7),"Y","N")))</f>
        <v>N</v>
      </c>
      <c r="M43" s="49" t="str">
        <f>IF($G$33=0," ",IF(D43=0," ",IF((G43&gt;=Target!$G$8),"Y","N")))</f>
        <v>N</v>
      </c>
      <c r="N43" s="49" t="str">
        <f>IF($H$33=0," ",IF(D43=0," ",IF((H43&gt;=Target!$G$9),"Y","N")))</f>
        <v>N</v>
      </c>
      <c r="O43" s="49" t="str">
        <f>IF($I$33=0," ",IF(D43=0," ",IF((I43&gt;=Target!$G$10),"Y","N")))</f>
        <v>Y</v>
      </c>
      <c r="P43" s="49" t="str">
        <f>IF($J$33=0," ",IF(D43=0," ",IF((J43&gt;=Target!$G$11),"Y","N")))</f>
        <v>Y</v>
      </c>
    </row>
    <row r="44" spans="2:16" x14ac:dyDescent="0.25">
      <c r="B44" s="48">
        <v>11</v>
      </c>
      <c r="C44" s="50" t="str">
        <f>'Name List'!F16</f>
        <v>16xdy11</v>
      </c>
      <c r="D44" s="50" t="str">
        <f>'Name List'!G16</f>
        <v>X11</v>
      </c>
      <c r="E44" s="51">
        <f>IF($E$33=0,0,ROUND(((('IA1'!F17+'IA2'!F17+Assg!F17+ESEM!J19)/('Final COs - To be printed'!$E$33))*100),2))</f>
        <v>54.61</v>
      </c>
      <c r="F44" s="51">
        <f>IF($F$33=0,0,ROUND(((('IA1'!G17+'IA2'!G17+Assg!G17+ESEM!K19)/('Final COs - To be printed'!$F$33))*100),2))</f>
        <v>53.8</v>
      </c>
      <c r="G44" s="51">
        <f>IF($G$33=0,0,ROUND(((('IA1'!H17+'IA2'!H17+Assg!H17+ESEM!L19)/('Final COs - To be printed'!$G$33))*100),2))</f>
        <v>46.78</v>
      </c>
      <c r="H44" s="51">
        <f>IF($H$33=0,0,ROUND(((('IA1'!I17+'IA2'!I17+Assg!I17+ESEM!M19)/('Final COs - To be printed'!$H$33))*100),2))</f>
        <v>55.63</v>
      </c>
      <c r="I44" s="51">
        <f>IF($I$33=0,0,ROUND(((('IA1'!J17+'IA2'!J17+Assg!J17+ESEM!N19)/('Final COs - To be printed'!$I$33))*100),2))</f>
        <v>77.92</v>
      </c>
      <c r="J44" s="52">
        <f>IF($J$33=0,0,ROUND(((('IA1'!K17+'IA2'!K17+Assg!K17+ESEM!O19)/('Final COs - To be printed'!$J$33))*100),2))</f>
        <v>77.92</v>
      </c>
      <c r="K44" s="49" t="str">
        <f>IF($E$33=0," ",IF(D44=0," ",IF((E44&gt;=Target!$G$6),"Y","N")))</f>
        <v>Y</v>
      </c>
      <c r="L44" s="49" t="str">
        <f>IF($F$33=0," ",IF(D44=0," ",IF((F44&gt;=Target!$G$7),"Y","N")))</f>
        <v>Y</v>
      </c>
      <c r="M44" s="49" t="str">
        <f>IF($G$33=0," ",IF(D44=0," ",IF((G44&gt;=Target!$G$8),"Y","N")))</f>
        <v>N</v>
      </c>
      <c r="N44" s="49" t="str">
        <f>IF($H$33=0," ",IF(D44=0," ",IF((H44&gt;=Target!$G$9),"Y","N")))</f>
        <v>Y</v>
      </c>
      <c r="O44" s="49" t="str">
        <f>IF($I$33=0," ",IF(D44=0," ",IF((I44&gt;=Target!$G$10),"Y","N")))</f>
        <v>Y</v>
      </c>
      <c r="P44" s="49" t="str">
        <f>IF($J$33=0," ",IF(D44=0," ",IF((J44&gt;=Target!$G$11),"Y","N")))</f>
        <v>Y</v>
      </c>
    </row>
    <row r="45" spans="2:16" x14ac:dyDescent="0.25">
      <c r="B45" s="48">
        <v>12</v>
      </c>
      <c r="C45" s="50" t="str">
        <f>'Name List'!F17</f>
        <v>16xdy12</v>
      </c>
      <c r="D45" s="50" t="str">
        <f>'Name List'!G17</f>
        <v>X12</v>
      </c>
      <c r="E45" s="51">
        <f>IF($E$33=0,0,ROUND(((('IA1'!F18+'IA2'!F18+Assg!F18+ESEM!J20)/('Final COs - To be printed'!$E$33))*100),2))</f>
        <v>51.64</v>
      </c>
      <c r="F45" s="51">
        <f>IF($F$33=0,0,ROUND(((('IA1'!G18+'IA2'!G18+Assg!G18+ESEM!K20)/('Final COs - To be printed'!$F$33))*100),2))</f>
        <v>42.52</v>
      </c>
      <c r="G45" s="51">
        <f>IF($G$33=0,0,ROUND(((('IA1'!H18+'IA2'!H18+Assg!H18+ESEM!L20)/('Final COs - To be printed'!$G$33))*100),2))</f>
        <v>36.17</v>
      </c>
      <c r="H45" s="51">
        <f>IF($H$33=0,0,ROUND(((('IA1'!I18+'IA2'!I18+Assg!I18+ESEM!M20)/('Final COs - To be printed'!$H$33))*100),2))</f>
        <v>67.34</v>
      </c>
      <c r="I45" s="51">
        <f>IF($I$33=0,0,ROUND(((('IA1'!J18+'IA2'!J18+Assg!J18+ESEM!N20)/('Final COs - To be printed'!$I$33))*100),2))</f>
        <v>69.58</v>
      </c>
      <c r="J45" s="52">
        <f>IF($J$33=0,0,ROUND(((('IA1'!K18+'IA2'!K18+Assg!K18+ESEM!O20)/('Final COs - To be printed'!$J$33))*100),2))</f>
        <v>69.58</v>
      </c>
      <c r="K45" s="49" t="str">
        <f>IF($E$33=0," ",IF(D45=0," ",IF((E45&gt;=Target!$G$6),"Y","N")))</f>
        <v>Y</v>
      </c>
      <c r="L45" s="49" t="str">
        <f>IF($F$33=0," ",IF(D45=0," ",IF((F45&gt;=Target!$G$7),"Y","N")))</f>
        <v>N</v>
      </c>
      <c r="M45" s="49" t="str">
        <f>IF($G$33=0," ",IF(D45=0," ",IF((G45&gt;=Target!$G$8),"Y","N")))</f>
        <v>N</v>
      </c>
      <c r="N45" s="49" t="str">
        <f>IF($H$33=0," ",IF(D45=0," ",IF((H45&gt;=Target!$G$9),"Y","N")))</f>
        <v>Y</v>
      </c>
      <c r="O45" s="49" t="str">
        <f>IF($I$33=0," ",IF(D45=0," ",IF((I45&gt;=Target!$G$10),"Y","N")))</f>
        <v>Y</v>
      </c>
      <c r="P45" s="49" t="str">
        <f>IF($J$33=0," ",IF(D45=0," ",IF((J45&gt;=Target!$G$11),"Y","N")))</f>
        <v>Y</v>
      </c>
    </row>
    <row r="46" spans="2:16" x14ac:dyDescent="0.25">
      <c r="B46" s="48">
        <v>13</v>
      </c>
      <c r="C46" s="50" t="str">
        <f>'Name List'!F18</f>
        <v>16xdy13</v>
      </c>
      <c r="D46" s="50" t="str">
        <f>'Name List'!G18</f>
        <v>X13</v>
      </c>
      <c r="E46" s="51">
        <f>IF($E$33=0,0,ROUND(((('IA1'!F19+'IA2'!F19+Assg!F19+ESEM!J21)/('Final COs - To be printed'!$E$33))*100),2))</f>
        <v>43.9</v>
      </c>
      <c r="F46" s="51">
        <f>IF($F$33=0,0,ROUND(((('IA1'!G19+'IA2'!G19+Assg!G19+ESEM!K21)/('Final COs - To be printed'!$F$33))*100),2))</f>
        <v>43.5</v>
      </c>
      <c r="G46" s="51">
        <f>IF($G$33=0,0,ROUND(((('IA1'!H19+'IA2'!H19+Assg!H19+ESEM!L21)/('Final COs - To be printed'!$G$33))*100),2))</f>
        <v>39.96</v>
      </c>
      <c r="H46" s="51">
        <f>IF($H$33=0,0,ROUND(((('IA1'!I19+'IA2'!I19+Assg!I19+ESEM!M21)/('Final COs - To be printed'!$H$33))*100),2))</f>
        <v>31.31</v>
      </c>
      <c r="I46" s="51">
        <f>IF($I$33=0,0,ROUND(((('IA1'!J19+'IA2'!J19+Assg!J19+ESEM!N21)/('Final COs - To be printed'!$I$33))*100),2))</f>
        <v>57.92</v>
      </c>
      <c r="J46" s="52">
        <f>IF($J$33=0,0,ROUND(((('IA1'!K19+'IA2'!K19+Assg!K19+ESEM!O21)/('Final COs - To be printed'!$J$33))*100),2))</f>
        <v>57.92</v>
      </c>
      <c r="K46" s="49" t="str">
        <f>IF($E$33=0," ",IF(D46=0," ",IF((E46&gt;=Target!$G$6),"Y","N")))</f>
        <v>N</v>
      </c>
      <c r="L46" s="49" t="str">
        <f>IF($F$33=0," ",IF(D46=0," ",IF((F46&gt;=Target!$G$7),"Y","N")))</f>
        <v>N</v>
      </c>
      <c r="M46" s="49" t="str">
        <f>IF($G$33=0," ",IF(D46=0," ",IF((G46&gt;=Target!$G$8),"Y","N")))</f>
        <v>N</v>
      </c>
      <c r="N46" s="49" t="str">
        <f>IF($H$33=0," ",IF(D46=0," ",IF((H46&gt;=Target!$G$9),"Y","N")))</f>
        <v>N</v>
      </c>
      <c r="O46" s="49" t="str">
        <f>IF($I$33=0," ",IF(D46=0," ",IF((I46&gt;=Target!$G$10),"Y","N")))</f>
        <v>Y</v>
      </c>
      <c r="P46" s="49" t="str">
        <f>IF($J$33=0," ",IF(D46=0," ",IF((J46&gt;=Target!$G$11),"Y","N")))</f>
        <v>Y</v>
      </c>
    </row>
    <row r="47" spans="2:16" x14ac:dyDescent="0.25">
      <c r="B47" s="48">
        <v>14</v>
      </c>
      <c r="C47" s="50" t="str">
        <f>'Name List'!F19</f>
        <v>16xdy14</v>
      </c>
      <c r="D47" s="50" t="str">
        <f>'Name List'!G19</f>
        <v>X14</v>
      </c>
      <c r="E47" s="51">
        <f>IF($E$33=0,0,ROUND(((('IA1'!F20+'IA2'!F20+Assg!F20+ESEM!J22)/('Final COs - To be printed'!$E$33))*100),2))</f>
        <v>76.34</v>
      </c>
      <c r="F47" s="51">
        <f>IF($F$33=0,0,ROUND(((('IA1'!G20+'IA2'!G20+Assg!G20+ESEM!K22)/('Final COs - To be printed'!$F$33))*100),2))</f>
        <v>76.099999999999994</v>
      </c>
      <c r="G47" s="51">
        <f>IF($G$33=0,0,ROUND(((('IA1'!H20+'IA2'!H20+Assg!H20+ESEM!L22)/('Final COs - To be printed'!$G$33))*100),2))</f>
        <v>56.25</v>
      </c>
      <c r="H47" s="51">
        <f>IF($H$33=0,0,ROUND(((('IA1'!I20+'IA2'!I20+Assg!I20+ESEM!M22)/('Final COs - To be printed'!$H$33))*100),2))</f>
        <v>66.89</v>
      </c>
      <c r="I47" s="51">
        <f>IF($I$33=0,0,ROUND(((('IA1'!J20+'IA2'!J20+Assg!J20+ESEM!N22)/('Final COs - To be printed'!$I$33))*100),2))</f>
        <v>78.75</v>
      </c>
      <c r="J47" s="52">
        <f>IF($J$33=0,0,ROUND(((('IA1'!K20+'IA2'!K20+Assg!K20+ESEM!O22)/('Final COs - To be printed'!$J$33))*100),2))</f>
        <v>78.75</v>
      </c>
      <c r="K47" s="49" t="str">
        <f>IF($E$33=0," ",IF(D47=0," ",IF((E47&gt;=Target!$G$6),"Y","N")))</f>
        <v>Y</v>
      </c>
      <c r="L47" s="49" t="str">
        <f>IF($F$33=0," ",IF(D47=0," ",IF((F47&gt;=Target!$G$7),"Y","N")))</f>
        <v>Y</v>
      </c>
      <c r="M47" s="49" t="str">
        <f>IF($G$33=0," ",IF(D47=0," ",IF((G47&gt;=Target!$G$8),"Y","N")))</f>
        <v>Y</v>
      </c>
      <c r="N47" s="49" t="str">
        <f>IF($H$33=0," ",IF(D47=0," ",IF((H47&gt;=Target!$G$9),"Y","N")))</f>
        <v>Y</v>
      </c>
      <c r="O47" s="49" t="str">
        <f>IF($I$33=0," ",IF(D47=0," ",IF((I47&gt;=Target!$G$10),"Y","N")))</f>
        <v>Y</v>
      </c>
      <c r="P47" s="49" t="str">
        <f>IF($J$33=0," ",IF(D47=0," ",IF((J47&gt;=Target!$G$11),"Y","N")))</f>
        <v>Y</v>
      </c>
    </row>
    <row r="48" spans="2:16" x14ac:dyDescent="0.25">
      <c r="B48" s="48">
        <v>15</v>
      </c>
      <c r="C48" s="50" t="str">
        <f>'Name List'!F20</f>
        <v>16xdy15</v>
      </c>
      <c r="D48" s="50" t="str">
        <f>'Name List'!G20</f>
        <v>X15</v>
      </c>
      <c r="E48" s="51">
        <f>IF($E$33=0,0,ROUND(((('IA1'!F21+'IA2'!F21+Assg!F21+ESEM!J23)/('Final COs - To be printed'!$E$33))*100),2))</f>
        <v>29.32</v>
      </c>
      <c r="F48" s="51">
        <f>IF($F$33=0,0,ROUND(((('IA1'!G21+'IA2'!G21+Assg!G21+ESEM!K23)/('Final COs - To be printed'!$F$33))*100),2))</f>
        <v>52.08</v>
      </c>
      <c r="G48" s="51">
        <f>IF($G$33=0,0,ROUND(((('IA1'!H21+'IA2'!H21+Assg!H21+ESEM!L23)/('Final COs - To be printed'!$G$33))*100),2))</f>
        <v>55.49</v>
      </c>
      <c r="H48" s="51">
        <f>IF($H$33=0,0,ROUND(((('IA1'!I21+'IA2'!I21+Assg!I21+ESEM!M23)/('Final COs - To be printed'!$H$33))*100),2))</f>
        <v>60.59</v>
      </c>
      <c r="I48" s="51">
        <f>IF($I$33=0,0,ROUND(((('IA1'!J21+'IA2'!J21+Assg!J21+ESEM!N23)/('Final COs - To be printed'!$I$33))*100),2))</f>
        <v>77.08</v>
      </c>
      <c r="J48" s="52">
        <f>IF($J$33=0,0,ROUND(((('IA1'!K21+'IA2'!K21+Assg!K21+ESEM!O23)/('Final COs - To be printed'!$J$33))*100),2))</f>
        <v>77.08</v>
      </c>
      <c r="K48" s="49" t="str">
        <f>IF($E$33=0," ",IF(D48=0," ",IF((E48&gt;=Target!$G$6),"Y","N")))</f>
        <v>N</v>
      </c>
      <c r="L48" s="49" t="str">
        <f>IF($F$33=0," ",IF(D48=0," ",IF((F48&gt;=Target!$G$7),"Y","N")))</f>
        <v>Y</v>
      </c>
      <c r="M48" s="49" t="str">
        <f>IF($G$33=0," ",IF(D48=0," ",IF((G48&gt;=Target!$G$8),"Y","N")))</f>
        <v>Y</v>
      </c>
      <c r="N48" s="49" t="str">
        <f>IF($H$33=0," ",IF(D48=0," ",IF((H48&gt;=Target!$G$9),"Y","N")))</f>
        <v>Y</v>
      </c>
      <c r="O48" s="49" t="str">
        <f>IF($I$33=0," ",IF(D48=0," ",IF((I48&gt;=Target!$G$10),"Y","N")))</f>
        <v>Y</v>
      </c>
      <c r="P48" s="49" t="str">
        <f>IF($J$33=0," ",IF(D48=0," ",IF((J48&gt;=Target!$G$11),"Y","N")))</f>
        <v>Y</v>
      </c>
    </row>
    <row r="49" spans="2:16" x14ac:dyDescent="0.25">
      <c r="B49" s="48">
        <v>16</v>
      </c>
      <c r="C49" s="50" t="str">
        <f>'Name List'!F21</f>
        <v>16xdy16</v>
      </c>
      <c r="D49" s="50" t="str">
        <f>'Name List'!G21</f>
        <v>X16</v>
      </c>
      <c r="E49" s="51">
        <f>IF($E$33=0,0,ROUND(((('IA1'!F22+'IA2'!F22+Assg!F22+ESEM!J24)/('Final COs - To be printed'!$E$33))*100),2))</f>
        <v>66.819999999999993</v>
      </c>
      <c r="F49" s="51">
        <f>IF($F$33=0,0,ROUND(((('IA1'!G22+'IA2'!G22+Assg!G22+ESEM!K24)/('Final COs - To be printed'!$F$33))*100),2))</f>
        <v>69.73</v>
      </c>
      <c r="G49" s="51">
        <f>IF($G$33=0,0,ROUND(((('IA1'!H22+'IA2'!H22+Assg!H22+ESEM!L24)/('Final COs - To be printed'!$G$33))*100),2))</f>
        <v>50.95</v>
      </c>
      <c r="H49" s="51">
        <f>IF($H$33=0,0,ROUND(((('IA1'!I22+'IA2'!I22+Assg!I22+ESEM!M24)/('Final COs - To be printed'!$H$33))*100),2))</f>
        <v>49.77</v>
      </c>
      <c r="I49" s="51">
        <f>IF($I$33=0,0,ROUND(((('IA1'!J22+'IA2'!J22+Assg!J22+ESEM!N24)/('Final COs - To be printed'!$I$33))*100),2))</f>
        <v>67.08</v>
      </c>
      <c r="J49" s="52">
        <f>IF($J$33=0,0,ROUND(((('IA1'!K22+'IA2'!K22+Assg!K22+ESEM!O24)/('Final COs - To be printed'!$J$33))*100),2))</f>
        <v>67.08</v>
      </c>
      <c r="K49" s="49" t="str">
        <f>IF($E$33=0," ",IF(D49=0," ",IF((E49&gt;=Target!$G$6),"Y","N")))</f>
        <v>Y</v>
      </c>
      <c r="L49" s="49" t="str">
        <f>IF($F$33=0," ",IF(D49=0," ",IF((F49&gt;=Target!$G$7),"Y","N")))</f>
        <v>Y</v>
      </c>
      <c r="M49" s="49" t="str">
        <f>IF($G$33=0," ",IF(D49=0," ",IF((G49&gt;=Target!$G$8),"Y","N")))</f>
        <v>Y</v>
      </c>
      <c r="N49" s="49" t="str">
        <f>IF($H$33=0," ",IF(D49=0," ",IF((H49&gt;=Target!$G$9),"Y","N")))</f>
        <v>N</v>
      </c>
      <c r="O49" s="49" t="str">
        <f>IF($I$33=0," ",IF(D49=0," ",IF((I49&gt;=Target!$G$10),"Y","N")))</f>
        <v>Y</v>
      </c>
      <c r="P49" s="49" t="str">
        <f>IF($J$33=0," ",IF(D49=0," ",IF((J49&gt;=Target!$G$11),"Y","N")))</f>
        <v>Y</v>
      </c>
    </row>
    <row r="50" spans="2:16" x14ac:dyDescent="0.25">
      <c r="B50" s="48">
        <v>17</v>
      </c>
      <c r="C50" s="50" t="str">
        <f>'Name List'!F22</f>
        <v>16xdy17</v>
      </c>
      <c r="D50" s="50" t="str">
        <f>'Name List'!G22</f>
        <v>X17</v>
      </c>
      <c r="E50" s="51">
        <f>IF($E$33=0,0,ROUND(((('IA1'!F23+'IA2'!F23+Assg!F23+ESEM!J25)/('Final COs - To be printed'!$E$33))*100),2))</f>
        <v>29.32</v>
      </c>
      <c r="F50" s="51">
        <f>IF($F$33=0,0,ROUND(((('IA1'!G23+'IA2'!G23+Assg!G23+ESEM!K25)/('Final COs - To be printed'!$F$33))*100),2))</f>
        <v>44.73</v>
      </c>
      <c r="G50" s="51">
        <f>IF($G$33=0,0,ROUND(((('IA1'!H23+'IA2'!H23+Assg!H23+ESEM!L25)/('Final COs - To be printed'!$G$33))*100),2))</f>
        <v>55.49</v>
      </c>
      <c r="H50" s="51">
        <f>IF($H$33=0,0,ROUND(((('IA1'!I23+'IA2'!I23+Assg!I23+ESEM!M25)/('Final COs - To be printed'!$H$33))*100),2))</f>
        <v>55.18</v>
      </c>
      <c r="I50" s="51">
        <f>IF($I$33=0,0,ROUND(((('IA1'!J23+'IA2'!J23+Assg!J23+ESEM!N25)/('Final COs - To be printed'!$I$33))*100),2))</f>
        <v>77.08</v>
      </c>
      <c r="J50" s="52">
        <f>IF($J$33=0,0,ROUND(((('IA1'!K23+'IA2'!K23+Assg!K23+ESEM!O25)/('Final COs - To be printed'!$J$33))*100),2))</f>
        <v>77.08</v>
      </c>
      <c r="K50" s="49" t="str">
        <f>IF($E$33=0," ",IF(D50=0," ",IF((E50&gt;=Target!$G$6),"Y","N")))</f>
        <v>N</v>
      </c>
      <c r="L50" s="49" t="str">
        <f>IF($F$33=0," ",IF(D50=0," ",IF((F50&gt;=Target!$G$7),"Y","N")))</f>
        <v>N</v>
      </c>
      <c r="M50" s="49" t="str">
        <f>IF($G$33=0," ",IF(D50=0," ",IF((G50&gt;=Target!$G$8),"Y","N")))</f>
        <v>Y</v>
      </c>
      <c r="N50" s="49" t="str">
        <f>IF($H$33=0," ",IF(D50=0," ",IF((H50&gt;=Target!$G$9),"Y","N")))</f>
        <v>Y</v>
      </c>
      <c r="O50" s="49" t="str">
        <f>IF($I$33=0," ",IF(D50=0," ",IF((I50&gt;=Target!$G$10),"Y","N")))</f>
        <v>Y</v>
      </c>
      <c r="P50" s="49" t="str">
        <f>IF($J$33=0," ",IF(D50=0," ",IF((J50&gt;=Target!$G$11),"Y","N")))</f>
        <v>Y</v>
      </c>
    </row>
    <row r="51" spans="2:16" x14ac:dyDescent="0.25">
      <c r="B51" s="48">
        <v>18</v>
      </c>
      <c r="C51" s="50" t="str">
        <f>'Name List'!F23</f>
        <v>16xdy18</v>
      </c>
      <c r="D51" s="50" t="str">
        <f>'Name List'!G23</f>
        <v>X18</v>
      </c>
      <c r="E51" s="51">
        <f>IF($E$33=0,0,ROUND(((('IA1'!F24+'IA2'!F24+Assg!F24+ESEM!J26)/('Final COs - To be printed'!$E$33))*100),2))</f>
        <v>67.11</v>
      </c>
      <c r="F51" s="51">
        <f>IF($F$33=0,0,ROUND(((('IA1'!G24+'IA2'!G24+Assg!G24+ESEM!K26)/('Final COs - To be printed'!$F$33))*100),2))</f>
        <v>67.03</v>
      </c>
      <c r="G51" s="51">
        <f>IF($G$33=0,0,ROUND(((('IA1'!H24+'IA2'!H24+Assg!H24+ESEM!L26)/('Final COs - To be printed'!$G$33))*100),2))</f>
        <v>55.87</v>
      </c>
      <c r="H51" s="51">
        <f>IF($H$33=0,0,ROUND(((('IA1'!I24+'IA2'!I24+Assg!I24+ESEM!M26)/('Final COs - To be printed'!$H$33))*100),2))</f>
        <v>39.409999999999997</v>
      </c>
      <c r="I51" s="51">
        <f>IF($I$33=0,0,ROUND(((('IA1'!J24+'IA2'!J24+Assg!J24+ESEM!N26)/('Final COs - To be printed'!$I$33))*100),2))</f>
        <v>67.92</v>
      </c>
      <c r="J51" s="52">
        <f>IF($J$33=0,0,ROUND(((('IA1'!K24+'IA2'!K24+Assg!K24+ESEM!O26)/('Final COs - To be printed'!$J$33))*100),2))</f>
        <v>67.92</v>
      </c>
      <c r="K51" s="49" t="str">
        <f>IF($E$33=0," ",IF(D51=0," ",IF((E51&gt;=Target!$G$6),"Y","N")))</f>
        <v>Y</v>
      </c>
      <c r="L51" s="49" t="str">
        <f>IF($F$33=0," ",IF(D51=0," ",IF((F51&gt;=Target!$G$7),"Y","N")))</f>
        <v>Y</v>
      </c>
      <c r="M51" s="49" t="str">
        <f>IF($G$33=0," ",IF(D51=0," ",IF((G51&gt;=Target!$G$8),"Y","N")))</f>
        <v>Y</v>
      </c>
      <c r="N51" s="49" t="str">
        <f>IF($H$33=0," ",IF(D51=0," ",IF((H51&gt;=Target!$G$9),"Y","N")))</f>
        <v>N</v>
      </c>
      <c r="O51" s="49" t="str">
        <f>IF($I$33=0," ",IF(D51=0," ",IF((I51&gt;=Target!$G$10),"Y","N")))</f>
        <v>Y</v>
      </c>
      <c r="P51" s="49" t="str">
        <f>IF($J$33=0," ",IF(D51=0," ",IF((J51&gt;=Target!$G$11),"Y","N")))</f>
        <v>Y</v>
      </c>
    </row>
    <row r="52" spans="2:16" x14ac:dyDescent="0.25">
      <c r="B52" s="48">
        <v>19</v>
      </c>
      <c r="C52" s="50" t="str">
        <f>'Name List'!F24</f>
        <v>16xdy19</v>
      </c>
      <c r="D52" s="50" t="str">
        <f>'Name List'!G24</f>
        <v>X19</v>
      </c>
      <c r="E52" s="51">
        <f>IF($E$33=0,0,ROUND(((('IA1'!F25+'IA2'!F25+Assg!F25+ESEM!J27)/('Final COs - To be printed'!$E$33))*100),2))</f>
        <v>39.14</v>
      </c>
      <c r="F52" s="51">
        <f>IF($F$33=0,0,ROUND(((('IA1'!G25+'IA2'!G25+Assg!G25+ESEM!K27)/('Final COs - To be printed'!$F$33))*100),2))</f>
        <v>36.64</v>
      </c>
      <c r="G52" s="51">
        <f>IF($G$33=0,0,ROUND(((('IA1'!H25+'IA2'!H25+Assg!H25+ESEM!L27)/('Final COs - To be printed'!$G$33))*100),2))</f>
        <v>47.54</v>
      </c>
      <c r="H52" s="51">
        <f>IF($H$33=0,0,ROUND(((('IA1'!I25+'IA2'!I25+Assg!I25+ESEM!M27)/('Final COs - To be printed'!$H$33))*100),2))</f>
        <v>53.83</v>
      </c>
      <c r="I52" s="51">
        <f>IF($I$33=0,0,ROUND(((('IA1'!J25+'IA2'!J25+Assg!J25+ESEM!N27)/('Final COs - To be printed'!$I$33))*100),2))</f>
        <v>69.58</v>
      </c>
      <c r="J52" s="52">
        <f>IF($J$33=0,0,ROUND(((('IA1'!K25+'IA2'!K25+Assg!K25+ESEM!O27)/('Final COs - To be printed'!$J$33))*100),2))</f>
        <v>69.58</v>
      </c>
      <c r="K52" s="49" t="str">
        <f>IF($E$33=0," ",IF(D52=0," ",IF((E52&gt;=Target!$G$6),"Y","N")))</f>
        <v>N</v>
      </c>
      <c r="L52" s="49" t="str">
        <f>IF($F$33=0," ",IF(D52=0," ",IF((F52&gt;=Target!$G$7),"Y","N")))</f>
        <v>N</v>
      </c>
      <c r="M52" s="49" t="str">
        <f>IF($G$33=0," ",IF(D52=0," ",IF((G52&gt;=Target!$G$8),"Y","N")))</f>
        <v>N</v>
      </c>
      <c r="N52" s="49" t="str">
        <f>IF($H$33=0," ",IF(D52=0," ",IF((H52&gt;=Target!$G$9),"Y","N")))</f>
        <v>Y</v>
      </c>
      <c r="O52" s="49" t="str">
        <f>IF($I$33=0," ",IF(D52=0," ",IF((I52&gt;=Target!$G$10),"Y","N")))</f>
        <v>Y</v>
      </c>
      <c r="P52" s="49" t="str">
        <f>IF($J$33=0," ",IF(D52=0," ",IF((J52&gt;=Target!$G$11),"Y","N")))</f>
        <v>Y</v>
      </c>
    </row>
    <row r="53" spans="2:16" x14ac:dyDescent="0.25">
      <c r="B53" s="48">
        <v>20</v>
      </c>
      <c r="C53" s="50" t="str">
        <f>'Name List'!F25</f>
        <v>16xdy20</v>
      </c>
      <c r="D53" s="50" t="str">
        <f>'Name List'!G25</f>
        <v>X20</v>
      </c>
      <c r="E53" s="51">
        <f>IF($E$33=0,0,ROUND(((('IA1'!F26+'IA2'!F26+Assg!F26+ESEM!J28)/('Final COs - To be printed'!$E$33))*100),2))</f>
        <v>79.02</v>
      </c>
      <c r="F53" s="51">
        <f>IF($F$33=0,0,ROUND(((('IA1'!G26+'IA2'!G26+Assg!G26+ESEM!K28)/('Final COs - To be printed'!$F$33))*100),2))</f>
        <v>81.25</v>
      </c>
      <c r="G53" s="51">
        <f>IF($G$33=0,0,ROUND(((('IA1'!H26+'IA2'!H26+Assg!H26+ESEM!L28)/('Final COs - To be printed'!$G$33))*100),2))</f>
        <v>55.11</v>
      </c>
      <c r="H53" s="51">
        <f>IF($H$33=0,0,ROUND(((('IA1'!I26+'IA2'!I26+Assg!I26+ESEM!M28)/('Final COs - To be printed'!$H$33))*100),2))</f>
        <v>79.05</v>
      </c>
      <c r="I53" s="51">
        <f>IF($I$33=0,0,ROUND(((('IA1'!J26+'IA2'!J26+Assg!J26+ESEM!N28)/('Final COs - To be printed'!$I$33))*100),2))</f>
        <v>86.25</v>
      </c>
      <c r="J53" s="52">
        <f>IF($J$33=0,0,ROUND(((('IA1'!K26+'IA2'!K26+Assg!K26+ESEM!O28)/('Final COs - To be printed'!$J$33))*100),2))</f>
        <v>86.25</v>
      </c>
      <c r="K53" s="49" t="str">
        <f>IF($E$33=0," ",IF(D53=0," ",IF((E53&gt;=Target!$G$6),"Y","N")))</f>
        <v>Y</v>
      </c>
      <c r="L53" s="49" t="str">
        <f>IF($F$33=0," ",IF(D53=0," ",IF((F53&gt;=Target!$G$7),"Y","N")))</f>
        <v>Y</v>
      </c>
      <c r="M53" s="49" t="str">
        <f>IF($G$33=0," ",IF(D53=0," ",IF((G53&gt;=Target!$G$8),"Y","N")))</f>
        <v>Y</v>
      </c>
      <c r="N53" s="49" t="str">
        <f>IF($H$33=0," ",IF(D53=0," ",IF((H53&gt;=Target!$G$9),"Y","N")))</f>
        <v>Y</v>
      </c>
      <c r="O53" s="49" t="str">
        <f>IF($I$33=0," ",IF(D53=0," ",IF((I53&gt;=Target!$G$10),"Y","N")))</f>
        <v>Y</v>
      </c>
      <c r="P53" s="49" t="str">
        <f>IF($J$33=0," ",IF(D53=0," ",IF((J53&gt;=Target!$G$11),"Y","N")))</f>
        <v>Y</v>
      </c>
    </row>
    <row r="54" spans="2:16" x14ac:dyDescent="0.25">
      <c r="B54" s="48">
        <v>21</v>
      </c>
      <c r="C54" s="50" t="str">
        <f>'Name List'!F26</f>
        <v>16xdy21</v>
      </c>
      <c r="D54" s="50" t="str">
        <f>'Name List'!G26</f>
        <v>X21</v>
      </c>
      <c r="E54" s="51">
        <f>IF($E$33=0,0,ROUND(((('IA1'!F27+'IA2'!F27+Assg!F27+ESEM!J29)/('Final COs - To be printed'!$E$33))*100),2))</f>
        <v>61.76</v>
      </c>
      <c r="F54" s="51">
        <f>IF($F$33=0,0,ROUND(((('IA1'!G27+'IA2'!G27+Assg!G27+ESEM!K29)/('Final COs - To be printed'!$F$33))*100),2))</f>
        <v>65.56</v>
      </c>
      <c r="G54" s="51">
        <f>IF($G$33=0,0,ROUND(((('IA1'!H27+'IA2'!H27+Assg!H27+ESEM!L29)/('Final COs - To be printed'!$G$33))*100),2))</f>
        <v>46.78</v>
      </c>
      <c r="H54" s="51">
        <f>IF($H$33=0,0,ROUND(((('IA1'!I27+'IA2'!I27+Assg!I27+ESEM!M29)/('Final COs - To be printed'!$H$33))*100),2))</f>
        <v>63.74</v>
      </c>
      <c r="I54" s="51">
        <f>IF($I$33=0,0,ROUND(((('IA1'!J27+'IA2'!J27+Assg!J27+ESEM!N29)/('Final COs - To be printed'!$I$33))*100),2))</f>
        <v>77.92</v>
      </c>
      <c r="J54" s="52">
        <f>IF($J$33=0,0,ROUND(((('IA1'!K27+'IA2'!K27+Assg!K27+ESEM!O29)/('Final COs - To be printed'!$J$33))*100),2))</f>
        <v>77.92</v>
      </c>
      <c r="K54" s="49" t="str">
        <f>IF($E$33=0," ",IF(D54=0," ",IF((E54&gt;=Target!$G$6),"Y","N")))</f>
        <v>Y</v>
      </c>
      <c r="L54" s="49" t="str">
        <f>IF($F$33=0," ",IF(D54=0," ",IF((F54&gt;=Target!$G$7),"Y","N")))</f>
        <v>Y</v>
      </c>
      <c r="M54" s="49" t="str">
        <f>IF($G$33=0," ",IF(D54=0," ",IF((G54&gt;=Target!$G$8),"Y","N")))</f>
        <v>N</v>
      </c>
      <c r="N54" s="49" t="str">
        <f>IF($H$33=0," ",IF(D54=0," ",IF((H54&gt;=Target!$G$9),"Y","N")))</f>
        <v>Y</v>
      </c>
      <c r="O54" s="49" t="str">
        <f>IF($I$33=0," ",IF(D54=0," ",IF((I54&gt;=Target!$G$10),"Y","N")))</f>
        <v>Y</v>
      </c>
      <c r="P54" s="49" t="str">
        <f>IF($J$33=0," ",IF(D54=0," ",IF((J54&gt;=Target!$G$11),"Y","N")))</f>
        <v>Y</v>
      </c>
    </row>
    <row r="55" spans="2:16" x14ac:dyDescent="0.25">
      <c r="B55" s="48">
        <v>22</v>
      </c>
      <c r="C55" s="50" t="str">
        <f>'Name List'!F27</f>
        <v>16xdy22</v>
      </c>
      <c r="D55" s="50" t="str">
        <f>'Name List'!G27</f>
        <v>X22</v>
      </c>
      <c r="E55" s="51">
        <f>IF($E$33=0,0,ROUND(((('IA1'!F28+'IA2'!F28+Assg!F28+ESEM!J30)/('Final COs - To be printed'!$E$33))*100),2))</f>
        <v>59.67</v>
      </c>
      <c r="F55" s="51">
        <f>IF($F$33=0,0,ROUND(((('IA1'!G28+'IA2'!G28+Assg!G28+ESEM!K30)/('Final COs - To be printed'!$F$33))*100),2))</f>
        <v>50.61</v>
      </c>
      <c r="G55" s="51">
        <f>IF($G$33=0,0,ROUND(((('IA1'!H28+'IA2'!H28+Assg!H28+ESEM!L30)/('Final COs - To be printed'!$G$33))*100),2))</f>
        <v>48.67</v>
      </c>
      <c r="H55" s="51">
        <f>IF($H$33=0,0,ROUND(((('IA1'!I28+'IA2'!I28+Assg!I28+ESEM!M30)/('Final COs - To be printed'!$H$33))*100),2))</f>
        <v>76.8</v>
      </c>
      <c r="I55" s="51">
        <f>IF($I$33=0,0,ROUND(((('IA1'!J28+'IA2'!J28+Assg!J28+ESEM!N30)/('Final COs - To be printed'!$I$33))*100),2))</f>
        <v>77.08</v>
      </c>
      <c r="J55" s="52">
        <f>IF($J$33=0,0,ROUND(((('IA1'!K28+'IA2'!K28+Assg!K28+ESEM!O30)/('Final COs - To be printed'!$J$33))*100),2))</f>
        <v>77.08</v>
      </c>
      <c r="K55" s="49" t="str">
        <f>IF($E$33=0," ",IF(D55=0," ",IF((E55&gt;=Target!$G$6),"Y","N")))</f>
        <v>Y</v>
      </c>
      <c r="L55" s="49" t="str">
        <f>IF($F$33=0," ",IF(D55=0," ",IF((F55&gt;=Target!$G$7),"Y","N")))</f>
        <v>Y</v>
      </c>
      <c r="M55" s="49" t="str">
        <f>IF($G$33=0," ",IF(D55=0," ",IF((G55&gt;=Target!$G$8),"Y","N")))</f>
        <v>N</v>
      </c>
      <c r="N55" s="49" t="str">
        <f>IF($H$33=0," ",IF(D55=0," ",IF((H55&gt;=Target!$G$9),"Y","N")))</f>
        <v>Y</v>
      </c>
      <c r="O55" s="49" t="str">
        <f>IF($I$33=0," ",IF(D55=0," ",IF((I55&gt;=Target!$G$10),"Y","N")))</f>
        <v>Y</v>
      </c>
      <c r="P55" s="49" t="str">
        <f>IF($J$33=0," ",IF(D55=0," ",IF((J55&gt;=Target!$G$11),"Y","N")))</f>
        <v>Y</v>
      </c>
    </row>
    <row r="56" spans="2:16" x14ac:dyDescent="0.25">
      <c r="B56" s="48">
        <v>23</v>
      </c>
      <c r="C56" s="50" t="str">
        <f>'Name List'!F28</f>
        <v>16xdy23</v>
      </c>
      <c r="D56" s="50" t="str">
        <f>'Name List'!G28</f>
        <v>X23</v>
      </c>
      <c r="E56" s="51">
        <f>IF($E$33=0,0,ROUND(((('IA1'!F29+'IA2'!F29+Assg!F29+ESEM!J31)/('Final COs - To be printed'!$E$33))*100),2))</f>
        <v>61.46</v>
      </c>
      <c r="F56" s="51">
        <f>IF($F$33=0,0,ROUND(((('IA1'!G29+'IA2'!G29+Assg!G29+ESEM!K31)/('Final COs - To be printed'!$F$33))*100),2))</f>
        <v>66.790000000000006</v>
      </c>
      <c r="G56" s="51">
        <f>IF($G$33=0,0,ROUND(((('IA1'!H29+'IA2'!H29+Assg!H29+ESEM!L31)/('Final COs - To be printed'!$G$33))*100),2))</f>
        <v>44.13</v>
      </c>
      <c r="H56" s="51">
        <f>IF($H$33=0,0,ROUND(((('IA1'!I29+'IA2'!I29+Assg!I29+ESEM!M31)/('Final COs - To be printed'!$H$33))*100),2))</f>
        <v>76.8</v>
      </c>
      <c r="I56" s="51">
        <f>IF($I$33=0,0,ROUND(((('IA1'!J29+'IA2'!J29+Assg!J29+ESEM!N31)/('Final COs - To be printed'!$I$33))*100),2))</f>
        <v>87.08</v>
      </c>
      <c r="J56" s="52">
        <f>IF($J$33=0,0,ROUND(((('IA1'!K29+'IA2'!K29+Assg!K29+ESEM!O31)/('Final COs - To be printed'!$J$33))*100),2))</f>
        <v>87.08</v>
      </c>
      <c r="K56" s="49" t="str">
        <f>IF($E$33=0," ",IF(D56=0," ",IF((E56&gt;=Target!$G$6),"Y","N")))</f>
        <v>Y</v>
      </c>
      <c r="L56" s="49" t="str">
        <f>IF($F$33=0," ",IF(D56=0," ",IF((F56&gt;=Target!$G$7),"Y","N")))</f>
        <v>Y</v>
      </c>
      <c r="M56" s="49" t="str">
        <f>IF($G$33=0," ",IF(D56=0," ",IF((G56&gt;=Target!$G$8),"Y","N")))</f>
        <v>N</v>
      </c>
      <c r="N56" s="49" t="str">
        <f>IF($H$33=0," ",IF(D56=0," ",IF((H56&gt;=Target!$G$9),"Y","N")))</f>
        <v>Y</v>
      </c>
      <c r="O56" s="49" t="str">
        <f>IF($I$33=0," ",IF(D56=0," ",IF((I56&gt;=Target!$G$10),"Y","N")))</f>
        <v>Y</v>
      </c>
      <c r="P56" s="49" t="str">
        <f>IF($J$33=0," ",IF(D56=0," ",IF((J56&gt;=Target!$G$11),"Y","N")))</f>
        <v>Y</v>
      </c>
    </row>
    <row r="57" spans="2:16" x14ac:dyDescent="0.25">
      <c r="B57" s="48">
        <v>24</v>
      </c>
      <c r="C57" s="50" t="str">
        <f>'Name List'!F29</f>
        <v>16xdy24</v>
      </c>
      <c r="D57" s="50" t="str">
        <f>'Name List'!G29</f>
        <v>X24</v>
      </c>
      <c r="E57" s="51">
        <f>IF($E$33=0,0,ROUND(((('IA1'!F30+'IA2'!F30+Assg!F30+ESEM!J32)/('Final COs - To be printed'!$E$33))*100),2))</f>
        <v>74.260000000000005</v>
      </c>
      <c r="F57" s="51">
        <f>IF($F$33=0,0,ROUND(((('IA1'!G30+'IA2'!G30+Assg!G30+ESEM!K32)/('Final COs - To be printed'!$F$33))*100),2))</f>
        <v>55.27</v>
      </c>
      <c r="G57" s="51">
        <f>IF($G$33=0,0,ROUND(((('IA1'!H30+'IA2'!H30+Assg!H30+ESEM!L32)/('Final COs - To be printed'!$G$33))*100),2))</f>
        <v>49.05</v>
      </c>
      <c r="H57" s="51">
        <f>IF($H$33=0,0,ROUND(((('IA1'!I30+'IA2'!I30+Assg!I30+ESEM!M32)/('Final COs - To be printed'!$H$33))*100),2))</f>
        <v>88.06</v>
      </c>
      <c r="I57" s="51">
        <f>IF($I$33=0,0,ROUND(((('IA1'!J30+'IA2'!J30+Assg!J30+ESEM!N32)/('Final COs - To be printed'!$I$33))*100),2))</f>
        <v>77.92</v>
      </c>
      <c r="J57" s="52">
        <f>IF($J$33=0,0,ROUND(((('IA1'!K30+'IA2'!K30+Assg!K30+ESEM!O32)/('Final COs - To be printed'!$J$33))*100),2))</f>
        <v>77.92</v>
      </c>
      <c r="K57" s="49" t="str">
        <f>IF($E$33=0," ",IF(D57=0," ",IF((E57&gt;=Target!$G$6),"Y","N")))</f>
        <v>Y</v>
      </c>
      <c r="L57" s="49" t="str">
        <f>IF($F$33=0," ",IF(D57=0," ",IF((F57&gt;=Target!$G$7),"Y","N")))</f>
        <v>Y</v>
      </c>
      <c r="M57" s="49" t="str">
        <f>IF($G$33=0," ",IF(D57=0," ",IF((G57&gt;=Target!$G$8),"Y","N")))</f>
        <v>N</v>
      </c>
      <c r="N57" s="49" t="str">
        <f>IF($H$33=0," ",IF(D57=0," ",IF((H57&gt;=Target!$G$9),"Y","N")))</f>
        <v>Y</v>
      </c>
      <c r="O57" s="49" t="str">
        <f>IF($I$33=0," ",IF(D57=0," ",IF((I57&gt;=Target!$G$10),"Y","N")))</f>
        <v>Y</v>
      </c>
      <c r="P57" s="49" t="str">
        <f>IF($J$33=0," ",IF(D57=0," ",IF((J57&gt;=Target!$G$11),"Y","N")))</f>
        <v>Y</v>
      </c>
    </row>
    <row r="58" spans="2:16" x14ac:dyDescent="0.25">
      <c r="B58" s="48">
        <v>25</v>
      </c>
      <c r="C58" s="50" t="str">
        <f>'Name List'!F30</f>
        <v>16xdy25</v>
      </c>
      <c r="D58" s="50" t="str">
        <f>'Name List'!G30</f>
        <v>X25</v>
      </c>
      <c r="E58" s="51">
        <f>IF($E$33=0,0,ROUND(((('IA1'!F31+'IA2'!F31+Assg!F31+ESEM!J33)/('Final COs - To be printed'!$E$33))*100),2))</f>
        <v>77.53</v>
      </c>
      <c r="F58" s="51">
        <f>IF($F$33=0,0,ROUND(((('IA1'!G31+'IA2'!G31+Assg!G31+ESEM!K33)/('Final COs - To be printed'!$F$33))*100),2))</f>
        <v>77.08</v>
      </c>
      <c r="G58" s="51">
        <f>IF($G$33=0,0,ROUND(((('IA1'!H31+'IA2'!H31+Assg!H31+ESEM!L33)/('Final COs - To be printed'!$G$33))*100),2))</f>
        <v>71.400000000000006</v>
      </c>
      <c r="H58" s="51">
        <f>IF($H$33=0,0,ROUND(((('IA1'!I31+'IA2'!I31+Assg!I31+ESEM!M33)/('Final COs - To be printed'!$H$33))*100),2))</f>
        <v>47.07</v>
      </c>
      <c r="I58" s="51">
        <f>IF($I$33=0,0,ROUND(((('IA1'!J31+'IA2'!J31+Assg!J31+ESEM!N33)/('Final COs - To be printed'!$I$33))*100),2))</f>
        <v>87.08</v>
      </c>
      <c r="J58" s="52">
        <f>IF($J$33=0,0,ROUND(((('IA1'!K31+'IA2'!K31+Assg!K31+ESEM!O33)/('Final COs - To be printed'!$J$33))*100),2))</f>
        <v>87.08</v>
      </c>
      <c r="K58" s="49" t="str">
        <f>IF($E$33=0," ",IF(D58=0," ",IF((E58&gt;=Target!$G$6),"Y","N")))</f>
        <v>Y</v>
      </c>
      <c r="L58" s="49" t="str">
        <f>IF($F$33=0," ",IF(D58=0," ",IF((F58&gt;=Target!$G$7),"Y","N")))</f>
        <v>Y</v>
      </c>
      <c r="M58" s="49" t="str">
        <f>IF($G$33=0," ",IF(D58=0," ",IF((G58&gt;=Target!$G$8),"Y","N")))</f>
        <v>Y</v>
      </c>
      <c r="N58" s="49" t="str">
        <f>IF($H$33=0," ",IF(D58=0," ",IF((H58&gt;=Target!$G$9),"Y","N")))</f>
        <v>N</v>
      </c>
      <c r="O58" s="49" t="str">
        <f>IF($I$33=0," ",IF(D58=0," ",IF((I58&gt;=Target!$G$10),"Y","N")))</f>
        <v>Y</v>
      </c>
      <c r="P58" s="49" t="str">
        <f>IF($J$33=0," ",IF(D58=0," ",IF((J58&gt;=Target!$G$11),"Y","N")))</f>
        <v>Y</v>
      </c>
    </row>
    <row r="59" spans="2:16" x14ac:dyDescent="0.25">
      <c r="B59" s="48">
        <v>26</v>
      </c>
      <c r="C59" s="50" t="str">
        <f>'Name List'!F31</f>
        <v>16xdy26</v>
      </c>
      <c r="D59" s="50" t="str">
        <f>'Name List'!G31</f>
        <v>X26</v>
      </c>
      <c r="E59" s="51">
        <f>IF($E$33=0,0,ROUND(((('IA1'!F32+'IA2'!F32+Assg!F32+ESEM!J34)/('Final COs - To be printed'!$E$33))*100),2))</f>
        <v>24.85</v>
      </c>
      <c r="F59" s="51">
        <f>IF($F$33=0,0,ROUND(((('IA1'!G32+'IA2'!G32+Assg!G32+ESEM!K34)/('Final COs - To be printed'!$F$33))*100),2))</f>
        <v>42.52</v>
      </c>
      <c r="G59" s="51">
        <f>IF($G$33=0,0,ROUND(((('IA1'!H32+'IA2'!H32+Assg!H32+ESEM!L34)/('Final COs - To be printed'!$G$33))*100),2))</f>
        <v>54.36</v>
      </c>
      <c r="H59" s="51">
        <f>IF($H$33=0,0,ROUND(((('IA1'!I32+'IA2'!I32+Assg!I32+ESEM!M34)/('Final COs - To be printed'!$H$33))*100),2))</f>
        <v>48.42</v>
      </c>
      <c r="I59" s="51">
        <f>IF($I$33=0,0,ROUND(((('IA1'!J32+'IA2'!J32+Assg!J32+ESEM!N34)/('Final COs - To be printed'!$I$33))*100),2))</f>
        <v>69.58</v>
      </c>
      <c r="J59" s="52">
        <f>IF($J$33=0,0,ROUND(((('IA1'!K32+'IA2'!K32+Assg!K32+ESEM!O34)/('Final COs - To be printed'!$J$33))*100),2))</f>
        <v>69.58</v>
      </c>
      <c r="K59" s="49" t="str">
        <f>IF($E$33=0," ",IF(D59=0," ",IF((E59&gt;=Target!$G$6),"Y","N")))</f>
        <v>N</v>
      </c>
      <c r="L59" s="49" t="str">
        <f>IF($F$33=0," ",IF(D59=0," ",IF((F59&gt;=Target!$G$7),"Y","N")))</f>
        <v>N</v>
      </c>
      <c r="M59" s="49" t="str">
        <f>IF($G$33=0," ",IF(D59=0," ",IF((G59&gt;=Target!$G$8),"Y","N")))</f>
        <v>Y</v>
      </c>
      <c r="N59" s="49" t="str">
        <f>IF($H$33=0," ",IF(D59=0," ",IF((H59&gt;=Target!$G$9),"Y","N")))</f>
        <v>N</v>
      </c>
      <c r="O59" s="49" t="str">
        <f>IF($I$33=0," ",IF(D59=0," ",IF((I59&gt;=Target!$G$10),"Y","N")))</f>
        <v>Y</v>
      </c>
      <c r="P59" s="49" t="str">
        <f>IF($J$33=0," ",IF(D59=0," ",IF((J59&gt;=Target!$G$11),"Y","N")))</f>
        <v>Y</v>
      </c>
    </row>
    <row r="60" spans="2:16" x14ac:dyDescent="0.25">
      <c r="B60" s="48">
        <v>27</v>
      </c>
      <c r="C60" s="50" t="str">
        <f>'Name List'!F32</f>
        <v>16xdy27</v>
      </c>
      <c r="D60" s="50" t="str">
        <f>'Name List'!G32</f>
        <v>X27</v>
      </c>
      <c r="E60" s="51">
        <f>IF($E$33=0,0,ROUND(((('IA1'!F33+'IA2'!F33+Assg!F33+ESEM!J35)/('Final COs - To be printed'!$E$33))*100),2))</f>
        <v>56.4</v>
      </c>
      <c r="F60" s="51">
        <f>IF($F$33=0,0,ROUND(((('IA1'!G33+'IA2'!G33+Assg!G33+ESEM!K35)/('Final COs - To be printed'!$F$33))*100),2))</f>
        <v>53.8</v>
      </c>
      <c r="G60" s="51">
        <f>IF($G$33=0,0,ROUND(((('IA1'!H33+'IA2'!H33+Assg!H33+ESEM!L35)/('Final COs - To be printed'!$G$33))*100),2))</f>
        <v>51.33</v>
      </c>
      <c r="H60" s="51">
        <f>IF($H$33=0,0,ROUND(((('IA1'!I33+'IA2'!I33+Assg!I33+ESEM!M35)/('Final COs - To be printed'!$H$33))*100),2))</f>
        <v>63.74</v>
      </c>
      <c r="I60" s="51">
        <f>IF($I$33=0,0,ROUND(((('IA1'!J33+'IA2'!J33+Assg!J33+ESEM!N35)/('Final COs - To be printed'!$I$33))*100),2))</f>
        <v>67.92</v>
      </c>
      <c r="J60" s="52">
        <f>IF($J$33=0,0,ROUND(((('IA1'!K33+'IA2'!K33+Assg!K33+ESEM!O35)/('Final COs - To be printed'!$J$33))*100),2))</f>
        <v>67.92</v>
      </c>
      <c r="K60" s="49" t="str">
        <f>IF($E$33=0," ",IF(D60=0," ",IF((E60&gt;=Target!$G$6),"Y","N")))</f>
        <v>Y</v>
      </c>
      <c r="L60" s="49" t="str">
        <f>IF($F$33=0," ",IF(D60=0," ",IF((F60&gt;=Target!$G$7),"Y","N")))</f>
        <v>Y</v>
      </c>
      <c r="M60" s="49" t="str">
        <f>IF($G$33=0," ",IF(D60=0," ",IF((G60&gt;=Target!$G$8),"Y","N")))</f>
        <v>Y</v>
      </c>
      <c r="N60" s="49" t="str">
        <f>IF($H$33=0," ",IF(D60=0," ",IF((H60&gt;=Target!$G$9),"Y","N")))</f>
        <v>Y</v>
      </c>
      <c r="O60" s="49" t="str">
        <f>IF($I$33=0," ",IF(D60=0," ",IF((I60&gt;=Target!$G$10),"Y","N")))</f>
        <v>Y</v>
      </c>
      <c r="P60" s="49" t="str">
        <f>IF($J$33=0," ",IF(D60=0," ",IF((J60&gt;=Target!$G$11),"Y","N")))</f>
        <v>Y</v>
      </c>
    </row>
    <row r="61" spans="2:16" x14ac:dyDescent="0.25">
      <c r="B61" s="48">
        <v>28</v>
      </c>
      <c r="C61" s="50" t="str">
        <f>'Name List'!F33</f>
        <v>16xdy28</v>
      </c>
      <c r="D61" s="50" t="str">
        <f>'Name List'!G33</f>
        <v>X28</v>
      </c>
      <c r="E61" s="51">
        <f>IF($E$33=0,0,ROUND(((('IA1'!F34+'IA2'!F34+Assg!F34+ESEM!J36)/('Final COs - To be printed'!$E$33))*100),2))</f>
        <v>59.38</v>
      </c>
      <c r="F61" s="51">
        <f>IF($F$33=0,0,ROUND(((('IA1'!G34+'IA2'!G34+Assg!G34+ESEM!K36)/('Final COs - To be printed'!$F$33))*100),2))</f>
        <v>59.19</v>
      </c>
      <c r="G61" s="51">
        <f>IF($G$33=0,0,ROUND(((('IA1'!H34+'IA2'!H34+Assg!H34+ESEM!L36)/('Final COs - To be printed'!$G$33))*100),2))</f>
        <v>55.11</v>
      </c>
      <c r="H61" s="51">
        <f>IF($H$33=0,0,ROUND(((('IA1'!I34+'IA2'!I34+Assg!I34+ESEM!M36)/('Final COs - To be printed'!$H$33))*100),2))</f>
        <v>68.239999999999995</v>
      </c>
      <c r="I61" s="51">
        <f>IF($I$33=0,0,ROUND(((('IA1'!J34+'IA2'!J34+Assg!J34+ESEM!N36)/('Final COs - To be printed'!$I$33))*100),2))</f>
        <v>76.25</v>
      </c>
      <c r="J61" s="52">
        <f>IF($J$33=0,0,ROUND(((('IA1'!K34+'IA2'!K34+Assg!K34+ESEM!O36)/('Final COs - To be printed'!$J$33))*100),2))</f>
        <v>76.25</v>
      </c>
      <c r="K61" s="49" t="str">
        <f>IF($E$33=0," ",IF(D61=0," ",IF((E61&gt;=Target!$G$6),"Y","N")))</f>
        <v>Y</v>
      </c>
      <c r="L61" s="49" t="str">
        <f>IF($F$33=0," ",IF(D61=0," ",IF((F61&gt;=Target!$G$7),"Y","N")))</f>
        <v>Y</v>
      </c>
      <c r="M61" s="49" t="str">
        <f>IF($G$33=0," ",IF(D61=0," ",IF((G61&gt;=Target!$G$8),"Y","N")))</f>
        <v>Y</v>
      </c>
      <c r="N61" s="49" t="str">
        <f>IF($H$33=0," ",IF(D61=0," ",IF((H61&gt;=Target!$G$9),"Y","N")))</f>
        <v>Y</v>
      </c>
      <c r="O61" s="49" t="str">
        <f>IF($I$33=0," ",IF(D61=0," ",IF((I61&gt;=Target!$G$10),"Y","N")))</f>
        <v>Y</v>
      </c>
      <c r="P61" s="49" t="str">
        <f>IF($J$33=0," ",IF(D61=0," ",IF((J61&gt;=Target!$G$11),"Y","N")))</f>
        <v>Y</v>
      </c>
    </row>
    <row r="62" spans="2:16" x14ac:dyDescent="0.25">
      <c r="B62" s="48">
        <v>29</v>
      </c>
      <c r="C62" s="50" t="str">
        <f>'Name List'!F34</f>
        <v>16xdy29</v>
      </c>
      <c r="D62" s="50" t="str">
        <f>'Name List'!G34</f>
        <v>X29</v>
      </c>
      <c r="E62" s="51">
        <f>IF($E$33=0,0,ROUND(((('IA1'!F35+'IA2'!F35+Assg!F35+ESEM!J37)/('Final COs - To be printed'!$E$33))*100),2))</f>
        <v>66.52</v>
      </c>
      <c r="F62" s="51">
        <f>IF($F$33=0,0,ROUND(((('IA1'!G35+'IA2'!G35+Assg!G35+ESEM!K37)/('Final COs - To be printed'!$F$33))*100),2))</f>
        <v>65.069999999999993</v>
      </c>
      <c r="G62" s="51">
        <f>IF($G$33=0,0,ROUND(((('IA1'!H35+'IA2'!H35+Assg!H35+ESEM!L37)/('Final COs - To be printed'!$G$33))*100),2))</f>
        <v>68.75</v>
      </c>
      <c r="H62" s="51">
        <f>IF($H$33=0,0,ROUND(((('IA1'!I35+'IA2'!I35+Assg!I35+ESEM!M37)/('Final COs - To be printed'!$H$33))*100),2))</f>
        <v>41.22</v>
      </c>
      <c r="I62" s="51">
        <f>IF($I$33=0,0,ROUND(((('IA1'!J35+'IA2'!J35+Assg!J35+ESEM!N37)/('Final COs - To be printed'!$I$33))*100),2))</f>
        <v>66.25</v>
      </c>
      <c r="J62" s="52">
        <f>IF($J$33=0,0,ROUND(((('IA1'!K35+'IA2'!K35+Assg!K35+ESEM!O37)/('Final COs - To be printed'!$J$33))*100),2))</f>
        <v>66.25</v>
      </c>
      <c r="K62" s="49" t="str">
        <f>IF($E$33=0," ",IF(D62=0," ",IF((E62&gt;=Target!$G$6),"Y","N")))</f>
        <v>Y</v>
      </c>
      <c r="L62" s="49" t="str">
        <f>IF($F$33=0," ",IF(D62=0," ",IF((F62&gt;=Target!$G$7),"Y","N")))</f>
        <v>Y</v>
      </c>
      <c r="M62" s="49" t="str">
        <f>IF($G$33=0," ",IF(D62=0," ",IF((G62&gt;=Target!$G$8),"Y","N")))</f>
        <v>Y</v>
      </c>
      <c r="N62" s="49" t="str">
        <f>IF($H$33=0," ",IF(D62=0," ",IF((H62&gt;=Target!$G$9),"Y","N")))</f>
        <v>N</v>
      </c>
      <c r="O62" s="49" t="str">
        <f>IF($I$33=0," ",IF(D62=0," ",IF((I62&gt;=Target!$G$10),"Y","N")))</f>
        <v>Y</v>
      </c>
      <c r="P62" s="49" t="str">
        <f>IF($J$33=0," ",IF(D62=0," ",IF((J62&gt;=Target!$G$11),"Y","N")))</f>
        <v>Y</v>
      </c>
    </row>
    <row r="63" spans="2:16" x14ac:dyDescent="0.25">
      <c r="B63" s="48">
        <v>30</v>
      </c>
      <c r="C63" s="50" t="str">
        <f>'Name List'!F35</f>
        <v>16xdy30</v>
      </c>
      <c r="D63" s="50" t="str">
        <f>'Name List'!G35</f>
        <v>X30</v>
      </c>
      <c r="E63" s="51">
        <f>IF($E$33=0,0,ROUND(((('IA1'!F36+'IA2'!F36+Assg!F36+ESEM!J38)/('Final COs - To be printed'!$E$33))*100),2))</f>
        <v>67.11</v>
      </c>
      <c r="F63" s="51">
        <f>IF($F$33=0,0,ROUND(((('IA1'!G36+'IA2'!G36+Assg!G36+ESEM!K38)/('Final COs - To be printed'!$F$33))*100),2))</f>
        <v>65.56</v>
      </c>
      <c r="G63" s="51">
        <f>IF($G$33=0,0,ROUND(((('IA1'!H36+'IA2'!H36+Assg!H36+ESEM!L38)/('Final COs - To be printed'!$G$33))*100),2))</f>
        <v>49.05</v>
      </c>
      <c r="H63" s="51">
        <f>IF($H$33=0,0,ROUND(((('IA1'!I36+'IA2'!I36+Assg!I36+ESEM!M38)/('Final COs - To be printed'!$H$33))*100),2))</f>
        <v>50.23</v>
      </c>
      <c r="I63" s="51">
        <f>IF($I$33=0,0,ROUND(((('IA1'!J36+'IA2'!J36+Assg!J36+ESEM!N38)/('Final COs - To be printed'!$I$33))*100),2))</f>
        <v>77.92</v>
      </c>
      <c r="J63" s="52">
        <f>IF($J$33=0,0,ROUND(((('IA1'!K36+'IA2'!K36+Assg!K36+ESEM!O38)/('Final COs - To be printed'!$J$33))*100),2))</f>
        <v>77.92</v>
      </c>
      <c r="K63" s="49" t="str">
        <f>IF($E$33=0," ",IF(D63=0," ",IF((E63&gt;=Target!$G$6),"Y","N")))</f>
        <v>Y</v>
      </c>
      <c r="L63" s="49" t="str">
        <f>IF($F$33=0," ",IF(D63=0," ",IF((F63&gt;=Target!$G$7),"Y","N")))</f>
        <v>Y</v>
      </c>
      <c r="M63" s="49" t="str">
        <f>IF($G$33=0," ",IF(D63=0," ",IF((G63&gt;=Target!$G$8),"Y","N")))</f>
        <v>N</v>
      </c>
      <c r="N63" s="49" t="str">
        <f>IF($H$33=0," ",IF(D63=0," ",IF((H63&gt;=Target!$G$9),"Y","N")))</f>
        <v>Y</v>
      </c>
      <c r="O63" s="49" t="str">
        <f>IF($I$33=0," ",IF(D63=0," ",IF((I63&gt;=Target!$G$10),"Y","N")))</f>
        <v>Y</v>
      </c>
      <c r="P63" s="49" t="str">
        <f>IF($J$33=0," ",IF(D63=0," ",IF((J63&gt;=Target!$G$11),"Y","N")))</f>
        <v>Y</v>
      </c>
    </row>
    <row r="64" spans="2:16" x14ac:dyDescent="0.25">
      <c r="B64" s="48">
        <v>31</v>
      </c>
      <c r="C64" s="50" t="str">
        <f>'Name List'!F36</f>
        <v>16xdy31</v>
      </c>
      <c r="D64" s="50" t="str">
        <f>'Name List'!G36</f>
        <v>X31</v>
      </c>
      <c r="E64" s="51">
        <f>IF($E$33=0,0,ROUND(((('IA1'!F37+'IA2'!F37+Assg!F37+ESEM!J39)/('Final COs - To be printed'!$E$33))*100),2))</f>
        <v>44.49</v>
      </c>
      <c r="F64" s="51">
        <f>IF($F$33=0,0,ROUND(((('IA1'!G37+'IA2'!G37+Assg!G37+ESEM!K39)/('Final COs - To be printed'!$F$33))*100),2))</f>
        <v>48.41</v>
      </c>
      <c r="G64" s="51">
        <f>IF($G$33=0,0,ROUND(((('IA1'!H37+'IA2'!H37+Assg!H37+ESEM!L39)/('Final COs - To be printed'!$G$33))*100),2))</f>
        <v>58.9</v>
      </c>
      <c r="H64" s="51">
        <f>IF($H$33=0,0,ROUND(((('IA1'!I37+'IA2'!I37+Assg!I37+ESEM!M39)/('Final COs - To be printed'!$H$33))*100),2))</f>
        <v>37.61</v>
      </c>
      <c r="I64" s="51">
        <f>IF($I$33=0,0,ROUND(((('IA1'!J37+'IA2'!J37+Assg!J37+ESEM!N39)/('Final COs - To be printed'!$I$33))*100),2))</f>
        <v>69.58</v>
      </c>
      <c r="J64" s="52">
        <f>IF($J$33=0,0,ROUND(((('IA1'!K37+'IA2'!K37+Assg!K37+ESEM!O39)/('Final COs - To be printed'!$J$33))*100),2))</f>
        <v>69.58</v>
      </c>
      <c r="K64" s="49" t="str">
        <f>IF($E$33=0," ",IF(D64=0," ",IF((E64&gt;=Target!$G$6),"Y","N")))</f>
        <v>N</v>
      </c>
      <c r="L64" s="49" t="str">
        <f>IF($F$33=0," ",IF(D64=0," ",IF((F64&gt;=Target!$G$7),"Y","N")))</f>
        <v>N</v>
      </c>
      <c r="M64" s="49" t="str">
        <f>IF($G$33=0," ",IF(D64=0," ",IF((G64&gt;=Target!$G$8),"Y","N")))</f>
        <v>Y</v>
      </c>
      <c r="N64" s="49" t="str">
        <f>IF($H$33=0," ",IF(D64=0," ",IF((H64&gt;=Target!$G$9),"Y","N")))</f>
        <v>N</v>
      </c>
      <c r="O64" s="49" t="str">
        <f>IF($I$33=0," ",IF(D64=0," ",IF((I64&gt;=Target!$G$10),"Y","N")))</f>
        <v>Y</v>
      </c>
      <c r="P64" s="49" t="str">
        <f>IF($J$33=0," ",IF(D64=0," ",IF((J64&gt;=Target!$G$11),"Y","N")))</f>
        <v>Y</v>
      </c>
    </row>
    <row r="65" spans="2:16" x14ac:dyDescent="0.25">
      <c r="B65" s="48">
        <v>32</v>
      </c>
      <c r="C65" s="50" t="str">
        <f>'Name List'!F37</f>
        <v>16xdy32</v>
      </c>
      <c r="D65" s="50" t="str">
        <f>'Name List'!G37</f>
        <v>X32</v>
      </c>
      <c r="E65" s="51">
        <f>IF($E$33=0,0,ROUND(((('IA1'!F38+'IA2'!F38+Assg!F38+ESEM!J40)/('Final COs - To be printed'!$E$33))*100),2))</f>
        <v>56.4</v>
      </c>
      <c r="F65" s="51">
        <f>IF($F$33=0,0,ROUND(((('IA1'!G38+'IA2'!G38+Assg!G38+ESEM!K40)/('Final COs - To be printed'!$F$33))*100),2))</f>
        <v>71.45</v>
      </c>
      <c r="G65" s="51">
        <f>IF($G$33=0,0,ROUND(((('IA1'!H38+'IA2'!H38+Assg!H38+ESEM!L40)/('Final COs - To be printed'!$G$33))*100),2))</f>
        <v>49.05</v>
      </c>
      <c r="H65" s="51">
        <f>IF($H$33=0,0,ROUND(((('IA1'!I38+'IA2'!I38+Assg!I38+ESEM!M40)/('Final COs - To be printed'!$H$33))*100),2))</f>
        <v>52.93</v>
      </c>
      <c r="I65" s="51">
        <f>IF($I$33=0,0,ROUND(((('IA1'!J38+'IA2'!J38+Assg!J38+ESEM!N40)/('Final COs - To be printed'!$I$33))*100),2))</f>
        <v>77.92</v>
      </c>
      <c r="J65" s="52">
        <f>IF($J$33=0,0,ROUND(((('IA1'!K38+'IA2'!K38+Assg!K38+ESEM!O40)/('Final COs - To be printed'!$J$33))*100),2))</f>
        <v>77.92</v>
      </c>
      <c r="K65" s="49" t="str">
        <f>IF($E$33=0," ",IF(D65=0," ",IF((E65&gt;=Target!$G$6),"Y","N")))</f>
        <v>Y</v>
      </c>
      <c r="L65" s="49" t="str">
        <f>IF($F$33=0," ",IF(D65=0," ",IF((F65&gt;=Target!$G$7),"Y","N")))</f>
        <v>Y</v>
      </c>
      <c r="M65" s="49" t="str">
        <f>IF($G$33=0," ",IF(D65=0," ",IF((G65&gt;=Target!$G$8),"Y","N")))</f>
        <v>N</v>
      </c>
      <c r="N65" s="49" t="str">
        <f>IF($H$33=0," ",IF(D65=0," ",IF((H65&gt;=Target!$G$9),"Y","N")))</f>
        <v>Y</v>
      </c>
      <c r="O65" s="49" t="str">
        <f>IF($I$33=0," ",IF(D65=0," ",IF((I65&gt;=Target!$G$10),"Y","N")))</f>
        <v>Y</v>
      </c>
      <c r="P65" s="49" t="str">
        <f>IF($J$33=0," ",IF(D65=0," ",IF((J65&gt;=Target!$G$11),"Y","N")))</f>
        <v>Y</v>
      </c>
    </row>
    <row r="66" spans="2:16" x14ac:dyDescent="0.25">
      <c r="B66" s="48">
        <v>33</v>
      </c>
      <c r="C66" s="50" t="str">
        <f>'Name List'!F38</f>
        <v>16xdy33</v>
      </c>
      <c r="D66" s="50" t="str">
        <f>'Name List'!G38</f>
        <v>X33</v>
      </c>
      <c r="E66" s="51">
        <f>IF($E$33=0,0,ROUND(((('IA1'!F39+'IA2'!F39+Assg!F39+ESEM!J41)/('Final COs - To be printed'!$E$33))*100),2))</f>
        <v>61.16</v>
      </c>
      <c r="F66" s="51">
        <f>IF($F$33=0,0,ROUND(((('IA1'!G39+'IA2'!G39+Assg!G39+ESEM!K41)/('Final COs - To be printed'!$F$33))*100),2))</f>
        <v>69.489999999999995</v>
      </c>
      <c r="G66" s="51">
        <f>IF($G$33=0,0,ROUND(((('IA1'!H39+'IA2'!H39+Assg!H39+ESEM!L41)/('Final COs - To be printed'!$G$33))*100),2))</f>
        <v>50.57</v>
      </c>
      <c r="H66" s="51">
        <f>IF($H$33=0,0,ROUND(((('IA1'!I39+'IA2'!I39+Assg!I39+ESEM!M41)/('Final COs - To be printed'!$H$33))*100),2))</f>
        <v>68.239999999999995</v>
      </c>
      <c r="I66" s="51">
        <f>IF($I$33=0,0,ROUND(((('IA1'!J39+'IA2'!J39+Assg!J39+ESEM!N41)/('Final COs - To be printed'!$I$33))*100),2))</f>
        <v>86.25</v>
      </c>
      <c r="J66" s="52">
        <f>IF($J$33=0,0,ROUND(((('IA1'!K39+'IA2'!K39+Assg!K39+ESEM!O41)/('Final COs - To be printed'!$J$33))*100),2))</f>
        <v>86.25</v>
      </c>
      <c r="K66" s="49" t="str">
        <f>IF($E$33=0," ",IF(D66=0," ",IF((E66&gt;=Target!$G$6),"Y","N")))</f>
        <v>Y</v>
      </c>
      <c r="L66" s="49" t="str">
        <f>IF($F$33=0," ",IF(D66=0," ",IF((F66&gt;=Target!$G$7),"Y","N")))</f>
        <v>Y</v>
      </c>
      <c r="M66" s="49" t="str">
        <f>IF($G$33=0," ",IF(D66=0," ",IF((G66&gt;=Target!$G$8),"Y","N")))</f>
        <v>Y</v>
      </c>
      <c r="N66" s="49" t="str">
        <f>IF($H$33=0," ",IF(D66=0," ",IF((H66&gt;=Target!$G$9),"Y","N")))</f>
        <v>Y</v>
      </c>
      <c r="O66" s="49" t="str">
        <f>IF($I$33=0," ",IF(D66=0," ",IF((I66&gt;=Target!$G$10),"Y","N")))</f>
        <v>Y</v>
      </c>
      <c r="P66" s="49" t="str">
        <f>IF($J$33=0," ",IF(D66=0," ",IF((J66&gt;=Target!$G$11),"Y","N")))</f>
        <v>Y</v>
      </c>
    </row>
    <row r="67" spans="2:16" x14ac:dyDescent="0.25">
      <c r="B67" s="48">
        <v>34</v>
      </c>
      <c r="C67" s="50" t="str">
        <f>'Name List'!F39</f>
        <v>16xdy34</v>
      </c>
      <c r="D67" s="50" t="str">
        <f>'Name List'!G39</f>
        <v>X34</v>
      </c>
      <c r="E67" s="51">
        <f>IF($E$33=0,0,ROUND(((('IA1'!F40+'IA2'!F40+Assg!F40+ESEM!J42)/('Final COs - To be printed'!$E$33))*100),2))</f>
        <v>45.68</v>
      </c>
      <c r="F67" s="51">
        <f>IF($F$33=0,0,ROUND(((('IA1'!G40+'IA2'!G40+Assg!G40+ESEM!K42)/('Final COs - To be printed'!$F$33))*100),2))</f>
        <v>43.5</v>
      </c>
      <c r="G67" s="51">
        <f>IF($G$33=0,0,ROUND(((('IA1'!H40+'IA2'!H40+Assg!H40+ESEM!L42)/('Final COs - To be printed'!$G$33))*100),2))</f>
        <v>46.78</v>
      </c>
      <c r="H67" s="51">
        <f>IF($H$33=0,0,ROUND(((('IA1'!I40+'IA2'!I40+Assg!I40+ESEM!M42)/('Final COs - To be printed'!$H$33))*100),2))</f>
        <v>74.55</v>
      </c>
      <c r="I67" s="51">
        <f>IF($I$33=0,0,ROUND(((('IA1'!J40+'IA2'!J40+Assg!J40+ESEM!N42)/('Final COs - To be printed'!$I$33))*100),2))</f>
        <v>77.92</v>
      </c>
      <c r="J67" s="52">
        <f>IF($J$33=0,0,ROUND(((('IA1'!K40+'IA2'!K40+Assg!K40+ESEM!O42)/('Final COs - To be printed'!$J$33))*100),2))</f>
        <v>77.92</v>
      </c>
      <c r="K67" s="49" t="str">
        <f>IF($E$33=0," ",IF(D67=0," ",IF((E67&gt;=Target!$G$6),"Y","N")))</f>
        <v>N</v>
      </c>
      <c r="L67" s="49" t="str">
        <f>IF($F$33=0," ",IF(D67=0," ",IF((F67&gt;=Target!$G$7),"Y","N")))</f>
        <v>N</v>
      </c>
      <c r="M67" s="49" t="str">
        <f>IF($G$33=0," ",IF(D67=0," ",IF((G67&gt;=Target!$G$8),"Y","N")))</f>
        <v>N</v>
      </c>
      <c r="N67" s="49" t="str">
        <f>IF($H$33=0," ",IF(D67=0," ",IF((H67&gt;=Target!$G$9),"Y","N")))</f>
        <v>Y</v>
      </c>
      <c r="O67" s="49" t="str">
        <f>IF($I$33=0," ",IF(D67=0," ",IF((I67&gt;=Target!$G$10),"Y","N")))</f>
        <v>Y</v>
      </c>
      <c r="P67" s="49" t="str">
        <f>IF($J$33=0," ",IF(D67=0," ",IF((J67&gt;=Target!$G$11),"Y","N")))</f>
        <v>Y</v>
      </c>
    </row>
    <row r="68" spans="2:16" x14ac:dyDescent="0.25">
      <c r="B68" s="48">
        <v>35</v>
      </c>
      <c r="C68" s="50" t="str">
        <f>'Name List'!F40</f>
        <v>16xdy35</v>
      </c>
      <c r="D68" s="50" t="str">
        <f>'Name List'!G40</f>
        <v>X35</v>
      </c>
      <c r="E68" s="51">
        <f>IF($E$33=0,0,ROUND(((('IA1'!F41+'IA2'!F41+Assg!F41+ESEM!J43)/('Final COs - To be printed'!$E$33))*100),2))</f>
        <v>32.590000000000003</v>
      </c>
      <c r="F68" s="51">
        <f>IF($F$33=0,0,ROUND(((('IA1'!G41+'IA2'!G41+Assg!G41+ESEM!K43)/('Final COs - To be printed'!$F$33))*100),2))</f>
        <v>34.19</v>
      </c>
      <c r="G68" s="51">
        <f>IF($G$33=0,0,ROUND(((('IA1'!H41+'IA2'!H41+Assg!H41+ESEM!L43)/('Final COs - To be printed'!$G$33))*100),2))</f>
        <v>36.93</v>
      </c>
      <c r="H68" s="51">
        <f>IF($H$33=0,0,ROUND(((('IA1'!I41+'IA2'!I41+Assg!I41+ESEM!M43)/('Final COs - To be printed'!$H$33))*100),2))</f>
        <v>57.43</v>
      </c>
      <c r="I68" s="51">
        <f>IF($I$33=0,0,ROUND(((('IA1'!J41+'IA2'!J41+Assg!J41+ESEM!N43)/('Final COs - To be printed'!$I$33))*100),2))</f>
        <v>61.25</v>
      </c>
      <c r="J68" s="52">
        <f>IF($J$33=0,0,ROUND(((('IA1'!K41+'IA2'!K41+Assg!K41+ESEM!O43)/('Final COs - To be printed'!$J$33))*100),2))</f>
        <v>61.25</v>
      </c>
      <c r="K68" s="49" t="str">
        <f>IF($E$33=0," ",IF(D68=0," ",IF((E68&gt;=Target!$G$6),"Y","N")))</f>
        <v>N</v>
      </c>
      <c r="L68" s="49" t="str">
        <f>IF($F$33=0," ",IF(D68=0," ",IF((F68&gt;=Target!$G$7),"Y","N")))</f>
        <v>N</v>
      </c>
      <c r="M68" s="49" t="str">
        <f>IF($G$33=0," ",IF(D68=0," ",IF((G68&gt;=Target!$G$8),"Y","N")))</f>
        <v>N</v>
      </c>
      <c r="N68" s="49" t="str">
        <f>IF($H$33=0," ",IF(D68=0," ",IF((H68&gt;=Target!$G$9),"Y","N")))</f>
        <v>Y</v>
      </c>
      <c r="O68" s="49" t="str">
        <f>IF($I$33=0," ",IF(D68=0," ",IF((I68&gt;=Target!$G$10),"Y","N")))</f>
        <v>Y</v>
      </c>
      <c r="P68" s="49" t="str">
        <f>IF($J$33=0," ",IF(D68=0," ",IF((J68&gt;=Target!$G$11),"Y","N")))</f>
        <v>Y</v>
      </c>
    </row>
    <row r="69" spans="2:16" x14ac:dyDescent="0.25">
      <c r="B69" s="48">
        <v>36</v>
      </c>
      <c r="C69" s="50" t="str">
        <f>'Name List'!F41</f>
        <v>16xdy36</v>
      </c>
      <c r="D69" s="50" t="str">
        <f>'Name List'!G41</f>
        <v>X36</v>
      </c>
      <c r="E69" s="51">
        <f>IF($E$33=0,0,ROUND(((('IA1'!F42+'IA2'!F42+Assg!F42+ESEM!J44)/('Final COs - To be printed'!$E$33))*100),2))</f>
        <v>62.95</v>
      </c>
      <c r="F69" s="51">
        <f>IF($F$33=0,0,ROUND(((('IA1'!G42+'IA2'!G42+Assg!G42+ESEM!K44)/('Final COs - To be printed'!$F$33))*100),2))</f>
        <v>60.66</v>
      </c>
      <c r="G69" s="51">
        <f>IF($G$33=0,0,ROUND(((('IA1'!H42+'IA2'!H42+Assg!H42+ESEM!L44)/('Final COs - To be printed'!$G$33))*100),2))</f>
        <v>50.57</v>
      </c>
      <c r="H69" s="51">
        <f>IF($H$33=0,0,ROUND(((('IA1'!I42+'IA2'!I42+Assg!I42+ESEM!M44)/('Final COs - To be printed'!$H$33))*100),2))</f>
        <v>81.760000000000005</v>
      </c>
      <c r="I69" s="51">
        <f>IF($I$33=0,0,ROUND(((('IA1'!J42+'IA2'!J42+Assg!J42+ESEM!N44)/('Final COs - To be printed'!$I$33))*100),2))</f>
        <v>86.25</v>
      </c>
      <c r="J69" s="52">
        <f>IF($J$33=0,0,ROUND(((('IA1'!K42+'IA2'!K42+Assg!K42+ESEM!O44)/('Final COs - To be printed'!$J$33))*100),2))</f>
        <v>86.25</v>
      </c>
      <c r="K69" s="49" t="str">
        <f>IF($E$33=0," ",IF(D69=0," ",IF((E69&gt;=Target!$G$6),"Y","N")))</f>
        <v>Y</v>
      </c>
      <c r="L69" s="49" t="str">
        <f>IF($F$33=0," ",IF(D69=0," ",IF((F69&gt;=Target!$G$7),"Y","N")))</f>
        <v>Y</v>
      </c>
      <c r="M69" s="49" t="str">
        <f>IF($G$33=0," ",IF(D69=0," ",IF((G69&gt;=Target!$G$8),"Y","N")))</f>
        <v>Y</v>
      </c>
      <c r="N69" s="49" t="str">
        <f>IF($H$33=0," ",IF(D69=0," ",IF((H69&gt;=Target!$G$9),"Y","N")))</f>
        <v>Y</v>
      </c>
      <c r="O69" s="49" t="str">
        <f>IF($I$33=0," ",IF(D69=0," ",IF((I69&gt;=Target!$G$10),"Y","N")))</f>
        <v>Y</v>
      </c>
      <c r="P69" s="49" t="str">
        <f>IF($J$33=0," ",IF(D69=0," ",IF((J69&gt;=Target!$G$11),"Y","N")))</f>
        <v>Y</v>
      </c>
    </row>
    <row r="70" spans="2:16" x14ac:dyDescent="0.25">
      <c r="B70" s="48">
        <v>37</v>
      </c>
      <c r="C70" s="50" t="str">
        <f>'Name List'!F42</f>
        <v>16xdy37</v>
      </c>
      <c r="D70" s="50" t="str">
        <f>'Name List'!G42</f>
        <v>X37</v>
      </c>
      <c r="E70" s="51">
        <f>IF($E$33=0,0,ROUND(((('IA1'!F43+'IA2'!F43+Assg!F43+ESEM!J45)/('Final COs - To be printed'!$E$33))*100),2))</f>
        <v>63.84</v>
      </c>
      <c r="F70" s="51">
        <f>IF($F$33=0,0,ROUND(((('IA1'!G43+'IA2'!G43+Assg!G43+ESEM!K45)/('Final COs - To be printed'!$F$33))*100),2))</f>
        <v>64.34</v>
      </c>
      <c r="G70" s="51">
        <f>IF($G$33=0,0,ROUND(((('IA1'!H43+'IA2'!H43+Assg!H43+ESEM!L45)/('Final COs - To be printed'!$G$33))*100),2))</f>
        <v>44.89</v>
      </c>
      <c r="H70" s="51">
        <f>IF($H$33=0,0,ROUND(((('IA1'!I43+'IA2'!I43+Assg!I43+ESEM!M45)/('Final COs - To be printed'!$H$33))*100),2))</f>
        <v>72.3</v>
      </c>
      <c r="I70" s="51">
        <f>IF($I$33=0,0,ROUND(((('IA1'!J43+'IA2'!J43+Assg!J43+ESEM!N45)/('Final COs - To be printed'!$I$33))*100),2))</f>
        <v>78.75</v>
      </c>
      <c r="J70" s="52">
        <f>IF($J$33=0,0,ROUND(((('IA1'!K43+'IA2'!K43+Assg!K43+ESEM!O45)/('Final COs - To be printed'!$J$33))*100),2))</f>
        <v>78.75</v>
      </c>
      <c r="K70" s="49" t="str">
        <f>IF($E$33=0," ",IF(D70=0," ",IF((E70&gt;=Target!$G$6),"Y","N")))</f>
        <v>Y</v>
      </c>
      <c r="L70" s="49" t="str">
        <f>IF($F$33=0," ",IF(D70=0," ",IF((F70&gt;=Target!$G$7),"Y","N")))</f>
        <v>Y</v>
      </c>
      <c r="M70" s="49" t="str">
        <f>IF($G$33=0," ",IF(D70=0," ",IF((G70&gt;=Target!$G$8),"Y","N")))</f>
        <v>N</v>
      </c>
      <c r="N70" s="49" t="str">
        <f>IF($H$33=0," ",IF(D70=0," ",IF((H70&gt;=Target!$G$9),"Y","N")))</f>
        <v>Y</v>
      </c>
      <c r="O70" s="49" t="str">
        <f>IF($I$33=0," ",IF(D70=0," ",IF((I70&gt;=Target!$G$10),"Y","N")))</f>
        <v>Y</v>
      </c>
      <c r="P70" s="49" t="str">
        <f>IF($J$33=0," ",IF(D70=0," ",IF((J70&gt;=Target!$G$11),"Y","N")))</f>
        <v>Y</v>
      </c>
    </row>
    <row r="71" spans="2:16" x14ac:dyDescent="0.25">
      <c r="B71" s="48">
        <v>38</v>
      </c>
      <c r="C71" s="50" t="str">
        <f>'Name List'!F43</f>
        <v>16xdy38</v>
      </c>
      <c r="D71" s="50" t="str">
        <f>'Name List'!G43</f>
        <v>X38</v>
      </c>
      <c r="E71" s="51">
        <f>IF($E$33=0,0,ROUND(((('IA1'!F44+'IA2'!F44+Assg!F44+ESEM!J46)/('Final COs - To be printed'!$E$33))*100),2))</f>
        <v>82.59</v>
      </c>
      <c r="F71" s="51">
        <f>IF($F$33=0,0,ROUND(((('IA1'!G44+'IA2'!G44+Assg!G44+ESEM!K46)/('Final COs - To be printed'!$F$33))*100),2))</f>
        <v>78.31</v>
      </c>
      <c r="G71" s="51">
        <f>IF($G$33=0,0,ROUND(((('IA1'!H44+'IA2'!H44+Assg!H44+ESEM!L46)/('Final COs - To be printed'!$G$33))*100),2))</f>
        <v>68.75</v>
      </c>
      <c r="H71" s="51">
        <f>IF($H$33=0,0,ROUND(((('IA1'!I44+'IA2'!I44+Assg!I44+ESEM!M46)/('Final COs - To be printed'!$H$33))*100),2))</f>
        <v>49.32</v>
      </c>
      <c r="I71" s="51">
        <f>IF($I$33=0,0,ROUND(((('IA1'!J44+'IA2'!J44+Assg!J44+ESEM!N46)/('Final COs - To be printed'!$I$33))*100),2))</f>
        <v>86.25</v>
      </c>
      <c r="J71" s="52">
        <f>IF($J$33=0,0,ROUND(((('IA1'!K44+'IA2'!K44+Assg!K44+ESEM!O46)/('Final COs - To be printed'!$J$33))*100),2))</f>
        <v>86.25</v>
      </c>
      <c r="K71" s="49" t="str">
        <f>IF($E$33=0," ",IF(D71=0," ",IF((E71&gt;=Target!$G$6),"Y","N")))</f>
        <v>Y</v>
      </c>
      <c r="L71" s="49" t="str">
        <f>IF($F$33=0," ",IF(D71=0," ",IF((F71&gt;=Target!$G$7),"Y","N")))</f>
        <v>Y</v>
      </c>
      <c r="M71" s="49" t="str">
        <f>IF($G$33=0," ",IF(D71=0," ",IF((G71&gt;=Target!$G$8),"Y","N")))</f>
        <v>Y</v>
      </c>
      <c r="N71" s="49" t="str">
        <f>IF($H$33=0," ",IF(D71=0," ",IF((H71&gt;=Target!$G$9),"Y","N")))</f>
        <v>N</v>
      </c>
      <c r="O71" s="49" t="str">
        <f>IF($I$33=0," ",IF(D71=0," ",IF((I71&gt;=Target!$G$10),"Y","N")))</f>
        <v>Y</v>
      </c>
      <c r="P71" s="49" t="str">
        <f>IF($J$33=0," ",IF(D71=0," ",IF((J71&gt;=Target!$G$11),"Y","N")))</f>
        <v>Y</v>
      </c>
    </row>
    <row r="72" spans="2:16" x14ac:dyDescent="0.25">
      <c r="B72" s="48">
        <v>39</v>
      </c>
      <c r="C72" s="50" t="str">
        <f>'Name List'!F44</f>
        <v>16xdy39</v>
      </c>
      <c r="D72" s="50" t="str">
        <f>'Name List'!G44</f>
        <v>X39</v>
      </c>
      <c r="E72" s="51">
        <f>IF($E$33=0,0,ROUND(((('IA1'!F45+'IA2'!F45+Assg!F45+ESEM!J47)/('Final COs - To be printed'!$E$33))*100),2))</f>
        <v>45.68</v>
      </c>
      <c r="F72" s="51">
        <f>IF($F$33=0,0,ROUND(((('IA1'!G45+'IA2'!G45+Assg!G45+ESEM!K47)/('Final COs - To be printed'!$F$33))*100),2))</f>
        <v>58.21</v>
      </c>
      <c r="G72" s="51">
        <f>IF($G$33=0,0,ROUND(((('IA1'!H45+'IA2'!H45+Assg!H45+ESEM!L47)/('Final COs - To be printed'!$G$33))*100),2))</f>
        <v>51.33</v>
      </c>
      <c r="H72" s="51">
        <f>IF($H$33=0,0,ROUND(((('IA1'!I45+'IA2'!I45+Assg!I45+ESEM!M47)/('Final COs - To be printed'!$H$33))*100),2))</f>
        <v>66.44</v>
      </c>
      <c r="I72" s="51">
        <f>IF($I$33=0,0,ROUND(((('IA1'!J45+'IA2'!J45+Assg!J45+ESEM!N47)/('Final COs - To be printed'!$I$33))*100),2))</f>
        <v>77.92</v>
      </c>
      <c r="J72" s="52">
        <f>IF($J$33=0,0,ROUND(((('IA1'!K45+'IA2'!K45+Assg!K45+ESEM!O47)/('Final COs - To be printed'!$J$33))*100),2))</f>
        <v>77.92</v>
      </c>
      <c r="K72" s="49" t="str">
        <f>IF($E$33=0," ",IF(D72=0," ",IF((E72&gt;=Target!$G$6),"Y","N")))</f>
        <v>N</v>
      </c>
      <c r="L72" s="49" t="str">
        <f>IF($F$33=0," ",IF(D72=0," ",IF((F72&gt;=Target!$G$7),"Y","N")))</f>
        <v>Y</v>
      </c>
      <c r="M72" s="49" t="str">
        <f>IF($G$33=0," ",IF(D72=0," ",IF((G72&gt;=Target!$G$8),"Y","N")))</f>
        <v>Y</v>
      </c>
      <c r="N72" s="49" t="str">
        <f>IF($H$33=0," ",IF(D72=0," ",IF((H72&gt;=Target!$G$9),"Y","N")))</f>
        <v>Y</v>
      </c>
      <c r="O72" s="49" t="str">
        <f>IF($I$33=0," ",IF(D72=0," ",IF((I72&gt;=Target!$G$10),"Y","N")))</f>
        <v>Y</v>
      </c>
      <c r="P72" s="49" t="str">
        <f>IF($J$33=0," ",IF(D72=0," ",IF((J72&gt;=Target!$G$11),"Y","N")))</f>
        <v>Y</v>
      </c>
    </row>
    <row r="73" spans="2:16" x14ac:dyDescent="0.25">
      <c r="B73" s="48">
        <v>40</v>
      </c>
      <c r="C73" s="50" t="str">
        <f>'Name List'!F45</f>
        <v>16xdy40</v>
      </c>
      <c r="D73" s="50" t="str">
        <f>'Name List'!G45</f>
        <v>X40</v>
      </c>
      <c r="E73" s="51">
        <f>IF($E$33=0,0,ROUND(((('IA1'!F46+'IA2'!F46+Assg!F46+ESEM!J48)/('Final COs - To be printed'!$E$33))*100),2))</f>
        <v>52.83</v>
      </c>
      <c r="F73" s="51">
        <f>IF($F$33=0,0,ROUND(((('IA1'!G46+'IA2'!G46+Assg!G46+ESEM!K48)/('Final COs - To be printed'!$F$33))*100),2))</f>
        <v>52.33</v>
      </c>
      <c r="G73" s="51">
        <f>IF($G$33=0,0,ROUND(((('IA1'!H46+'IA2'!H46+Assg!H46+ESEM!L48)/('Final COs - To be printed'!$G$33))*100),2))</f>
        <v>42.23</v>
      </c>
      <c r="H73" s="51">
        <f>IF($H$33=0,0,ROUND(((('IA1'!I46+'IA2'!I46+Assg!I46+ESEM!M48)/('Final COs - To be printed'!$H$33))*100),2))</f>
        <v>82.66</v>
      </c>
      <c r="I73" s="51">
        <f>IF($I$33=0,0,ROUND(((('IA1'!J46+'IA2'!J46+Assg!J46+ESEM!N48)/('Final COs - To be printed'!$I$33))*100),2))</f>
        <v>77.92</v>
      </c>
      <c r="J73" s="52">
        <f>IF($J$33=0,0,ROUND(((('IA1'!K46+'IA2'!K46+Assg!K46+ESEM!O48)/('Final COs - To be printed'!$J$33))*100),2))</f>
        <v>77.92</v>
      </c>
      <c r="K73" s="49" t="str">
        <f>IF($E$33=0," ",IF(D73=0," ",IF((E73&gt;=Target!$G$6),"Y","N")))</f>
        <v>Y</v>
      </c>
      <c r="L73" s="49" t="str">
        <f>IF($F$33=0," ",IF(D73=0," ",IF((F73&gt;=Target!$G$7),"Y","N")))</f>
        <v>Y</v>
      </c>
      <c r="M73" s="49" t="str">
        <f>IF($G$33=0," ",IF(D73=0," ",IF((G73&gt;=Target!$G$8),"Y","N")))</f>
        <v>N</v>
      </c>
      <c r="N73" s="49" t="str">
        <f>IF($H$33=0," ",IF(D73=0," ",IF((H73&gt;=Target!$G$9),"Y","N")))</f>
        <v>Y</v>
      </c>
      <c r="O73" s="49" t="str">
        <f>IF($I$33=0," ",IF(D73=0," ",IF((I73&gt;=Target!$G$10),"Y","N")))</f>
        <v>Y</v>
      </c>
      <c r="P73" s="49" t="str">
        <f>IF($J$33=0," ",IF(D73=0," ",IF((J73&gt;=Target!$G$11),"Y","N")))</f>
        <v>Y</v>
      </c>
    </row>
    <row r="74" spans="2:16" x14ac:dyDescent="0.25">
      <c r="B74" s="48">
        <v>41</v>
      </c>
      <c r="C74" s="50" t="str">
        <f>'Name List'!F46</f>
        <v>16xdy41</v>
      </c>
      <c r="D74" s="50" t="str">
        <f>'Name List'!G46</f>
        <v>X41</v>
      </c>
      <c r="E74" s="51">
        <f>IF($E$33=0,0,ROUND(((('IA1'!F47+'IA2'!F47+Assg!F47+ESEM!J49)/('Final COs - To be printed'!$E$33))*100),2))</f>
        <v>46.28</v>
      </c>
      <c r="F74" s="51">
        <f>IF($F$33=0,0,ROUND(((('IA1'!G47+'IA2'!G47+Assg!G47+ESEM!K49)/('Final COs - To be printed'!$F$33))*100),2))</f>
        <v>60.17</v>
      </c>
      <c r="G74" s="51">
        <f>IF($G$33=0,0,ROUND(((('IA1'!H47+'IA2'!H47+Assg!H47+ESEM!L49)/('Final COs - To be printed'!$G$33))*100),2))</f>
        <v>47.54</v>
      </c>
      <c r="H74" s="51">
        <f>IF($H$33=0,0,ROUND(((('IA1'!I47+'IA2'!I47+Assg!I47+ESEM!M49)/('Final COs - To be printed'!$H$33))*100),2))</f>
        <v>64.64</v>
      </c>
      <c r="I74" s="51">
        <f>IF($I$33=0,0,ROUND(((('IA1'!J47+'IA2'!J47+Assg!J47+ESEM!N49)/('Final COs - To be printed'!$I$33))*100),2))</f>
        <v>69.58</v>
      </c>
      <c r="J74" s="52">
        <f>IF($J$33=0,0,ROUND(((('IA1'!K47+'IA2'!K47+Assg!K47+ESEM!O49)/('Final COs - To be printed'!$J$33))*100),2))</f>
        <v>69.58</v>
      </c>
      <c r="K74" s="49" t="str">
        <f>IF($E$33=0," ",IF(D74=0," ",IF((E74&gt;=Target!$G$6),"Y","N")))</f>
        <v>N</v>
      </c>
      <c r="L74" s="49" t="str">
        <f>IF($F$33=0," ",IF(D74=0," ",IF((F74&gt;=Target!$G$7),"Y","N")))</f>
        <v>Y</v>
      </c>
      <c r="M74" s="49" t="str">
        <f>IF($G$33=0," ",IF(D74=0," ",IF((G74&gt;=Target!$G$8),"Y","N")))</f>
        <v>N</v>
      </c>
      <c r="N74" s="49" t="str">
        <f>IF($H$33=0," ",IF(D74=0," ",IF((H74&gt;=Target!$G$9),"Y","N")))</f>
        <v>Y</v>
      </c>
      <c r="O74" s="49" t="str">
        <f>IF($I$33=0," ",IF(D74=0," ",IF((I74&gt;=Target!$G$10),"Y","N")))</f>
        <v>Y</v>
      </c>
      <c r="P74" s="49" t="str">
        <f>IF($J$33=0," ",IF(D74=0," ",IF((J74&gt;=Target!$G$11),"Y","N")))</f>
        <v>Y</v>
      </c>
    </row>
    <row r="75" spans="2:16" x14ac:dyDescent="0.25">
      <c r="B75" s="48">
        <v>42</v>
      </c>
      <c r="C75" s="50" t="str">
        <f>'Name List'!F47</f>
        <v>16xdy42</v>
      </c>
      <c r="D75" s="50" t="str">
        <f>'Name List'!G47</f>
        <v>X42</v>
      </c>
      <c r="E75" s="51">
        <f>IF($E$33=0,0,ROUND(((('IA1'!F48+'IA2'!F48+Assg!F48+ESEM!J50)/('Final COs - To be printed'!$E$33))*100),2))</f>
        <v>52.23</v>
      </c>
      <c r="F75" s="51">
        <f>IF($F$33=0,0,ROUND(((('IA1'!G48+'IA2'!G48+Assg!G48+ESEM!K50)/('Final COs - To be printed'!$F$33))*100),2))</f>
        <v>44.49</v>
      </c>
      <c r="G75" s="51">
        <f>IF($G$33=0,0,ROUND(((('IA1'!H48+'IA2'!H48+Assg!H48+ESEM!L50)/('Final COs - To be printed'!$G$33))*100),2))</f>
        <v>46.02</v>
      </c>
      <c r="H75" s="51">
        <f>IF($H$33=0,0,ROUND(((('IA1'!I48+'IA2'!I48+Assg!I48+ESEM!M50)/('Final COs - To be printed'!$H$33))*100),2))</f>
        <v>73.650000000000006</v>
      </c>
      <c r="I75" s="51">
        <f>IF($I$33=0,0,ROUND(((('IA1'!J48+'IA2'!J48+Assg!J48+ESEM!N50)/('Final COs - To be printed'!$I$33))*100),2))</f>
        <v>76.25</v>
      </c>
      <c r="J75" s="52">
        <f>IF($J$33=0,0,ROUND(((('IA1'!K48+'IA2'!K48+Assg!K48+ESEM!O50)/('Final COs - To be printed'!$J$33))*100),2))</f>
        <v>76.25</v>
      </c>
      <c r="K75" s="49" t="str">
        <f>IF($E$33=0," ",IF(D75=0," ",IF((E75&gt;=Target!$G$6),"Y","N")))</f>
        <v>Y</v>
      </c>
      <c r="L75" s="49" t="str">
        <f>IF($F$33=0," ",IF(D75=0," ",IF((F75&gt;=Target!$G$7),"Y","N")))</f>
        <v>N</v>
      </c>
      <c r="M75" s="49" t="str">
        <f>IF($G$33=0," ",IF(D75=0," ",IF((G75&gt;=Target!$G$8),"Y","N")))</f>
        <v>N</v>
      </c>
      <c r="N75" s="49" t="str">
        <f>IF($H$33=0," ",IF(D75=0," ",IF((H75&gt;=Target!$G$9),"Y","N")))</f>
        <v>Y</v>
      </c>
      <c r="O75" s="49" t="str">
        <f>IF($I$33=0," ",IF(D75=0," ",IF((I75&gt;=Target!$G$10),"Y","N")))</f>
        <v>Y</v>
      </c>
      <c r="P75" s="49" t="str">
        <f>IF($J$33=0," ",IF(D75=0," ",IF((J75&gt;=Target!$G$11),"Y","N")))</f>
        <v>Y</v>
      </c>
    </row>
    <row r="76" spans="2:16" x14ac:dyDescent="0.25">
      <c r="B76" s="48">
        <v>43</v>
      </c>
      <c r="C76" s="50" t="str">
        <f>'Name List'!F48</f>
        <v>16xdy43</v>
      </c>
      <c r="D76" s="50" t="str">
        <f>'Name List'!G48</f>
        <v>X43</v>
      </c>
      <c r="E76" s="51">
        <f>IF($E$33=0,0,ROUND(((('IA1'!F49+'IA2'!F49+Assg!F49+ESEM!J51)/('Final COs - To be printed'!$E$33))*100),2))</f>
        <v>61.46</v>
      </c>
      <c r="F76" s="51">
        <f>IF($F$33=0,0,ROUND(((('IA1'!G49+'IA2'!G49+Assg!G49+ESEM!K51)/('Final COs - To be printed'!$F$33))*100),2))</f>
        <v>59.44</v>
      </c>
      <c r="G76" s="51">
        <f>IF($G$33=0,0,ROUND(((('IA1'!H49+'IA2'!H49+Assg!H49+ESEM!L51)/('Final COs - To be printed'!$G$33))*100),2))</f>
        <v>48.67</v>
      </c>
      <c r="H76" s="51">
        <f>IF($H$33=0,0,ROUND(((('IA1'!I49+'IA2'!I49+Assg!I49+ESEM!M51)/('Final COs - To be printed'!$H$33))*100),2))</f>
        <v>76.8</v>
      </c>
      <c r="I76" s="51">
        <f>IF($I$33=0,0,ROUND(((('IA1'!J49+'IA2'!J49+Assg!J49+ESEM!N51)/('Final COs - To be printed'!$I$33))*100),2))</f>
        <v>77.08</v>
      </c>
      <c r="J76" s="52">
        <f>IF($J$33=0,0,ROUND(((('IA1'!K49+'IA2'!K49+Assg!K49+ESEM!O51)/('Final COs - To be printed'!$J$33))*100),2))</f>
        <v>77.08</v>
      </c>
      <c r="K76" s="49" t="str">
        <f>IF($E$33=0," ",IF(D76=0," ",IF((E76&gt;=Target!$G$6),"Y","N")))</f>
        <v>Y</v>
      </c>
      <c r="L76" s="49" t="str">
        <f>IF($F$33=0," ",IF(D76=0," ",IF((F76&gt;=Target!$G$7),"Y","N")))</f>
        <v>Y</v>
      </c>
      <c r="M76" s="49" t="str">
        <f>IF($G$33=0," ",IF(D76=0," ",IF((G76&gt;=Target!$G$8),"Y","N")))</f>
        <v>N</v>
      </c>
      <c r="N76" s="49" t="str">
        <f>IF($H$33=0," ",IF(D76=0," ",IF((H76&gt;=Target!$G$9),"Y","N")))</f>
        <v>Y</v>
      </c>
      <c r="O76" s="49" t="str">
        <f>IF($I$33=0," ",IF(D76=0," ",IF((I76&gt;=Target!$G$10),"Y","N")))</f>
        <v>Y</v>
      </c>
      <c r="P76" s="49" t="str">
        <f>IF($J$33=0," ",IF(D76=0," ",IF((J76&gt;=Target!$G$11),"Y","N")))</f>
        <v>Y</v>
      </c>
    </row>
    <row r="77" spans="2:16" x14ac:dyDescent="0.25">
      <c r="B77" s="48">
        <v>44</v>
      </c>
      <c r="C77" s="50" t="str">
        <f>'Name List'!F49</f>
        <v>16xdy44</v>
      </c>
      <c r="D77" s="50" t="str">
        <f>'Name List'!G49</f>
        <v>X44</v>
      </c>
      <c r="E77" s="51">
        <f>IF($E$33=0,0,ROUND(((('IA1'!F50+'IA2'!F50+Assg!F50+ESEM!J52)/('Final COs - To be printed'!$E$33))*100),2))</f>
        <v>23.66</v>
      </c>
      <c r="F77" s="51">
        <f>IF($F$33=0,0,ROUND(((('IA1'!G50+'IA2'!G50+Assg!G50+ESEM!K52)/('Final COs - To be printed'!$F$33))*100),2))</f>
        <v>26.84</v>
      </c>
      <c r="G77" s="51">
        <f>IF($G$33=0,0,ROUND(((('IA1'!H50+'IA2'!H50+Assg!H50+ESEM!L52)/('Final COs - To be printed'!$G$33))*100),2))</f>
        <v>41.48</v>
      </c>
      <c r="H77" s="51">
        <f>IF($H$33=0,0,ROUND(((('IA1'!I50+'IA2'!I50+Assg!I50+ESEM!M52)/('Final COs - To be printed'!$H$33))*100),2))</f>
        <v>38.51</v>
      </c>
      <c r="I77" s="51">
        <f>IF($I$33=0,0,ROUND(((('IA1'!J50+'IA2'!J50+Assg!J50+ESEM!N52)/('Final COs - To be printed'!$I$33))*100),2))</f>
        <v>61.25</v>
      </c>
      <c r="J77" s="52">
        <f>IF($J$33=0,0,ROUND(((('IA1'!K50+'IA2'!K50+Assg!K50+ESEM!O52)/('Final COs - To be printed'!$J$33))*100),2))</f>
        <v>61.25</v>
      </c>
      <c r="K77" s="49" t="str">
        <f>IF($E$33=0," ",IF(D77=0," ",IF((E77&gt;=Target!$G$6),"Y","N")))</f>
        <v>N</v>
      </c>
      <c r="L77" s="49" t="str">
        <f>IF($F$33=0," ",IF(D77=0," ",IF((F77&gt;=Target!$G$7),"Y","N")))</f>
        <v>N</v>
      </c>
      <c r="M77" s="49" t="str">
        <f>IF($G$33=0," ",IF(D77=0," ",IF((G77&gt;=Target!$G$8),"Y","N")))</f>
        <v>N</v>
      </c>
      <c r="N77" s="49" t="str">
        <f>IF($H$33=0," ",IF(D77=0," ",IF((H77&gt;=Target!$G$9),"Y","N")))</f>
        <v>N</v>
      </c>
      <c r="O77" s="49" t="str">
        <f>IF($I$33=0," ",IF(D77=0," ",IF((I77&gt;=Target!$G$10),"Y","N")))</f>
        <v>Y</v>
      </c>
      <c r="P77" s="49" t="str">
        <f>IF($J$33=0," ",IF(D77=0," ",IF((J77&gt;=Target!$G$11),"Y","N")))</f>
        <v>Y</v>
      </c>
    </row>
    <row r="78" spans="2:16" x14ac:dyDescent="0.25">
      <c r="B78" s="48">
        <v>45</v>
      </c>
      <c r="C78" s="50" t="str">
        <f>'Name List'!F50</f>
        <v>16xdy45</v>
      </c>
      <c r="D78" s="50" t="str">
        <f>'Name List'!G50</f>
        <v>X45</v>
      </c>
      <c r="E78" s="51">
        <f>IF($E$33=0,0,ROUND(((('IA1'!F51+'IA2'!F51+Assg!F51+ESEM!J53)/('Final COs - To be printed'!$E$33))*100),2))</f>
        <v>70.680000000000007</v>
      </c>
      <c r="F78" s="51">
        <f>IF($F$33=0,0,ROUND(((('IA1'!G51+'IA2'!G51+Assg!G51+ESEM!K53)/('Final COs - To be printed'!$F$33))*100),2))</f>
        <v>78.8</v>
      </c>
      <c r="G78" s="51">
        <f>IF($G$33=0,0,ROUND(((('IA1'!H51+'IA2'!H51+Assg!H51+ESEM!L53)/('Final COs - To be printed'!$G$33))*100),2))</f>
        <v>76.33</v>
      </c>
      <c r="H78" s="51">
        <f>IF($H$33=0,0,ROUND(((('IA1'!I51+'IA2'!I51+Assg!I51+ESEM!M53)/('Final COs - To be printed'!$H$33))*100),2))</f>
        <v>47.52</v>
      </c>
      <c r="I78" s="51">
        <f>IF($I$33=0,0,ROUND(((('IA1'!J51+'IA2'!J51+Assg!J51+ESEM!N53)/('Final COs - To be printed'!$I$33))*100),2))</f>
        <v>77.92</v>
      </c>
      <c r="J78" s="52">
        <f>IF($J$33=0,0,ROUND(((('IA1'!K51+'IA2'!K51+Assg!K51+ESEM!O53)/('Final COs - To be printed'!$J$33))*100),2))</f>
        <v>77.92</v>
      </c>
      <c r="K78" s="49" t="str">
        <f>IF($E$33=0," ",IF(D78=0," ",IF((E78&gt;=Target!$G$6),"Y","N")))</f>
        <v>Y</v>
      </c>
      <c r="L78" s="49" t="str">
        <f>IF($F$33=0," ",IF(D78=0," ",IF((F78&gt;=Target!$G$7),"Y","N")))</f>
        <v>Y</v>
      </c>
      <c r="M78" s="49" t="str">
        <f>IF($G$33=0," ",IF(D78=0," ",IF((G78&gt;=Target!$G$8),"Y","N")))</f>
        <v>Y</v>
      </c>
      <c r="N78" s="49" t="str">
        <f>IF($H$33=0," ",IF(D78=0," ",IF((H78&gt;=Target!$G$9),"Y","N")))</f>
        <v>N</v>
      </c>
      <c r="O78" s="49" t="str">
        <f>IF($I$33=0," ",IF(D78=0," ",IF((I78&gt;=Target!$G$10),"Y","N")))</f>
        <v>Y</v>
      </c>
      <c r="P78" s="49" t="str">
        <f>IF($J$33=0," ",IF(D78=0," ",IF((J78&gt;=Target!$G$11),"Y","N")))</f>
        <v>Y</v>
      </c>
    </row>
    <row r="79" spans="2:16" x14ac:dyDescent="0.25">
      <c r="B79" s="48">
        <v>46</v>
      </c>
      <c r="C79" s="50" t="str">
        <f>'Name List'!F51</f>
        <v>16xdy46</v>
      </c>
      <c r="D79" s="50" t="str">
        <f>'Name List'!G51</f>
        <v>X46</v>
      </c>
      <c r="E79" s="51">
        <f>IF($E$33=0,0,ROUND(((('IA1'!F52+'IA2'!F52+Assg!F52+ESEM!J54)/('Final COs - To be printed'!$E$33))*100),2))</f>
        <v>65.03</v>
      </c>
      <c r="F79" s="51">
        <f>IF($F$33=0,0,ROUND(((('IA1'!G52+'IA2'!G52+Assg!G52+ESEM!K54)/('Final COs - To be printed'!$F$33))*100),2))</f>
        <v>77.08</v>
      </c>
      <c r="G79" s="51">
        <f>IF($G$33=0,0,ROUND(((('IA1'!H52+'IA2'!H52+Assg!H52+ESEM!L54)/('Final COs - To be printed'!$G$33))*100),2))</f>
        <v>41.86</v>
      </c>
      <c r="H79" s="51">
        <f>IF($H$33=0,0,ROUND(((('IA1'!I52+'IA2'!I52+Assg!I52+ESEM!M54)/('Final COs - To be printed'!$H$33))*100),2))</f>
        <v>63.29</v>
      </c>
      <c r="I79" s="51">
        <f>IF($I$33=0,0,ROUND(((('IA1'!J52+'IA2'!J52+Assg!J52+ESEM!N54)/('Final COs - To be printed'!$I$33))*100),2))</f>
        <v>77.08</v>
      </c>
      <c r="J79" s="52">
        <f>IF($J$33=0,0,ROUND(((('IA1'!K52+'IA2'!K52+Assg!K52+ESEM!O54)/('Final COs - To be printed'!$J$33))*100),2))</f>
        <v>77.08</v>
      </c>
      <c r="K79" s="49" t="str">
        <f>IF($E$33=0," ",IF(D79=0," ",IF((E79&gt;=Target!$G$6),"Y","N")))</f>
        <v>Y</v>
      </c>
      <c r="L79" s="49" t="str">
        <f>IF($F$33=0," ",IF(D79=0," ",IF((F79&gt;=Target!$G$7),"Y","N")))</f>
        <v>Y</v>
      </c>
      <c r="M79" s="49" t="str">
        <f>IF($G$33=0," ",IF(D79=0," ",IF((G79&gt;=Target!$G$8),"Y","N")))</f>
        <v>N</v>
      </c>
      <c r="N79" s="49" t="str">
        <f>IF($H$33=0," ",IF(D79=0," ",IF((H79&gt;=Target!$G$9),"Y","N")))</f>
        <v>Y</v>
      </c>
      <c r="O79" s="49" t="str">
        <f>IF($I$33=0," ",IF(D79=0," ",IF((I79&gt;=Target!$G$10),"Y","N")))</f>
        <v>Y</v>
      </c>
      <c r="P79" s="49" t="str">
        <f>IF($J$33=0," ",IF(D79=0," ",IF((J79&gt;=Target!$G$11),"Y","N")))</f>
        <v>Y</v>
      </c>
    </row>
    <row r="80" spans="2:16" x14ac:dyDescent="0.25">
      <c r="B80" s="48">
        <v>47</v>
      </c>
      <c r="C80" s="50" t="str">
        <f>'Name List'!F52</f>
        <v>16xdy47</v>
      </c>
      <c r="D80" s="50" t="str">
        <f>'Name List'!G52</f>
        <v>X47</v>
      </c>
      <c r="E80" s="51">
        <f>IF($E$33=0,0,ROUND(((('IA1'!F53+'IA2'!F53+Assg!F53+ESEM!J55)/('Final COs - To be printed'!$E$33))*100),2))</f>
        <v>30.51</v>
      </c>
      <c r="F80" s="51">
        <f>IF($F$33=0,0,ROUND(((('IA1'!G53+'IA2'!G53+Assg!G53+ESEM!K55)/('Final COs - To be printed'!$F$33))*100),2))</f>
        <v>53.06</v>
      </c>
      <c r="G80" s="51">
        <f>IF($G$33=0,0,ROUND(((('IA1'!H53+'IA2'!H53+Assg!H53+ESEM!L55)/('Final COs - To be printed'!$G$33))*100),2))</f>
        <v>57.01</v>
      </c>
      <c r="H80" s="51">
        <f>IF($H$33=0,0,ROUND(((('IA1'!I53+'IA2'!I53+Assg!I53+ESEM!M55)/('Final COs - To be printed'!$H$33))*100),2))</f>
        <v>89.41</v>
      </c>
      <c r="I80" s="51">
        <f>IF($I$33=0,0,ROUND(((('IA1'!J53+'IA2'!J53+Assg!J53+ESEM!N55)/('Final COs - To be printed'!$I$33))*100),2))</f>
        <v>85.42</v>
      </c>
      <c r="J80" s="52">
        <f>IF($J$33=0,0,ROUND(((('IA1'!K53+'IA2'!K53+Assg!K53+ESEM!O55)/('Final COs - To be printed'!$J$33))*100),2))</f>
        <v>85.42</v>
      </c>
      <c r="K80" s="49" t="str">
        <f>IF($E$33=0," ",IF(D80=0," ",IF((E80&gt;=Target!$G$6),"Y","N")))</f>
        <v>N</v>
      </c>
      <c r="L80" s="49" t="str">
        <f>IF($F$33=0," ",IF(D80=0," ",IF((F80&gt;=Target!$G$7),"Y","N")))</f>
        <v>Y</v>
      </c>
      <c r="M80" s="49" t="str">
        <f>IF($G$33=0," ",IF(D80=0," ",IF((G80&gt;=Target!$G$8),"Y","N")))</f>
        <v>Y</v>
      </c>
      <c r="N80" s="49" t="str">
        <f>IF($H$33=0," ",IF(D80=0," ",IF((H80&gt;=Target!$G$9),"Y","N")))</f>
        <v>Y</v>
      </c>
      <c r="O80" s="49" t="str">
        <f>IF($I$33=0," ",IF(D80=0," ",IF((I80&gt;=Target!$G$10),"Y","N")))</f>
        <v>Y</v>
      </c>
      <c r="P80" s="49" t="str">
        <f>IF($J$33=0," ",IF(D80=0," ",IF((J80&gt;=Target!$G$11),"Y","N")))</f>
        <v>Y</v>
      </c>
    </row>
    <row r="81" spans="2:16" x14ac:dyDescent="0.25">
      <c r="B81" s="48">
        <v>48</v>
      </c>
      <c r="C81" s="50" t="str">
        <f>'Name List'!F53</f>
        <v>16xdy48</v>
      </c>
      <c r="D81" s="50" t="str">
        <f>'Name List'!G53</f>
        <v>X48</v>
      </c>
      <c r="E81" s="51">
        <f>IF($E$33=0,0,ROUND(((('IA1'!F54+'IA2'!F54+Assg!F54+ESEM!J56)/('Final COs - To be printed'!$E$33))*100),2))</f>
        <v>80.510000000000005</v>
      </c>
      <c r="F81" s="51">
        <f>IF($F$33=0,0,ROUND(((('IA1'!G54+'IA2'!G54+Assg!G54+ESEM!K56)/('Final COs - To be printed'!$F$33))*100),2))</f>
        <v>86.89</v>
      </c>
      <c r="G81" s="51">
        <f>IF($G$33=0,0,ROUND(((('IA1'!H54+'IA2'!H54+Assg!H54+ESEM!L56)/('Final COs - To be printed'!$G$33))*100),2))</f>
        <v>52.46</v>
      </c>
      <c r="H81" s="51">
        <f>IF($H$33=0,0,ROUND(((('IA1'!I54+'IA2'!I54+Assg!I54+ESEM!M56)/('Final COs - To be printed'!$H$33))*100),2))</f>
        <v>89.41</v>
      </c>
      <c r="I81" s="51">
        <f>IF($I$33=0,0,ROUND(((('IA1'!J54+'IA2'!J54+Assg!J54+ESEM!N56)/('Final COs - To be printed'!$I$33))*100),2))</f>
        <v>85.42</v>
      </c>
      <c r="J81" s="52">
        <f>IF($J$33=0,0,ROUND(((('IA1'!K54+'IA2'!K54+Assg!K54+ESEM!O56)/('Final COs - To be printed'!$J$33))*100),2))</f>
        <v>85.42</v>
      </c>
      <c r="K81" s="49" t="str">
        <f>IF($E$33=0," ",IF(D81=0," ",IF((E81&gt;=Target!$G$6),"Y","N")))</f>
        <v>Y</v>
      </c>
      <c r="L81" s="49" t="str">
        <f>IF($F$33=0," ",IF(D81=0," ",IF((F81&gt;=Target!$G$7),"Y","N")))</f>
        <v>Y</v>
      </c>
      <c r="M81" s="49" t="str">
        <f>IF($G$33=0," ",IF(D81=0," ",IF((G81&gt;=Target!$G$8),"Y","N")))</f>
        <v>Y</v>
      </c>
      <c r="N81" s="49" t="str">
        <f>IF($H$33=0," ",IF(D81=0," ",IF((H81&gt;=Target!$G$9),"Y","N")))</f>
        <v>Y</v>
      </c>
      <c r="O81" s="49" t="str">
        <f>IF($I$33=0," ",IF(D81=0," ",IF((I81&gt;=Target!$G$10),"Y","N")))</f>
        <v>Y</v>
      </c>
      <c r="P81" s="49" t="str">
        <f>IF($J$33=0," ",IF(D81=0," ",IF((J81&gt;=Target!$G$11),"Y","N")))</f>
        <v>Y</v>
      </c>
    </row>
    <row r="82" spans="2:16" x14ac:dyDescent="0.25">
      <c r="B82" s="48">
        <v>49</v>
      </c>
      <c r="C82" s="50" t="str">
        <f>'Name List'!F54</f>
        <v>16xdy49</v>
      </c>
      <c r="D82" s="50" t="str">
        <f>'Name List'!G54</f>
        <v>X49</v>
      </c>
      <c r="E82" s="51">
        <f>IF($E$33=0,0,ROUND(((('IA1'!F55+'IA2'!F55+Assg!F55+ESEM!J57)/('Final COs - To be printed'!$E$33))*100),2))</f>
        <v>71.88</v>
      </c>
      <c r="F82" s="51">
        <f>IF($F$33=0,0,ROUND(((('IA1'!G55+'IA2'!G55+Assg!G55+ESEM!K57)/('Final COs - To be printed'!$F$33))*100),2))</f>
        <v>72.430000000000007</v>
      </c>
      <c r="G82" s="51">
        <f>IF($G$33=0,0,ROUND(((('IA1'!H55+'IA2'!H55+Assg!H55+ESEM!L57)/('Final COs - To be printed'!$G$33))*100),2))</f>
        <v>43.75</v>
      </c>
      <c r="H82" s="51">
        <f>IF($H$33=0,0,ROUND(((('IA1'!I55+'IA2'!I55+Assg!I55+ESEM!M57)/('Final COs - To be printed'!$H$33))*100),2))</f>
        <v>79.05</v>
      </c>
      <c r="I82" s="51">
        <f>IF($I$33=0,0,ROUND(((('IA1'!J55+'IA2'!J55+Assg!J55+ESEM!N57)/('Final COs - To be printed'!$I$33))*100),2))</f>
        <v>86.25</v>
      </c>
      <c r="J82" s="52">
        <f>IF($J$33=0,0,ROUND(((('IA1'!K55+'IA2'!K55+Assg!K55+ESEM!O57)/('Final COs - To be printed'!$J$33))*100),2))</f>
        <v>86.25</v>
      </c>
      <c r="K82" s="49" t="str">
        <f>IF($E$33=0," ",IF(D82=0," ",IF((E82&gt;=Target!$G$6),"Y","N")))</f>
        <v>Y</v>
      </c>
      <c r="L82" s="49" t="str">
        <f>IF($F$33=0," ",IF(D82=0," ",IF((F82&gt;=Target!$G$7),"Y","N")))</f>
        <v>Y</v>
      </c>
      <c r="M82" s="49" t="str">
        <f>IF($G$33=0," ",IF(D82=0," ",IF((G82&gt;=Target!$G$8),"Y","N")))</f>
        <v>N</v>
      </c>
      <c r="N82" s="49" t="str">
        <f>IF($H$33=0," ",IF(D82=0," ",IF((H82&gt;=Target!$G$9),"Y","N")))</f>
        <v>Y</v>
      </c>
      <c r="O82" s="49" t="str">
        <f>IF($I$33=0," ",IF(D82=0," ",IF((I82&gt;=Target!$G$10),"Y","N")))</f>
        <v>Y</v>
      </c>
      <c r="P82" s="49" t="str">
        <f>IF($J$33=0," ",IF(D82=0," ",IF((J82&gt;=Target!$G$11),"Y","N")))</f>
        <v>Y</v>
      </c>
    </row>
    <row r="83" spans="2:16" x14ac:dyDescent="0.25">
      <c r="B83" s="48">
        <v>50</v>
      </c>
      <c r="C83" s="50" t="str">
        <f>'Name List'!F55</f>
        <v>16xdy50</v>
      </c>
      <c r="D83" s="50" t="str">
        <f>'Name List'!G55</f>
        <v>X50</v>
      </c>
      <c r="E83" s="51">
        <f>IF($E$33=0,0,ROUND(((('IA1'!F56+'IA2'!F56+Assg!F56+ESEM!J58)/('Final COs - To be printed'!$E$33))*100),2))</f>
        <v>57.59</v>
      </c>
      <c r="F83" s="51">
        <f>IF($F$33=0,0,ROUND(((('IA1'!G56+'IA2'!G56+Assg!G56+ESEM!K58)/('Final COs - To be printed'!$F$33))*100),2))</f>
        <v>69.489999999999995</v>
      </c>
      <c r="G83" s="51">
        <f>IF($G$33=0,0,ROUND(((('IA1'!H56+'IA2'!H56+Assg!H56+ESEM!L58)/('Final COs - To be printed'!$G$33))*100),2))</f>
        <v>46.02</v>
      </c>
      <c r="H83" s="51">
        <f>IF($H$33=0,0,ROUND(((('IA1'!I56+'IA2'!I56+Assg!I56+ESEM!M58)/('Final COs - To be printed'!$H$33))*100),2))</f>
        <v>84.46</v>
      </c>
      <c r="I83" s="51">
        <f>IF($I$33=0,0,ROUND(((('IA1'!J56+'IA2'!J56+Assg!J56+ESEM!N58)/('Final COs - To be printed'!$I$33))*100),2))</f>
        <v>86.25</v>
      </c>
      <c r="J83" s="52">
        <f>IF($J$33=0,0,ROUND(((('IA1'!K56+'IA2'!K56+Assg!K56+ESEM!O58)/('Final COs - To be printed'!$J$33))*100),2))</f>
        <v>86.25</v>
      </c>
      <c r="K83" s="49" t="str">
        <f>IF($E$33=0," ",IF(D83=0," ",IF((E83&gt;=Target!$G$6),"Y","N")))</f>
        <v>Y</v>
      </c>
      <c r="L83" s="49" t="str">
        <f>IF($F$33=0," ",IF(D83=0," ",IF((F83&gt;=Target!$G$7),"Y","N")))</f>
        <v>Y</v>
      </c>
      <c r="M83" s="49" t="str">
        <f>IF($G$33=0," ",IF(D83=0," ",IF((G83&gt;=Target!$G$8),"Y","N")))</f>
        <v>N</v>
      </c>
      <c r="N83" s="49" t="str">
        <f>IF($H$33=0," ",IF(D83=0," ",IF((H83&gt;=Target!$G$9),"Y","N")))</f>
        <v>Y</v>
      </c>
      <c r="O83" s="49" t="str">
        <f>IF($I$33=0," ",IF(D83=0," ",IF((I83&gt;=Target!$G$10),"Y","N")))</f>
        <v>Y</v>
      </c>
      <c r="P83" s="49" t="str">
        <f>IF($J$33=0," ",IF(D83=0," ",IF((J83&gt;=Target!$G$11),"Y","N")))</f>
        <v>Y</v>
      </c>
    </row>
    <row r="84" spans="2:16" x14ac:dyDescent="0.25">
      <c r="B84" s="48">
        <v>51</v>
      </c>
      <c r="C84" s="50" t="str">
        <f>'Name List'!F56</f>
        <v>16xdy51</v>
      </c>
      <c r="D84" s="50" t="str">
        <f>'Name List'!G56</f>
        <v>X51</v>
      </c>
      <c r="E84" s="51">
        <f>IF($E$33=0,0,ROUND(((('IA1'!F57+'IA2'!F57+Assg!F57+ESEM!J59)/('Final COs - To be printed'!$E$33))*100),2))</f>
        <v>56.4</v>
      </c>
      <c r="F84" s="51">
        <f>IF($F$33=0,0,ROUND(((('IA1'!G57+'IA2'!G57+Assg!G57+ESEM!K59)/('Final COs - To be printed'!$F$33))*100),2))</f>
        <v>68.5</v>
      </c>
      <c r="G84" s="51">
        <f>IF($G$33=0,0,ROUND(((('IA1'!H57+'IA2'!H57+Assg!H57+ESEM!L59)/('Final COs - To be printed'!$G$33))*100),2))</f>
        <v>83.14</v>
      </c>
      <c r="H84" s="51">
        <f>IF($H$33=0,0,ROUND(((('IA1'!I57+'IA2'!I57+Assg!I57+ESEM!M59)/('Final COs - To be printed'!$H$33))*100),2))</f>
        <v>47.52</v>
      </c>
      <c r="I84" s="51">
        <f>IF($I$33=0,0,ROUND(((('IA1'!J57+'IA2'!J57+Assg!J57+ESEM!N59)/('Final COs - To be printed'!$I$33))*100),2))</f>
        <v>77.92</v>
      </c>
      <c r="J84" s="52">
        <f>IF($J$33=0,0,ROUND(((('IA1'!K57+'IA2'!K57+Assg!K57+ESEM!O59)/('Final COs - To be printed'!$J$33))*100),2))</f>
        <v>77.92</v>
      </c>
      <c r="K84" s="49" t="str">
        <f>IF($E$33=0," ",IF(D84=0," ",IF((E84&gt;=Target!$G$6),"Y","N")))</f>
        <v>Y</v>
      </c>
      <c r="L84" s="49" t="str">
        <f>IF($F$33=0," ",IF(D84=0," ",IF((F84&gt;=Target!$G$7),"Y","N")))</f>
        <v>Y</v>
      </c>
      <c r="M84" s="49" t="str">
        <f>IF($G$33=0," ",IF(D84=0," ",IF((G84&gt;=Target!$G$8),"Y","N")))</f>
        <v>Y</v>
      </c>
      <c r="N84" s="49" t="str">
        <f>IF($H$33=0," ",IF(D84=0," ",IF((H84&gt;=Target!$G$9),"Y","N")))</f>
        <v>N</v>
      </c>
      <c r="O84" s="49" t="str">
        <f>IF($I$33=0," ",IF(D84=0," ",IF((I84&gt;=Target!$G$10),"Y","N")))</f>
        <v>Y</v>
      </c>
      <c r="P84" s="49" t="str">
        <f>IF($J$33=0," ",IF(D84=0," ",IF((J84&gt;=Target!$G$11),"Y","N")))</f>
        <v>Y</v>
      </c>
    </row>
    <row r="85" spans="2:16" x14ac:dyDescent="0.25">
      <c r="B85" s="48">
        <v>52</v>
      </c>
      <c r="C85" s="50" t="str">
        <f>'Name List'!F57</f>
        <v>16xdy52</v>
      </c>
      <c r="D85" s="50" t="str">
        <f>'Name List'!G57</f>
        <v>X52</v>
      </c>
      <c r="E85" s="51">
        <f>IF($E$33=0,0,ROUND(((('IA1'!F58+'IA2'!F58+Assg!F58+ESEM!J60)/('Final COs - To be printed'!$E$33))*100),2))</f>
        <v>71.88</v>
      </c>
      <c r="F85" s="51">
        <f>IF($F$33=0,0,ROUND(((('IA1'!G58+'IA2'!G58+Assg!G58+ESEM!K60)/('Final COs - To be printed'!$F$33))*100),2))</f>
        <v>76.84</v>
      </c>
      <c r="G85" s="51">
        <f>IF($G$33=0,0,ROUND(((('IA1'!H58+'IA2'!H58+Assg!H58+ESEM!L60)/('Final COs - To be printed'!$G$33))*100),2))</f>
        <v>77.84</v>
      </c>
      <c r="H85" s="51">
        <f>IF($H$33=0,0,ROUND(((('IA1'!I58+'IA2'!I58+Assg!I58+ESEM!M60)/('Final COs - To be printed'!$H$33))*100),2))</f>
        <v>52.03</v>
      </c>
      <c r="I85" s="51">
        <f>IF($I$33=0,0,ROUND(((('IA1'!J58+'IA2'!J58+Assg!J58+ESEM!N60)/('Final COs - To be printed'!$I$33))*100),2))</f>
        <v>86.25</v>
      </c>
      <c r="J85" s="52">
        <f>IF($J$33=0,0,ROUND(((('IA1'!K58+'IA2'!K58+Assg!K58+ESEM!O60)/('Final COs - To be printed'!$J$33))*100),2))</f>
        <v>86.25</v>
      </c>
      <c r="K85" s="49" t="str">
        <f>IF($E$33=0," ",IF(D85=0," ",IF((E85&gt;=Target!$G$6),"Y","N")))</f>
        <v>Y</v>
      </c>
      <c r="L85" s="49" t="str">
        <f>IF($F$33=0," ",IF(D85=0," ",IF((F85&gt;=Target!$G$7),"Y","N")))</f>
        <v>Y</v>
      </c>
      <c r="M85" s="49" t="str">
        <f>IF($G$33=0," ",IF(D85=0," ",IF((G85&gt;=Target!$G$8),"Y","N")))</f>
        <v>Y</v>
      </c>
      <c r="N85" s="49" t="str">
        <f>IF($H$33=0," ",IF(D85=0," ",IF((H85&gt;=Target!$G$9),"Y","N")))</f>
        <v>Y</v>
      </c>
      <c r="O85" s="49" t="str">
        <f>IF($I$33=0," ",IF(D85=0," ",IF((I85&gt;=Target!$G$10),"Y","N")))</f>
        <v>Y</v>
      </c>
      <c r="P85" s="49" t="str">
        <f>IF($J$33=0," ",IF(D85=0," ",IF((J85&gt;=Target!$G$11),"Y","N")))</f>
        <v>Y</v>
      </c>
    </row>
    <row r="86" spans="2:16" x14ac:dyDescent="0.25">
      <c r="B86" s="48">
        <v>53</v>
      </c>
      <c r="C86" s="50" t="str">
        <f>'Name List'!F58</f>
        <v>16xdy53</v>
      </c>
      <c r="D86" s="50" t="str">
        <f>'Name List'!G58</f>
        <v>X53</v>
      </c>
      <c r="E86" s="51">
        <f>IF($E$33=0,0,ROUND(((('IA1'!F59+'IA2'!F59+Assg!F59+ESEM!J61)/('Final COs - To be printed'!$E$33))*100),2))</f>
        <v>71.88</v>
      </c>
      <c r="F86" s="51">
        <f>IF($F$33=0,0,ROUND(((('IA1'!G59+'IA2'!G59+Assg!G59+ESEM!K61)/('Final COs - To be printed'!$F$33))*100),2))</f>
        <v>82.72</v>
      </c>
      <c r="G86" s="51">
        <f>IF($G$33=0,0,ROUND(((('IA1'!H59+'IA2'!H59+Assg!H59+ESEM!L61)/('Final COs - To be printed'!$G$33))*100),2))</f>
        <v>52.84</v>
      </c>
      <c r="H86" s="51">
        <f>IF($H$33=0,0,ROUND(((('IA1'!I59+'IA2'!I59+Assg!I59+ESEM!M61)/('Final COs - To be printed'!$H$33))*100),2))</f>
        <v>89.86</v>
      </c>
      <c r="I86" s="51">
        <f>IF($I$33=0,0,ROUND(((('IA1'!J59+'IA2'!J59+Assg!J59+ESEM!N61)/('Final COs - To be printed'!$I$33))*100),2))</f>
        <v>86.25</v>
      </c>
      <c r="J86" s="52">
        <f>IF($J$33=0,0,ROUND(((('IA1'!K59+'IA2'!K59+Assg!K59+ESEM!O61)/('Final COs - To be printed'!$J$33))*100),2))</f>
        <v>86.25</v>
      </c>
      <c r="K86" s="49" t="str">
        <f>IF($E$33=0," ",IF(D86=0," ",IF((E86&gt;=Target!$G$6),"Y","N")))</f>
        <v>Y</v>
      </c>
      <c r="L86" s="49" t="str">
        <f>IF($F$33=0," ",IF(D86=0," ",IF((F86&gt;=Target!$G$7),"Y","N")))</f>
        <v>Y</v>
      </c>
      <c r="M86" s="49" t="str">
        <f>IF($G$33=0," ",IF(D86=0," ",IF((G86&gt;=Target!$G$8),"Y","N")))</f>
        <v>Y</v>
      </c>
      <c r="N86" s="49" t="str">
        <f>IF($H$33=0," ",IF(D86=0," ",IF((H86&gt;=Target!$G$9),"Y","N")))</f>
        <v>Y</v>
      </c>
      <c r="O86" s="49" t="str">
        <f>IF($I$33=0," ",IF(D86=0," ",IF((I86&gt;=Target!$G$10),"Y","N")))</f>
        <v>Y</v>
      </c>
      <c r="P86" s="49" t="str">
        <f>IF($J$33=0," ",IF(D86=0," ",IF((J86&gt;=Target!$G$11),"Y","N")))</f>
        <v>Y</v>
      </c>
    </row>
    <row r="87" spans="2:16" x14ac:dyDescent="0.25">
      <c r="B87" s="48">
        <v>54</v>
      </c>
      <c r="C87" s="50" t="str">
        <f>'Name List'!F59</f>
        <v>16xdy54</v>
      </c>
      <c r="D87" s="50" t="str">
        <f>'Name List'!G59</f>
        <v>X54</v>
      </c>
      <c r="E87" s="51">
        <f>IF($E$33=0,0,ROUND(((('IA1'!F60+'IA2'!F60+Assg!F60+ESEM!J62)/('Final COs - To be printed'!$E$33))*100),2))</f>
        <v>82.59</v>
      </c>
      <c r="F87" s="51">
        <f>IF($F$33=0,0,ROUND(((('IA1'!G60+'IA2'!G60+Assg!G60+ESEM!K62)/('Final COs - To be printed'!$F$33))*100),2))</f>
        <v>79.78</v>
      </c>
      <c r="G87" s="51">
        <f>IF($G$33=0,0,ROUND(((('IA1'!H60+'IA2'!H60+Assg!H60+ESEM!L62)/('Final COs - To be printed'!$G$33))*100),2))</f>
        <v>91.48</v>
      </c>
      <c r="H87" s="51">
        <f>IF($H$33=0,0,ROUND(((('IA1'!I60+'IA2'!I60+Assg!I60+ESEM!M62)/('Final COs - To be printed'!$H$33))*100),2))</f>
        <v>52.03</v>
      </c>
      <c r="I87" s="51">
        <f>IF($I$33=0,0,ROUND(((('IA1'!J60+'IA2'!J60+Assg!J60+ESEM!N62)/('Final COs - To be printed'!$I$33))*100),2))</f>
        <v>86.25</v>
      </c>
      <c r="J87" s="52">
        <f>IF($J$33=0,0,ROUND(((('IA1'!K60+'IA2'!K60+Assg!K60+ESEM!O62)/('Final COs - To be printed'!$J$33))*100),2))</f>
        <v>86.25</v>
      </c>
      <c r="K87" s="49" t="str">
        <f>IF($E$33=0," ",IF(D87=0," ",IF((E87&gt;=Target!$G$6),"Y","N")))</f>
        <v>Y</v>
      </c>
      <c r="L87" s="49" t="str">
        <f>IF($F$33=0," ",IF(D87=0," ",IF((F87&gt;=Target!$G$7),"Y","N")))</f>
        <v>Y</v>
      </c>
      <c r="M87" s="49" t="str">
        <f>IF($G$33=0," ",IF(D87=0," ",IF((G87&gt;=Target!$G$8),"Y","N")))</f>
        <v>Y</v>
      </c>
      <c r="N87" s="49" t="str">
        <f>IF($H$33=0," ",IF(D87=0," ",IF((H87&gt;=Target!$G$9),"Y","N")))</f>
        <v>Y</v>
      </c>
      <c r="O87" s="49" t="str">
        <f>IF($I$33=0," ",IF(D87=0," ",IF((I87&gt;=Target!$G$10),"Y","N")))</f>
        <v>Y</v>
      </c>
      <c r="P87" s="49" t="str">
        <f>IF($J$33=0," ",IF(D87=0," ",IF((J87&gt;=Target!$G$11),"Y","N")))</f>
        <v>Y</v>
      </c>
    </row>
    <row r="88" spans="2:16" x14ac:dyDescent="0.25">
      <c r="B88" s="48">
        <v>55</v>
      </c>
      <c r="C88" s="50" t="str">
        <f>'Name List'!F60</f>
        <v>16xdy55</v>
      </c>
      <c r="D88" s="50" t="str">
        <f>'Name List'!G60</f>
        <v>X55</v>
      </c>
      <c r="E88" s="51">
        <f>IF($E$33=0,0,ROUND(((('IA1'!F61+'IA2'!F61+Assg!F61+ESEM!J63)/('Final COs - To be printed'!$E$33))*100),2))</f>
        <v>68.3</v>
      </c>
      <c r="F88" s="51">
        <f>IF($F$33=0,0,ROUND(((('IA1'!G61+'IA2'!G61+Assg!G61+ESEM!K63)/('Final COs - To be printed'!$F$33))*100),2))</f>
        <v>62.13</v>
      </c>
      <c r="G88" s="51">
        <f>IF($G$33=0,0,ROUND(((('IA1'!H61+'IA2'!H61+Assg!H61+ESEM!L63)/('Final COs - To be printed'!$G$33))*100),2))</f>
        <v>57.39</v>
      </c>
      <c r="H88" s="51">
        <f>IF($H$33=0,0,ROUND(((('IA1'!I61+'IA2'!I61+Assg!I61+ESEM!M63)/('Final COs - To be printed'!$H$33))*100),2))</f>
        <v>65.540000000000006</v>
      </c>
      <c r="I88" s="51">
        <f>IF($I$33=0,0,ROUND(((('IA1'!J61+'IA2'!J61+Assg!J61+ESEM!N63)/('Final COs - To be printed'!$I$33))*100),2))</f>
        <v>86.25</v>
      </c>
      <c r="J88" s="52">
        <f>IF($J$33=0,0,ROUND(((('IA1'!K61+'IA2'!K61+Assg!K61+ESEM!O63)/('Final COs - To be printed'!$J$33))*100),2))</f>
        <v>86.25</v>
      </c>
      <c r="K88" s="49" t="str">
        <f>IF($E$33=0," ",IF(D88=0," ",IF((E88&gt;=Target!$G$6),"Y","N")))</f>
        <v>Y</v>
      </c>
      <c r="L88" s="49" t="str">
        <f>IF($F$33=0," ",IF(D88=0," ",IF((F88&gt;=Target!$G$7),"Y","N")))</f>
        <v>Y</v>
      </c>
      <c r="M88" s="49" t="str">
        <f>IF($G$33=0," ",IF(D88=0," ",IF((G88&gt;=Target!$G$8),"Y","N")))</f>
        <v>Y</v>
      </c>
      <c r="N88" s="49" t="str">
        <f>IF($H$33=0," ",IF(D88=0," ",IF((H88&gt;=Target!$G$9),"Y","N")))</f>
        <v>Y</v>
      </c>
      <c r="O88" s="49" t="str">
        <f>IF($I$33=0," ",IF(D88=0," ",IF((I88&gt;=Target!$G$10),"Y","N")))</f>
        <v>Y</v>
      </c>
      <c r="P88" s="49" t="str">
        <f>IF($J$33=0," ",IF(D88=0," ",IF((J88&gt;=Target!$G$11),"Y","N")))</f>
        <v>Y</v>
      </c>
    </row>
    <row r="89" spans="2:16" x14ac:dyDescent="0.25">
      <c r="B89" s="48">
        <v>56</v>
      </c>
      <c r="C89" s="50" t="str">
        <f>'Name List'!F61</f>
        <v>16xdy56</v>
      </c>
      <c r="D89" s="50" t="str">
        <f>'Name List'!G61</f>
        <v>X56</v>
      </c>
      <c r="E89" s="51">
        <f>IF($E$33=0,0,ROUND(((('IA1'!F62+'IA2'!F62+Assg!F62+ESEM!J64)/('Final COs - To be printed'!$E$33))*100),2))</f>
        <v>48.07</v>
      </c>
      <c r="F89" s="51">
        <f>IF($F$33=0,0,ROUND(((('IA1'!G62+'IA2'!G62+Assg!G62+ESEM!K64)/('Final COs - To be printed'!$F$33))*100),2))</f>
        <v>44</v>
      </c>
      <c r="G89" s="51">
        <f>IF($G$33=0,0,ROUND(((('IA1'!H62+'IA2'!H62+Assg!H62+ESEM!L64)/('Final COs - To be printed'!$G$33))*100),2))</f>
        <v>65.72</v>
      </c>
      <c r="H89" s="51">
        <f>IF($H$33=0,0,ROUND(((('IA1'!I62+'IA2'!I62+Assg!I62+ESEM!M64)/('Final COs - To be printed'!$H$33))*100),2))</f>
        <v>43.02</v>
      </c>
      <c r="I89" s="51">
        <f>IF($I$33=0,0,ROUND(((('IA1'!J62+'IA2'!J62+Assg!J62+ESEM!N64)/('Final COs - To be printed'!$I$33))*100),2))</f>
        <v>69.58</v>
      </c>
      <c r="J89" s="52">
        <f>IF($J$33=0,0,ROUND(((('IA1'!K62+'IA2'!K62+Assg!K62+ESEM!O64)/('Final COs - To be printed'!$J$33))*100),2))</f>
        <v>69.58</v>
      </c>
      <c r="K89" s="49" t="str">
        <f>IF($E$33=0," ",IF(D89=0," ",IF((E89&gt;=Target!$G$6),"Y","N")))</f>
        <v>N</v>
      </c>
      <c r="L89" s="49" t="str">
        <f>IF($F$33=0," ",IF(D89=0," ",IF((F89&gt;=Target!$G$7),"Y","N")))</f>
        <v>N</v>
      </c>
      <c r="M89" s="49" t="str">
        <f>IF($G$33=0," ",IF(D89=0," ",IF((G89&gt;=Target!$G$8),"Y","N")))</f>
        <v>Y</v>
      </c>
      <c r="N89" s="49" t="str">
        <f>IF($H$33=0," ",IF(D89=0," ",IF((H89&gt;=Target!$G$9),"Y","N")))</f>
        <v>N</v>
      </c>
      <c r="O89" s="49" t="str">
        <f>IF($I$33=0," ",IF(D89=0," ",IF((I89&gt;=Target!$G$10),"Y","N")))</f>
        <v>Y</v>
      </c>
      <c r="P89" s="49" t="str">
        <f>IF($J$33=0," ",IF(D89=0," ",IF((J89&gt;=Target!$G$11),"Y","N")))</f>
        <v>Y</v>
      </c>
    </row>
    <row r="90" spans="2:16" x14ac:dyDescent="0.25">
      <c r="B90" s="48">
        <v>57</v>
      </c>
      <c r="C90" s="50" t="str">
        <f>'Name List'!F62</f>
        <v>16xdy57</v>
      </c>
      <c r="D90" s="50" t="str">
        <f>'Name List'!G62</f>
        <v>X57</v>
      </c>
      <c r="E90" s="51">
        <f>IF($E$33=0,0,ROUND(((('IA1'!F63+'IA2'!F63+Assg!F63+ESEM!J65)/('Final COs - To be printed'!$E$33))*100),2))</f>
        <v>61.46</v>
      </c>
      <c r="F90" s="51">
        <f>IF($F$33=0,0,ROUND(((('IA1'!G63+'IA2'!G63+Assg!G63+ESEM!K65)/('Final COs - To be printed'!$F$33))*100),2))</f>
        <v>68.260000000000005</v>
      </c>
      <c r="G90" s="51">
        <f>IF($G$33=0,0,ROUND(((('IA1'!H63+'IA2'!H63+Assg!H63+ESEM!L65)/('Final COs - To be printed'!$G$33))*100),2))</f>
        <v>50.95</v>
      </c>
      <c r="H90" s="51">
        <f>IF($H$33=0,0,ROUND(((('IA1'!I63+'IA2'!I63+Assg!I63+ESEM!M65)/('Final COs - To be printed'!$H$33))*100),2))</f>
        <v>87.61</v>
      </c>
      <c r="I90" s="51">
        <f>IF($I$33=0,0,ROUND(((('IA1'!J63+'IA2'!J63+Assg!J63+ESEM!N65)/('Final COs - To be printed'!$I$33))*100),2))</f>
        <v>87.08</v>
      </c>
      <c r="J90" s="52">
        <f>IF($J$33=0,0,ROUND(((('IA1'!K63+'IA2'!K63+Assg!K63+ESEM!O65)/('Final COs - To be printed'!$J$33))*100),2))</f>
        <v>87.08</v>
      </c>
      <c r="K90" s="49" t="str">
        <f>IF($E$33=0," ",IF(D90=0," ",IF((E90&gt;=Target!$G$6),"Y","N")))</f>
        <v>Y</v>
      </c>
      <c r="L90" s="49" t="str">
        <f>IF($F$33=0," ",IF(D90=0," ",IF((F90&gt;=Target!$G$7),"Y","N")))</f>
        <v>Y</v>
      </c>
      <c r="M90" s="49" t="str">
        <f>IF($G$33=0," ",IF(D90=0," ",IF((G90&gt;=Target!$G$8),"Y","N")))</f>
        <v>Y</v>
      </c>
      <c r="N90" s="49" t="str">
        <f>IF($H$33=0," ",IF(D90=0," ",IF((H90&gt;=Target!$G$9),"Y","N")))</f>
        <v>Y</v>
      </c>
      <c r="O90" s="49" t="str">
        <f>IF($I$33=0," ",IF(D90=0," ",IF((I90&gt;=Target!$G$10),"Y","N")))</f>
        <v>Y</v>
      </c>
      <c r="P90" s="49" t="str">
        <f>IF($J$33=0," ",IF(D90=0," ",IF((J90&gt;=Target!$G$11),"Y","N")))</f>
        <v>Y</v>
      </c>
    </row>
    <row r="91" spans="2:16" x14ac:dyDescent="0.25">
      <c r="B91" s="48">
        <v>58</v>
      </c>
      <c r="C91" s="50" t="str">
        <f>'Name List'!F63</f>
        <v>16xdy58</v>
      </c>
      <c r="D91" s="50" t="str">
        <f>'Name List'!G63</f>
        <v>X58</v>
      </c>
      <c r="E91" s="51">
        <f>IF($E$33=0,0,ROUND(((('IA1'!F64+'IA2'!F64+Assg!F64+ESEM!J66)/('Final COs - To be printed'!$E$33))*100),2))</f>
        <v>30.8</v>
      </c>
      <c r="F91" s="51">
        <f>IF($F$33=0,0,ROUND(((('IA1'!G64+'IA2'!G64+Assg!G64+ESEM!K66)/('Final COs - To be printed'!$F$33))*100),2))</f>
        <v>50.37</v>
      </c>
      <c r="G91" s="51">
        <f>IF($G$33=0,0,ROUND(((('IA1'!H64+'IA2'!H64+Assg!H64+ESEM!L66)/('Final COs - To be printed'!$G$33))*100),2))</f>
        <v>80.11</v>
      </c>
      <c r="H91" s="51">
        <f>IF($H$33=0,0,ROUND(((('IA1'!I64+'IA2'!I64+Assg!I64+ESEM!M66)/('Final COs - To be printed'!$H$33))*100),2))</f>
        <v>46.62</v>
      </c>
      <c r="I91" s="51">
        <f>IF($I$33=0,0,ROUND(((('IA1'!J64+'IA2'!J64+Assg!J64+ESEM!N66)/('Final COs - To be printed'!$I$33))*100),2))</f>
        <v>86.25</v>
      </c>
      <c r="J91" s="52">
        <f>IF($J$33=0,0,ROUND(((('IA1'!K64+'IA2'!K64+Assg!K64+ESEM!O66)/('Final COs - To be printed'!$J$33))*100),2))</f>
        <v>86.25</v>
      </c>
      <c r="K91" s="49" t="str">
        <f>IF($E$33=0," ",IF(D91=0," ",IF((E91&gt;=Target!$G$6),"Y","N")))</f>
        <v>N</v>
      </c>
      <c r="L91" s="49" t="str">
        <f>IF($F$33=0," ",IF(D91=0," ",IF((F91&gt;=Target!$G$7),"Y","N")))</f>
        <v>Y</v>
      </c>
      <c r="M91" s="49" t="str">
        <f>IF($G$33=0," ",IF(D91=0," ",IF((G91&gt;=Target!$G$8),"Y","N")))</f>
        <v>Y</v>
      </c>
      <c r="N91" s="49" t="str">
        <f>IF($H$33=0," ",IF(D91=0," ",IF((H91&gt;=Target!$G$9),"Y","N")))</f>
        <v>N</v>
      </c>
      <c r="O91" s="49" t="str">
        <f>IF($I$33=0," ",IF(D91=0," ",IF((I91&gt;=Target!$G$10),"Y","N")))</f>
        <v>Y</v>
      </c>
      <c r="P91" s="49" t="str">
        <f>IF($J$33=0," ",IF(D91=0," ",IF((J91&gt;=Target!$G$11),"Y","N")))</f>
        <v>Y</v>
      </c>
    </row>
    <row r="92" spans="2:16" x14ac:dyDescent="0.25">
      <c r="B92" s="48">
        <v>59</v>
      </c>
      <c r="C92" s="50" t="str">
        <f>'Name List'!F64</f>
        <v>16xdy59</v>
      </c>
      <c r="D92" s="50" t="str">
        <f>'Name List'!G64</f>
        <v>X59</v>
      </c>
      <c r="E92" s="51">
        <f>IF($E$33=0,0,ROUND(((('IA1'!F65+'IA2'!F65+Assg!F65+ESEM!J67)/('Final COs - To be printed'!$E$33))*100),2))</f>
        <v>72.47</v>
      </c>
      <c r="F92" s="51">
        <f>IF($F$33=0,0,ROUND(((('IA1'!G65+'IA2'!G65+Assg!G65+ESEM!K67)/('Final COs - To be printed'!$F$33))*100),2))</f>
        <v>77.33</v>
      </c>
      <c r="G92" s="51">
        <f>IF($G$33=0,0,ROUND(((('IA1'!H65+'IA2'!H65+Assg!H65+ESEM!L67)/('Final COs - To be printed'!$G$33))*100),2))</f>
        <v>60.42</v>
      </c>
      <c r="H92" s="51">
        <f>IF($H$33=0,0,ROUND(((('IA1'!I65+'IA2'!I65+Assg!I65+ESEM!M67)/('Final COs - To be printed'!$H$33))*100),2))</f>
        <v>47.52</v>
      </c>
      <c r="I92" s="51">
        <f>IF($I$33=0,0,ROUND(((('IA1'!J65+'IA2'!J65+Assg!J65+ESEM!N67)/('Final COs - To be printed'!$I$33))*100),2))</f>
        <v>77.92</v>
      </c>
      <c r="J92" s="52">
        <f>IF($J$33=0,0,ROUND(((('IA1'!K65+'IA2'!K65+Assg!K65+ESEM!O67)/('Final COs - To be printed'!$J$33))*100),2))</f>
        <v>77.92</v>
      </c>
      <c r="K92" s="49" t="str">
        <f>IF($E$33=0," ",IF(D92=0," ",IF((E92&gt;=Target!$G$6),"Y","N")))</f>
        <v>Y</v>
      </c>
      <c r="L92" s="49" t="str">
        <f>IF($F$33=0," ",IF(D92=0," ",IF((F92&gt;=Target!$G$7),"Y","N")))</f>
        <v>Y</v>
      </c>
      <c r="M92" s="49" t="str">
        <f>IF($G$33=0," ",IF(D92=0," ",IF((G92&gt;=Target!$G$8),"Y","N")))</f>
        <v>Y</v>
      </c>
      <c r="N92" s="49" t="str">
        <f>IF($H$33=0," ",IF(D92=0," ",IF((H92&gt;=Target!$G$9),"Y","N")))</f>
        <v>N</v>
      </c>
      <c r="O92" s="49" t="str">
        <f>IF($I$33=0," ",IF(D92=0," ",IF((I92&gt;=Target!$G$10),"Y","N")))</f>
        <v>Y</v>
      </c>
      <c r="P92" s="49" t="str">
        <f>IF($J$33=0," ",IF(D92=0," ",IF((J92&gt;=Target!$G$11),"Y","N")))</f>
        <v>Y</v>
      </c>
    </row>
    <row r="93" spans="2:16" x14ac:dyDescent="0.25">
      <c r="B93" s="48">
        <v>60</v>
      </c>
      <c r="C93" s="50" t="str">
        <f>'Name List'!F65</f>
        <v>16xdy60</v>
      </c>
      <c r="D93" s="50" t="str">
        <f>'Name List'!G65</f>
        <v>X60</v>
      </c>
      <c r="E93" s="51">
        <f>IF($E$33=0,0,ROUND(((('IA1'!F66+'IA2'!F66+Assg!F66+ESEM!J68)/('Final COs - To be printed'!$E$33))*100),2))</f>
        <v>75.739999999999995</v>
      </c>
      <c r="F93" s="51">
        <f>IF($F$33=0,0,ROUND(((('IA1'!G66+'IA2'!G66+Assg!G66+ESEM!K68)/('Final COs - To be printed'!$F$33))*100),2))</f>
        <v>74.14</v>
      </c>
      <c r="G93" s="51">
        <f>IF($G$33=0,0,ROUND(((('IA1'!H66+'IA2'!H66+Assg!H66+ESEM!L68)/('Final COs - To be printed'!$G$33))*100),2))</f>
        <v>53.22</v>
      </c>
      <c r="H93" s="51">
        <f>IF($H$33=0,0,ROUND(((('IA1'!I66+'IA2'!I66+Assg!I66+ESEM!M68)/('Final COs - To be printed'!$H$33))*100),2))</f>
        <v>84.91</v>
      </c>
      <c r="I93" s="51">
        <f>IF($I$33=0,0,ROUND(((('IA1'!J66+'IA2'!J66+Assg!J66+ESEM!N68)/('Final COs - To be printed'!$I$33))*100),2))</f>
        <v>87.08</v>
      </c>
      <c r="J93" s="52">
        <f>IF($J$33=0,0,ROUND(((('IA1'!K66+'IA2'!K66+Assg!K66+ESEM!O68)/('Final COs - To be printed'!$J$33))*100),2))</f>
        <v>87.08</v>
      </c>
      <c r="K93" s="49" t="str">
        <f>IF($E$33=0," ",IF(D93=0," ",IF((E93&gt;=Target!$G$6),"Y","N")))</f>
        <v>Y</v>
      </c>
      <c r="L93" s="49" t="str">
        <f>IF($F$33=0," ",IF(D93=0," ",IF((F93&gt;=Target!$G$7),"Y","N")))</f>
        <v>Y</v>
      </c>
      <c r="M93" s="49" t="str">
        <f>IF($G$33=0," ",IF(D93=0," ",IF((G93&gt;=Target!$G$8),"Y","N")))</f>
        <v>Y</v>
      </c>
      <c r="N93" s="49" t="str">
        <f>IF($H$33=0," ",IF(D93=0," ",IF((H93&gt;=Target!$G$9),"Y","N")))</f>
        <v>Y</v>
      </c>
      <c r="O93" s="49" t="str">
        <f>IF($I$33=0," ",IF(D93=0," ",IF((I93&gt;=Target!$G$10),"Y","N")))</f>
        <v>Y</v>
      </c>
      <c r="P93" s="49" t="str">
        <f>IF($J$33=0," ",IF(D93=0," ",IF((J93&gt;=Target!$G$11),"Y","N")))</f>
        <v>Y</v>
      </c>
    </row>
    <row r="94" spans="2:16" x14ac:dyDescent="0.25">
      <c r="B94" s="48">
        <v>61</v>
      </c>
      <c r="C94" s="50" t="str">
        <f>'Name List'!F66</f>
        <v>16xdy61</v>
      </c>
      <c r="D94" s="50" t="str">
        <f>'Name List'!G66</f>
        <v>X61</v>
      </c>
      <c r="E94" s="51">
        <f>IF($E$33=0,0,ROUND(((('IA1'!F67+'IA2'!F67+Assg!F67+ESEM!J69)/('Final COs - To be printed'!$E$33))*100),2))</f>
        <v>71.88</v>
      </c>
      <c r="F94" s="51">
        <f>IF($F$33=0,0,ROUND(((('IA1'!G67+'IA2'!G67+Assg!G67+ESEM!K69)/('Final COs - To be printed'!$F$33))*100),2))</f>
        <v>60.66</v>
      </c>
      <c r="G94" s="51">
        <f>IF($G$33=0,0,ROUND(((('IA1'!H67+'IA2'!H67+Assg!H67+ESEM!L69)/('Final COs - To be printed'!$G$33))*100),2))</f>
        <v>80.11</v>
      </c>
      <c r="H94" s="51">
        <f>IF($H$33=0,0,ROUND(((('IA1'!I67+'IA2'!I67+Assg!I67+ESEM!M69)/('Final COs - To be printed'!$H$33))*100),2))</f>
        <v>84.46</v>
      </c>
      <c r="I94" s="51">
        <f>IF($I$33=0,0,ROUND(((('IA1'!J67+'IA2'!J67+Assg!J67+ESEM!N69)/('Final COs - To be printed'!$I$33))*100),2))</f>
        <v>86.25</v>
      </c>
      <c r="J94" s="52">
        <f>IF($J$33=0,0,ROUND(((('IA1'!K67+'IA2'!K67+Assg!K67+ESEM!O69)/('Final COs - To be printed'!$J$33))*100),2))</f>
        <v>86.25</v>
      </c>
      <c r="K94" s="49" t="str">
        <f>IF($E$33=0," ",IF(D94=0," ",IF((E94&gt;=Target!$G$6),"Y","N")))</f>
        <v>Y</v>
      </c>
      <c r="L94" s="49" t="str">
        <f>IF($F$33=0," ",IF(D94=0," ",IF((F94&gt;=Target!$G$7),"Y","N")))</f>
        <v>Y</v>
      </c>
      <c r="M94" s="49" t="str">
        <f>IF($G$33=0," ",IF(D94=0," ",IF((G94&gt;=Target!$G$8),"Y","N")))</f>
        <v>Y</v>
      </c>
      <c r="N94" s="49" t="str">
        <f>IF($H$33=0," ",IF(D94=0," ",IF((H94&gt;=Target!$G$9),"Y","N")))</f>
        <v>Y</v>
      </c>
      <c r="O94" s="49" t="str">
        <f>IF($I$33=0," ",IF(D94=0," ",IF((I94&gt;=Target!$G$10),"Y","N")))</f>
        <v>Y</v>
      </c>
      <c r="P94" s="49" t="str">
        <f>IF($J$33=0," ",IF(D94=0," ",IF((J94&gt;=Target!$G$11),"Y","N")))</f>
        <v>Y</v>
      </c>
    </row>
    <row r="95" spans="2:16" x14ac:dyDescent="0.25">
      <c r="B95" s="48">
        <v>62</v>
      </c>
      <c r="C95" s="50" t="str">
        <f>'Name List'!F67</f>
        <v>16xdy62</v>
      </c>
      <c r="D95" s="50" t="str">
        <f>'Name List'!G67</f>
        <v>X62</v>
      </c>
      <c r="E95" s="51">
        <f>IF($E$33=0,0,ROUND(((('IA1'!F68+'IA2'!F68+Assg!F68+ESEM!J70)/('Final COs - To be printed'!$E$33))*100),2))</f>
        <v>64.73</v>
      </c>
      <c r="F95" s="51">
        <f>IF($F$33=0,0,ROUND(((('IA1'!G68+'IA2'!G68+Assg!G68+ESEM!K70)/('Final COs - To be printed'!$F$33))*100),2))</f>
        <v>76.84</v>
      </c>
      <c r="G95" s="51">
        <f>IF($G$33=0,0,ROUND(((('IA1'!H68+'IA2'!H68+Assg!H68+ESEM!L70)/('Final COs - To be printed'!$G$33))*100),2))</f>
        <v>84.66</v>
      </c>
      <c r="H95" s="51">
        <f>IF($H$33=0,0,ROUND(((('IA1'!I68+'IA2'!I68+Assg!I68+ESEM!M70)/('Final COs - To be printed'!$H$33))*100),2))</f>
        <v>49.32</v>
      </c>
      <c r="I95" s="51">
        <f>IF($I$33=0,0,ROUND(((('IA1'!J68+'IA2'!J68+Assg!J68+ESEM!N70)/('Final COs - To be printed'!$I$33))*100),2))</f>
        <v>86.25</v>
      </c>
      <c r="J95" s="52">
        <f>IF($J$33=0,0,ROUND(((('IA1'!K68+'IA2'!K68+Assg!K68+ESEM!O70)/('Final COs - To be printed'!$J$33))*100),2))</f>
        <v>86.25</v>
      </c>
      <c r="K95" s="49" t="str">
        <f>IF($E$33=0," ",IF(D95=0," ",IF((E95&gt;=Target!$G$6),"Y","N")))</f>
        <v>Y</v>
      </c>
      <c r="L95" s="49" t="str">
        <f>IF($F$33=0," ",IF(D95=0," ",IF((F95&gt;=Target!$G$7),"Y","N")))</f>
        <v>Y</v>
      </c>
      <c r="M95" s="49" t="str">
        <f>IF($G$33=0," ",IF(D95=0," ",IF((G95&gt;=Target!$G$8),"Y","N")))</f>
        <v>Y</v>
      </c>
      <c r="N95" s="49" t="str">
        <f>IF($H$33=0," ",IF(D95=0," ",IF((H95&gt;=Target!$G$9),"Y","N")))</f>
        <v>N</v>
      </c>
      <c r="O95" s="49" t="str">
        <f>IF($I$33=0," ",IF(D95=0," ",IF((I95&gt;=Target!$G$10),"Y","N")))</f>
        <v>Y</v>
      </c>
      <c r="P95" s="49" t="str">
        <f>IF($J$33=0," ",IF(D95=0," ",IF((J95&gt;=Target!$G$11),"Y","N")))</f>
        <v>Y</v>
      </c>
    </row>
    <row r="96" spans="2:16" x14ac:dyDescent="0.25">
      <c r="B96" s="48">
        <v>63</v>
      </c>
      <c r="C96" s="50" t="str">
        <f>'Name List'!F68</f>
        <v>16xdy63</v>
      </c>
      <c r="D96" s="50" t="str">
        <f>'Name List'!G68</f>
        <v>X63</v>
      </c>
      <c r="E96" s="51">
        <f>IF($E$33=0,0,ROUND(((('IA1'!F69+'IA2'!F69+Assg!F69+ESEM!J71)/('Final COs - To be printed'!$E$33))*100),2))</f>
        <v>59.67</v>
      </c>
      <c r="F96" s="51">
        <f>IF($F$33=0,0,ROUND(((('IA1'!G69+'IA2'!G69+Assg!G69+ESEM!K71)/('Final COs - To be printed'!$F$33))*100),2))</f>
        <v>41.79</v>
      </c>
      <c r="G96" s="51">
        <f>IF($G$33=0,0,ROUND(((('IA1'!H69+'IA2'!H69+Assg!H69+ESEM!L71)/('Final COs - To be printed'!$G$33))*100),2))</f>
        <v>35.04</v>
      </c>
      <c r="H96" s="51">
        <f>IF($H$33=0,0,ROUND(((('IA1'!I69+'IA2'!I69+Assg!I69+ESEM!M71)/('Final COs - To be printed'!$H$33))*100),2))</f>
        <v>41.67</v>
      </c>
      <c r="I96" s="51">
        <f>IF($I$33=0,0,ROUND(((('IA1'!J69+'IA2'!J69+Assg!J69+ESEM!N71)/('Final COs - To be printed'!$I$33))*100),2))</f>
        <v>77.08</v>
      </c>
      <c r="J96" s="52">
        <f>IF($J$33=0,0,ROUND(((('IA1'!K69+'IA2'!K69+Assg!K69+ESEM!O71)/('Final COs - To be printed'!$J$33))*100),2))</f>
        <v>77.08</v>
      </c>
      <c r="K96" s="49" t="str">
        <f>IF($E$33=0," ",IF(D96=0," ",IF((E96&gt;=Target!$G$6),"Y","N")))</f>
        <v>Y</v>
      </c>
      <c r="L96" s="49" t="str">
        <f>IF($F$33=0," ",IF(D96=0," ",IF((F96&gt;=Target!$G$7),"Y","N")))</f>
        <v>N</v>
      </c>
      <c r="M96" s="49" t="str">
        <f>IF($G$33=0," ",IF(D96=0," ",IF((G96&gt;=Target!$G$8),"Y","N")))</f>
        <v>N</v>
      </c>
      <c r="N96" s="49" t="str">
        <f>IF($H$33=0," ",IF(D96=0," ",IF((H96&gt;=Target!$G$9),"Y","N")))</f>
        <v>N</v>
      </c>
      <c r="O96" s="49" t="str">
        <f>IF($I$33=0," ",IF(D96=0," ",IF((I96&gt;=Target!$G$10),"Y","N")))</f>
        <v>Y</v>
      </c>
      <c r="P96" s="49" t="str">
        <f>IF($J$33=0," ",IF(D96=0," ",IF((J96&gt;=Target!$G$11),"Y","N")))</f>
        <v>Y</v>
      </c>
    </row>
    <row r="97" spans="2:16" x14ac:dyDescent="0.25">
      <c r="B97" s="48">
        <v>64</v>
      </c>
      <c r="C97" s="50" t="str">
        <f>'Name List'!F69</f>
        <v>16xdy64</v>
      </c>
      <c r="D97" s="50" t="str">
        <f>'Name List'!G69</f>
        <v>X64</v>
      </c>
      <c r="E97" s="51">
        <f>IF($E$33=0,0,ROUND(((('IA1'!F70+'IA2'!F70+Assg!F70+ESEM!J72)/('Final COs - To be printed'!$E$33))*100),2))</f>
        <v>81.099999999999994</v>
      </c>
      <c r="F97" s="51">
        <f>IF($F$33=0,0,ROUND(((('IA1'!G70+'IA2'!G70+Assg!G70+ESEM!K72)/('Final COs - To be printed'!$F$33))*100),2))</f>
        <v>80.02</v>
      </c>
      <c r="G97" s="51">
        <f>IF($G$33=0,0,ROUND(((('IA1'!H70+'IA2'!H70+Assg!H70+ESEM!L72)/('Final COs - To be printed'!$G$33))*100),2))</f>
        <v>46.4</v>
      </c>
      <c r="H97" s="51">
        <f>IF($H$33=0,0,ROUND(((('IA1'!I70+'IA2'!I70+Assg!I70+ESEM!M72)/('Final COs - To be printed'!$H$33))*100),2))</f>
        <v>52.48</v>
      </c>
      <c r="I97" s="51">
        <f>IF($I$33=0,0,ROUND(((('IA1'!J70+'IA2'!J70+Assg!J70+ESEM!N72)/('Final COs - To be printed'!$I$33))*100),2))</f>
        <v>77.08</v>
      </c>
      <c r="J97" s="52">
        <f>IF($J$33=0,0,ROUND(((('IA1'!K70+'IA2'!K70+Assg!K70+ESEM!O72)/('Final COs - To be printed'!$J$33))*100),2))</f>
        <v>77.08</v>
      </c>
      <c r="K97" s="49" t="str">
        <f>IF($E$33=0," ",IF(D97=0," ",IF((E97&gt;=Target!$G$6),"Y","N")))</f>
        <v>Y</v>
      </c>
      <c r="L97" s="49" t="str">
        <f>IF($F$33=0," ",IF(D97=0," ",IF((F97&gt;=Target!$G$7),"Y","N")))</f>
        <v>Y</v>
      </c>
      <c r="M97" s="49" t="str">
        <f>IF($G$33=0," ",IF(D97=0," ",IF((G97&gt;=Target!$G$8),"Y","N")))</f>
        <v>N</v>
      </c>
      <c r="N97" s="49" t="str">
        <f>IF($H$33=0," ",IF(D97=0," ",IF((H97&gt;=Target!$G$9),"Y","N")))</f>
        <v>Y</v>
      </c>
      <c r="O97" s="49" t="str">
        <f>IF($I$33=0," ",IF(D97=0," ",IF((I97&gt;=Target!$G$10),"Y","N")))</f>
        <v>Y</v>
      </c>
      <c r="P97" s="49" t="str">
        <f>IF($J$33=0," ",IF(D97=0," ",IF((J97&gt;=Target!$G$11),"Y","N")))</f>
        <v>Y</v>
      </c>
    </row>
    <row r="98" spans="2:16" x14ac:dyDescent="0.25">
      <c r="B98" s="48">
        <v>65</v>
      </c>
      <c r="C98" s="50" t="str">
        <f>'Name List'!F70</f>
        <v>16xdy65</v>
      </c>
      <c r="D98" s="50" t="str">
        <f>'Name List'!G70</f>
        <v>X65</v>
      </c>
      <c r="E98" s="51">
        <f>IF($E$33=0,0,ROUND(((('IA1'!F71+'IA2'!F71+Assg!F71+ESEM!J73)/('Final COs - To be printed'!$E$33))*100),2))</f>
        <v>75.739999999999995</v>
      </c>
      <c r="F98" s="51">
        <f>IF($F$33=0,0,ROUND(((('IA1'!G71+'IA2'!G71+Assg!G71+ESEM!K73)/('Final COs - To be printed'!$F$33))*100),2))</f>
        <v>87.38</v>
      </c>
      <c r="G98" s="51">
        <f>IF($G$33=0,0,ROUND(((('IA1'!H71+'IA2'!H71+Assg!H71+ESEM!L73)/('Final COs - To be printed'!$G$33))*100),2))</f>
        <v>85.04</v>
      </c>
      <c r="H98" s="51">
        <f>IF($H$33=0,0,ROUND(((('IA1'!I71+'IA2'!I71+Assg!I71+ESEM!M73)/('Final COs - To be printed'!$H$33))*100),2))</f>
        <v>49.77</v>
      </c>
      <c r="I98" s="51">
        <f>IF($I$33=0,0,ROUND(((('IA1'!J71+'IA2'!J71+Assg!J71+ESEM!N73)/('Final COs - To be printed'!$I$33))*100),2))</f>
        <v>87.08</v>
      </c>
      <c r="J98" s="52">
        <f>IF($J$33=0,0,ROUND(((('IA1'!K71+'IA2'!K71+Assg!K71+ESEM!O73)/('Final COs - To be printed'!$J$33))*100),2))</f>
        <v>87.08</v>
      </c>
      <c r="K98" s="49" t="str">
        <f>IF($E$33=0," ",IF(D98=0," ",IF((E98&gt;=Target!$G$6),"Y","N")))</f>
        <v>Y</v>
      </c>
      <c r="L98" s="49" t="str">
        <f>IF($F$33=0," ",IF(D98=0," ",IF((F98&gt;=Target!$G$7),"Y","N")))</f>
        <v>Y</v>
      </c>
      <c r="M98" s="49" t="str">
        <f>IF($G$33=0," ",IF(D98=0," ",IF((G98&gt;=Target!$G$8),"Y","N")))</f>
        <v>Y</v>
      </c>
      <c r="N98" s="49" t="str">
        <f>IF($H$33=0," ",IF(D98=0," ",IF((H98&gt;=Target!$G$9),"Y","N")))</f>
        <v>N</v>
      </c>
      <c r="O98" s="49" t="str">
        <f>IF($I$33=0," ",IF(D98=0," ",IF((I98&gt;=Target!$G$10),"Y","N")))</f>
        <v>Y</v>
      </c>
      <c r="P98" s="49" t="str">
        <f>IF($J$33=0," ",IF(D98=0," ",IF((J98&gt;=Target!$G$11),"Y","N")))</f>
        <v>Y</v>
      </c>
    </row>
    <row r="99" spans="2:16" x14ac:dyDescent="0.25">
      <c r="B99" s="48">
        <v>66</v>
      </c>
      <c r="C99" s="50" t="str">
        <f>'Name List'!F71</f>
        <v>16xdy66</v>
      </c>
      <c r="D99" s="50" t="str">
        <f>'Name List'!G71</f>
        <v>X66</v>
      </c>
      <c r="E99" s="51">
        <f>IF($E$33=0,0,ROUND(((('IA1'!F72+'IA2'!F72+Assg!F72+ESEM!J74)/('Final COs - To be printed'!$E$33))*100),2))</f>
        <v>56.4</v>
      </c>
      <c r="F99" s="51">
        <f>IF($F$33=0,0,ROUND(((('IA1'!G72+'IA2'!G72+Assg!G72+ESEM!K74)/('Final COs - To be printed'!$F$33))*100),2))</f>
        <v>62.62</v>
      </c>
      <c r="G99" s="51">
        <f>IF($G$33=0,0,ROUND(((('IA1'!H72+'IA2'!H72+Assg!H72+ESEM!L74)/('Final COs - To be printed'!$G$33))*100),2))</f>
        <v>51.33</v>
      </c>
      <c r="H99" s="51">
        <f>IF($H$33=0,0,ROUND(((('IA1'!I72+'IA2'!I72+Assg!I72+ESEM!M74)/('Final COs - To be printed'!$H$33))*100),2))</f>
        <v>55.63</v>
      </c>
      <c r="I99" s="51">
        <f>IF($I$33=0,0,ROUND(((('IA1'!J72+'IA2'!J72+Assg!J72+ESEM!N74)/('Final COs - To be printed'!$I$33))*100),2))</f>
        <v>77.92</v>
      </c>
      <c r="J99" s="52">
        <f>IF($J$33=0,0,ROUND(((('IA1'!K72+'IA2'!K72+Assg!K72+ESEM!O74)/('Final COs - To be printed'!$J$33))*100),2))</f>
        <v>77.92</v>
      </c>
      <c r="K99" s="49" t="str">
        <f>IF($E$33=0," ",IF(D99=0," ",IF((E99&gt;=Target!$G$6),"Y","N")))</f>
        <v>Y</v>
      </c>
      <c r="L99" s="49" t="str">
        <f>IF($F$33=0," ",IF(D99=0," ",IF((F99&gt;=Target!$G$7),"Y","N")))</f>
        <v>Y</v>
      </c>
      <c r="M99" s="49" t="str">
        <f>IF($G$33=0," ",IF(D99=0," ",IF((G99&gt;=Target!$G$8),"Y","N")))</f>
        <v>Y</v>
      </c>
      <c r="N99" s="49" t="str">
        <f>IF($H$33=0," ",IF(D99=0," ",IF((H99&gt;=Target!$G$9),"Y","N")))</f>
        <v>Y</v>
      </c>
      <c r="O99" s="49" t="str">
        <f>IF($I$33=0," ",IF(D99=0," ",IF((I99&gt;=Target!$G$10),"Y","N")))</f>
        <v>Y</v>
      </c>
      <c r="P99" s="49" t="str">
        <f>IF($J$33=0," ",IF(D99=0," ",IF((J99&gt;=Target!$G$11),"Y","N")))</f>
        <v>Y</v>
      </c>
    </row>
    <row r="100" spans="2:16" x14ac:dyDescent="0.25">
      <c r="B100" s="48">
        <v>67</v>
      </c>
      <c r="C100" s="50" t="str">
        <f>'Name List'!F72</f>
        <v>16xdy67</v>
      </c>
      <c r="D100" s="50" t="str">
        <f>'Name List'!G72</f>
        <v>X67</v>
      </c>
      <c r="E100" s="51">
        <f>IF($E$33=0,0,ROUND(((('IA1'!F73+'IA2'!F73+Assg!F73+ESEM!J75)/('Final COs - To be printed'!$E$33))*100),2))</f>
        <v>75.45</v>
      </c>
      <c r="F100" s="51">
        <f>IF($F$33=0,0,ROUND(((('IA1'!G73+'IA2'!G73+Assg!G73+ESEM!K75)/('Final COs - To be printed'!$F$33))*100),2))</f>
        <v>79.78</v>
      </c>
      <c r="G100" s="51">
        <f>IF($G$33=0,0,ROUND(((('IA1'!H73+'IA2'!H73+Assg!H73+ESEM!L75)/('Final COs - To be printed'!$G$33))*100),2))</f>
        <v>55.11</v>
      </c>
      <c r="H100" s="51">
        <f>IF($H$33=0,0,ROUND(((('IA1'!I73+'IA2'!I73+Assg!I73+ESEM!M75)/('Final COs - To be printed'!$H$33))*100),2))</f>
        <v>87.16</v>
      </c>
      <c r="I100" s="51">
        <f>IF($I$33=0,0,ROUND(((('IA1'!J73+'IA2'!J73+Assg!J73+ESEM!N75)/('Final COs - To be printed'!$I$33))*100),2))</f>
        <v>86.25</v>
      </c>
      <c r="J100" s="52">
        <f>IF($J$33=0,0,ROUND(((('IA1'!K73+'IA2'!K73+Assg!K73+ESEM!O75)/('Final COs - To be printed'!$J$33))*100),2))</f>
        <v>86.25</v>
      </c>
      <c r="K100" s="49" t="str">
        <f>IF($E$33=0," ",IF(D100=0," ",IF((E100&gt;=Target!$G$6),"Y","N")))</f>
        <v>Y</v>
      </c>
      <c r="L100" s="49" t="str">
        <f>IF($F$33=0," ",IF(D100=0," ",IF((F100&gt;=Target!$G$7),"Y","N")))</f>
        <v>Y</v>
      </c>
      <c r="M100" s="49" t="str">
        <f>IF($G$33=0," ",IF(D100=0," ",IF((G100&gt;=Target!$G$8),"Y","N")))</f>
        <v>Y</v>
      </c>
      <c r="N100" s="49" t="str">
        <f>IF($H$33=0," ",IF(D100=0," ",IF((H100&gt;=Target!$G$9),"Y","N")))</f>
        <v>Y</v>
      </c>
      <c r="O100" s="49" t="str">
        <f>IF($I$33=0," ",IF(D100=0," ",IF((I100&gt;=Target!$G$10),"Y","N")))</f>
        <v>Y</v>
      </c>
      <c r="P100" s="49" t="str">
        <f>IF($J$33=0," ",IF(D100=0," ",IF((J100&gt;=Target!$G$11),"Y","N")))</f>
        <v>Y</v>
      </c>
    </row>
    <row r="101" spans="2:16" x14ac:dyDescent="0.25">
      <c r="B101" s="48">
        <v>68</v>
      </c>
      <c r="C101" s="50" t="str">
        <f>'Name List'!F73</f>
        <v>16xdy68</v>
      </c>
      <c r="D101" s="50" t="str">
        <f>'Name List'!G73</f>
        <v>X68</v>
      </c>
      <c r="E101" s="51">
        <f>IF($E$33=0,0,ROUND(((('IA1'!F74+'IA2'!F74+Assg!F74+ESEM!J76)/('Final COs - To be printed'!$E$33))*100),2))</f>
        <v>28.13</v>
      </c>
      <c r="F101" s="51">
        <f>IF($F$33=0,0,ROUND(((('IA1'!G74+'IA2'!G74+Assg!G74+ESEM!K76)/('Final COs - To be printed'!$F$33))*100),2))</f>
        <v>46.69</v>
      </c>
      <c r="G101" s="51">
        <f>IF($G$33=0,0,ROUND(((('IA1'!H74+'IA2'!H74+Assg!H74+ESEM!L76)/('Final COs - To be printed'!$G$33))*100),2))</f>
        <v>53.98</v>
      </c>
      <c r="H101" s="51">
        <f>IF($H$33=0,0,ROUND(((('IA1'!I74+'IA2'!I74+Assg!I74+ESEM!M76)/('Final COs - To be printed'!$H$33))*100),2))</f>
        <v>83.11</v>
      </c>
      <c r="I101" s="51">
        <f>IF($I$33=0,0,ROUND(((('IA1'!J74+'IA2'!J74+Assg!J74+ESEM!N76)/('Final COs - To be printed'!$I$33))*100),2))</f>
        <v>78.75</v>
      </c>
      <c r="J101" s="52">
        <f>IF($J$33=0,0,ROUND(((('IA1'!K74+'IA2'!K74+Assg!K74+ESEM!O76)/('Final COs - To be printed'!$J$33))*100),2))</f>
        <v>78.75</v>
      </c>
      <c r="K101" s="49" t="str">
        <f>IF($E$33=0," ",IF(D101=0," ",IF((E101&gt;=Target!$G$6),"Y","N")))</f>
        <v>N</v>
      </c>
      <c r="L101" s="49" t="str">
        <f>IF($F$33=0," ",IF(D101=0," ",IF((F101&gt;=Target!$G$7),"Y","N")))</f>
        <v>N</v>
      </c>
      <c r="M101" s="49" t="str">
        <f>IF($G$33=0," ",IF(D101=0," ",IF((G101&gt;=Target!$G$8),"Y","N")))</f>
        <v>Y</v>
      </c>
      <c r="N101" s="49" t="str">
        <f>IF($H$33=0," ",IF(D101=0," ",IF((H101&gt;=Target!$G$9),"Y","N")))</f>
        <v>Y</v>
      </c>
      <c r="O101" s="49" t="str">
        <f>IF($I$33=0," ",IF(D101=0," ",IF((I101&gt;=Target!$G$10),"Y","N")))</f>
        <v>Y</v>
      </c>
      <c r="P101" s="49" t="str">
        <f>IF($J$33=0," ",IF(D101=0," ",IF((J101&gt;=Target!$G$11),"Y","N")))</f>
        <v>Y</v>
      </c>
    </row>
    <row r="102" spans="2:16" x14ac:dyDescent="0.25">
      <c r="B102" s="48">
        <v>69</v>
      </c>
      <c r="C102" s="50" t="str">
        <f>'Name List'!F74</f>
        <v>16xdy69</v>
      </c>
      <c r="D102" s="50" t="str">
        <f>'Name List'!G74</f>
        <v>X69</v>
      </c>
      <c r="E102" s="51">
        <f>IF($E$33=0,0,ROUND(((('IA1'!F75+'IA2'!F75+Assg!F75+ESEM!J77)/('Final COs - To be printed'!$E$33))*100),2))</f>
        <v>70.09</v>
      </c>
      <c r="F102" s="51">
        <f>IF($F$33=0,0,ROUND(((('IA1'!G75+'IA2'!G75+Assg!G75+ESEM!K77)/('Final COs - To be printed'!$F$33))*100),2))</f>
        <v>72.430000000000007</v>
      </c>
      <c r="G102" s="51">
        <f>IF($G$33=0,0,ROUND(((('IA1'!H75+'IA2'!H75+Assg!H75+ESEM!L77)/('Final COs - To be printed'!$G$33))*100),2))</f>
        <v>86.93</v>
      </c>
      <c r="H102" s="51">
        <f>IF($H$33=0,0,ROUND(((('IA1'!I75+'IA2'!I75+Assg!I75+ESEM!M77)/('Final COs - To be printed'!$H$33))*100),2))</f>
        <v>52.03</v>
      </c>
      <c r="I102" s="51">
        <f>IF($I$33=0,0,ROUND(((('IA1'!J75+'IA2'!J75+Assg!J75+ESEM!N77)/('Final COs - To be printed'!$I$33))*100),2))</f>
        <v>86.25</v>
      </c>
      <c r="J102" s="52">
        <f>IF($J$33=0,0,ROUND(((('IA1'!K75+'IA2'!K75+Assg!K75+ESEM!O77)/('Final COs - To be printed'!$J$33))*100),2))</f>
        <v>86.25</v>
      </c>
      <c r="K102" s="49" t="str">
        <f>IF($E$33=0," ",IF(D102=0," ",IF((E102&gt;=Target!$G$6),"Y","N")))</f>
        <v>Y</v>
      </c>
      <c r="L102" s="49" t="str">
        <f>IF($F$33=0," ",IF(D102=0," ",IF((F102&gt;=Target!$G$7),"Y","N")))</f>
        <v>Y</v>
      </c>
      <c r="M102" s="49" t="str">
        <f>IF($G$33=0," ",IF(D102=0," ",IF((G102&gt;=Target!$G$8),"Y","N")))</f>
        <v>Y</v>
      </c>
      <c r="N102" s="49" t="str">
        <f>IF($H$33=0," ",IF(D102=0," ",IF((H102&gt;=Target!$G$9),"Y","N")))</f>
        <v>Y</v>
      </c>
      <c r="O102" s="49" t="str">
        <f>IF($I$33=0," ",IF(D102=0," ",IF((I102&gt;=Target!$G$10),"Y","N")))</f>
        <v>Y</v>
      </c>
      <c r="P102" s="49" t="str">
        <f>IF($J$33=0," ",IF(D102=0," ",IF((J102&gt;=Target!$G$11),"Y","N")))</f>
        <v>Y</v>
      </c>
    </row>
    <row r="103" spans="2:16" x14ac:dyDescent="0.25">
      <c r="B103" s="48">
        <v>70</v>
      </c>
      <c r="C103" s="50" t="str">
        <f>'Name List'!F75</f>
        <v>16xdy70</v>
      </c>
      <c r="D103" s="50" t="str">
        <f>'Name List'!G75</f>
        <v>X70</v>
      </c>
      <c r="E103" s="51">
        <f>IF($E$33=0,0,ROUND(((('IA1'!F76+'IA2'!F76+Assg!F76+ESEM!J78)/('Final COs - To be printed'!$E$33))*100),2))</f>
        <v>72.17</v>
      </c>
      <c r="F103" s="51">
        <f>IF($F$33=0,0,ROUND(((('IA1'!G76+'IA2'!G76+Assg!G76+ESEM!K78)/('Final COs - To be printed'!$F$33))*100),2))</f>
        <v>82.97</v>
      </c>
      <c r="G103" s="51">
        <f>IF($G$33=0,0,ROUND(((('IA1'!H76+'IA2'!H76+Assg!H76+ESEM!L78)/('Final COs - To be printed'!$G$33))*100),2))</f>
        <v>48.67</v>
      </c>
      <c r="H103" s="51">
        <f>IF($H$33=0,0,ROUND(((('IA1'!I76+'IA2'!I76+Assg!I76+ESEM!M78)/('Final COs - To be printed'!$H$33))*100),2))</f>
        <v>84.91</v>
      </c>
      <c r="I103" s="51">
        <f>IF($I$33=0,0,ROUND(((('IA1'!J76+'IA2'!J76+Assg!J76+ESEM!N78)/('Final COs - To be printed'!$I$33))*100),2))</f>
        <v>87.08</v>
      </c>
      <c r="J103" s="52">
        <f>IF($J$33=0,0,ROUND(((('IA1'!K76+'IA2'!K76+Assg!K76+ESEM!O78)/('Final COs - To be printed'!$J$33))*100),2))</f>
        <v>87.08</v>
      </c>
      <c r="K103" s="49" t="str">
        <f>IF($E$33=0," ",IF(D103=0," ",IF((E103&gt;=Target!$G$6),"Y","N")))</f>
        <v>Y</v>
      </c>
      <c r="L103" s="49" t="str">
        <f>IF($F$33=0," ",IF(D103=0," ",IF((F103&gt;=Target!$G$7),"Y","N")))</f>
        <v>Y</v>
      </c>
      <c r="M103" s="49" t="str">
        <f>IF($G$33=0," ",IF(D103=0," ",IF((G103&gt;=Target!$G$8),"Y","N")))</f>
        <v>N</v>
      </c>
      <c r="N103" s="49" t="str">
        <f>IF($H$33=0," ",IF(D103=0," ",IF((H103&gt;=Target!$G$9),"Y","N")))</f>
        <v>Y</v>
      </c>
      <c r="O103" s="49" t="str">
        <f>IF($I$33=0," ",IF(D103=0," ",IF((I103&gt;=Target!$G$10),"Y","N")))</f>
        <v>Y</v>
      </c>
      <c r="P103" s="49" t="str">
        <f>IF($J$33=0," ",IF(D103=0," ",IF((J103&gt;=Target!$G$11),"Y","N")))</f>
        <v>Y</v>
      </c>
    </row>
    <row r="104" spans="2:16" x14ac:dyDescent="0.25">
      <c r="B104" s="48">
        <v>71</v>
      </c>
      <c r="C104" s="50" t="str">
        <f>'Name List'!F76</f>
        <v>16xdy71</v>
      </c>
      <c r="D104" s="50" t="str">
        <f>'Name List'!G76</f>
        <v>X71</v>
      </c>
      <c r="E104" s="51">
        <f>IF($E$33=0,0,ROUND(((('IA1'!F77+'IA2'!F77+Assg!F77+ESEM!J79)/('Final COs - To be printed'!$E$33))*100),2))</f>
        <v>68.010000000000005</v>
      </c>
      <c r="F104" s="51">
        <f>IF($F$33=0,0,ROUND(((('IA1'!G77+'IA2'!G77+Assg!G77+ESEM!K79)/('Final COs - To be printed'!$F$33))*100),2))</f>
        <v>69.239999999999995</v>
      </c>
      <c r="G104" s="51">
        <f>IF($G$33=0,0,ROUND(((('IA1'!H77+'IA2'!H77+Assg!H77+ESEM!L79)/('Final COs - To be printed'!$G$33))*100),2))</f>
        <v>57.01</v>
      </c>
      <c r="H104" s="51">
        <f>IF($H$33=0,0,ROUND(((('IA1'!I77+'IA2'!I77+Assg!I77+ESEM!M79)/('Final COs - To be printed'!$H$33))*100),2))</f>
        <v>65.09</v>
      </c>
      <c r="I104" s="51">
        <f>IF($I$33=0,0,ROUND(((('IA1'!J77+'IA2'!J77+Assg!J77+ESEM!N79)/('Final COs - To be printed'!$I$33))*100),2))</f>
        <v>85.42</v>
      </c>
      <c r="J104" s="52">
        <f>IF($J$33=0,0,ROUND(((('IA1'!K77+'IA2'!K77+Assg!K77+ESEM!O79)/('Final COs - To be printed'!$J$33))*100),2))</f>
        <v>85.42</v>
      </c>
      <c r="K104" s="49" t="str">
        <f>IF($E$33=0," ",IF(D104=0," ",IF((E104&gt;=Target!$G$6),"Y","N")))</f>
        <v>Y</v>
      </c>
      <c r="L104" s="49" t="str">
        <f>IF($F$33=0," ",IF(D104=0," ",IF((F104&gt;=Target!$G$7),"Y","N")))</f>
        <v>Y</v>
      </c>
      <c r="M104" s="49" t="str">
        <f>IF($G$33=0," ",IF(D104=0," ",IF((G104&gt;=Target!$G$8),"Y","N")))</f>
        <v>Y</v>
      </c>
      <c r="N104" s="49" t="str">
        <f>IF($H$33=0," ",IF(D104=0," ",IF((H104&gt;=Target!$G$9),"Y","N")))</f>
        <v>Y</v>
      </c>
      <c r="O104" s="49" t="str">
        <f>IF($I$33=0," ",IF(D104=0," ",IF((I104&gt;=Target!$G$10),"Y","N")))</f>
        <v>Y</v>
      </c>
      <c r="P104" s="49" t="str">
        <f>IF($J$33=0," ",IF(D104=0," ",IF((J104&gt;=Target!$G$11),"Y","N")))</f>
        <v>Y</v>
      </c>
    </row>
    <row r="105" spans="2:16" x14ac:dyDescent="0.25">
      <c r="B105" s="48">
        <v>72</v>
      </c>
      <c r="C105" s="50" t="str">
        <f>'Name List'!F77</f>
        <v>16xdy72</v>
      </c>
      <c r="D105" s="50" t="str">
        <f>'Name List'!G77</f>
        <v>X72</v>
      </c>
      <c r="E105" s="51">
        <f>IF($E$33=0,0,ROUND(((('IA1'!F78+'IA2'!F78+Assg!F78+ESEM!J80)/('Final COs - To be printed'!$E$33))*100),2))</f>
        <v>64.430000000000007</v>
      </c>
      <c r="F105" s="51">
        <f>IF($F$33=0,0,ROUND(((('IA1'!G78+'IA2'!G78+Assg!G78+ESEM!K80)/('Final COs - To be printed'!$F$33))*100),2))</f>
        <v>63.36</v>
      </c>
      <c r="G105" s="51">
        <f>IF($G$33=0,0,ROUND(((('IA1'!H78+'IA2'!H78+Assg!H78+ESEM!L80)/('Final COs - To be printed'!$G$33))*100),2))</f>
        <v>66.099999999999994</v>
      </c>
      <c r="H105" s="51">
        <f>IF($H$33=0,0,ROUND(((('IA1'!I78+'IA2'!I78+Assg!I78+ESEM!M80)/('Final COs - To be printed'!$H$33))*100),2))</f>
        <v>40.770000000000003</v>
      </c>
      <c r="I105" s="51">
        <f>IF($I$33=0,0,ROUND(((('IA1'!J78+'IA2'!J78+Assg!J78+ESEM!N80)/('Final COs - To be printed'!$I$33))*100),2))</f>
        <v>70.42</v>
      </c>
      <c r="J105" s="52">
        <f>IF($J$33=0,0,ROUND(((('IA1'!K78+'IA2'!K78+Assg!K78+ESEM!O80)/('Final COs - To be printed'!$J$33))*100),2))</f>
        <v>70.42</v>
      </c>
      <c r="K105" s="49" t="str">
        <f>IF($E$33=0," ",IF(D105=0," ",IF((E105&gt;=Target!$G$6),"Y","N")))</f>
        <v>Y</v>
      </c>
      <c r="L105" s="49" t="str">
        <f>IF($F$33=0," ",IF(D105=0," ",IF((F105&gt;=Target!$G$7),"Y","N")))</f>
        <v>Y</v>
      </c>
      <c r="M105" s="49" t="str">
        <f>IF($G$33=0," ",IF(D105=0," ",IF((G105&gt;=Target!$G$8),"Y","N")))</f>
        <v>Y</v>
      </c>
      <c r="N105" s="49" t="str">
        <f>IF($H$33=0," ",IF(D105=0," ",IF((H105&gt;=Target!$G$9),"Y","N")))</f>
        <v>N</v>
      </c>
      <c r="O105" s="49" t="str">
        <f>IF($I$33=0," ",IF(D105=0," ",IF((I105&gt;=Target!$G$10),"Y","N")))</f>
        <v>Y</v>
      </c>
      <c r="P105" s="49" t="str">
        <f>IF($J$33=0," ",IF(D105=0," ",IF((J105&gt;=Target!$G$11),"Y","N")))</f>
        <v>Y</v>
      </c>
    </row>
    <row r="106" spans="2:16" x14ac:dyDescent="0.25">
      <c r="B106" s="48">
        <v>73</v>
      </c>
      <c r="C106" s="50" t="str">
        <f>'Name List'!F78</f>
        <v>16xdy73</v>
      </c>
      <c r="D106" s="50" t="str">
        <f>'Name List'!G78</f>
        <v>X73</v>
      </c>
      <c r="E106" s="51">
        <f>IF($E$33=0,0,ROUND(((('IA1'!F79+'IA2'!F79+Assg!F79+ESEM!J81)/('Final COs - To be printed'!$E$33))*100),2))</f>
        <v>68.3</v>
      </c>
      <c r="F106" s="51">
        <f>IF($F$33=0,0,ROUND(((('IA1'!G79+'IA2'!G79+Assg!G79+ESEM!K81)/('Final COs - To be printed'!$F$33))*100),2))</f>
        <v>65.069999999999993</v>
      </c>
      <c r="G106" s="51">
        <f>IF($G$33=0,0,ROUND(((('IA1'!H79+'IA2'!H79+Assg!H79+ESEM!L81)/('Final COs - To be printed'!$G$33))*100),2))</f>
        <v>50.57</v>
      </c>
      <c r="H106" s="51">
        <f>IF($H$33=0,0,ROUND(((('IA1'!I79+'IA2'!I79+Assg!I79+ESEM!M81)/('Final COs - To be printed'!$H$33))*100),2))</f>
        <v>84.46</v>
      </c>
      <c r="I106" s="51">
        <f>IF($I$33=0,0,ROUND(((('IA1'!J79+'IA2'!J79+Assg!J79+ESEM!N81)/('Final COs - To be printed'!$I$33))*100),2))</f>
        <v>86.25</v>
      </c>
      <c r="J106" s="52">
        <f>IF($J$33=0,0,ROUND(((('IA1'!K79+'IA2'!K79+Assg!K79+ESEM!O81)/('Final COs - To be printed'!$J$33))*100),2))</f>
        <v>86.25</v>
      </c>
      <c r="K106" s="49" t="str">
        <f>IF($E$33=0," ",IF(D106=0," ",IF((E106&gt;=Target!$G$6),"Y","N")))</f>
        <v>Y</v>
      </c>
      <c r="L106" s="49" t="str">
        <f>IF($F$33=0," ",IF(D106=0," ",IF((F106&gt;=Target!$G$7),"Y","N")))</f>
        <v>Y</v>
      </c>
      <c r="M106" s="49" t="str">
        <f>IF($G$33=0," ",IF(D106=0," ",IF((G106&gt;=Target!$G$8),"Y","N")))</f>
        <v>Y</v>
      </c>
      <c r="N106" s="49" t="str">
        <f>IF($H$33=0," ",IF(D106=0," ",IF((H106&gt;=Target!$G$9),"Y","N")))</f>
        <v>Y</v>
      </c>
      <c r="O106" s="49" t="str">
        <f>IF($I$33=0," ",IF(D106=0," ",IF((I106&gt;=Target!$G$10),"Y","N")))</f>
        <v>Y</v>
      </c>
      <c r="P106" s="49" t="str">
        <f>IF($J$33=0," ",IF(D106=0," ",IF((J106&gt;=Target!$G$11),"Y","N")))</f>
        <v>Y</v>
      </c>
    </row>
    <row r="107" spans="2:16" x14ac:dyDescent="0.25">
      <c r="B107" s="48">
        <v>74</v>
      </c>
      <c r="C107" s="50" t="str">
        <f>'Name List'!F79</f>
        <v>16xdy74</v>
      </c>
      <c r="D107" s="50" t="str">
        <f>'Name List'!G79</f>
        <v>X74</v>
      </c>
      <c r="E107" s="51">
        <f>IF($E$33=0,0,ROUND(((('IA1'!F80+'IA2'!F80+Assg!F80+ESEM!J82)/('Final COs - To be printed'!$E$33))*100),2))</f>
        <v>59.38</v>
      </c>
      <c r="F107" s="51">
        <f>IF($F$33=0,0,ROUND(((('IA1'!G80+'IA2'!G80+Assg!G80+ESEM!K82)/('Final COs - To be printed'!$F$33))*100),2))</f>
        <v>65.069999999999993</v>
      </c>
      <c r="G107" s="51">
        <f>IF($G$33=0,0,ROUND(((('IA1'!H80+'IA2'!H80+Assg!H80+ESEM!L82)/('Final COs - To be printed'!$G$33))*100),2))</f>
        <v>64.2</v>
      </c>
      <c r="H107" s="51">
        <f>IF($H$33=0,0,ROUND(((('IA1'!I80+'IA2'!I80+Assg!I80+ESEM!M82)/('Final COs - To be printed'!$H$33))*100),2))</f>
        <v>52.03</v>
      </c>
      <c r="I107" s="51">
        <f>IF($I$33=0,0,ROUND(((('IA1'!J80+'IA2'!J80+Assg!J80+ESEM!N82)/('Final COs - To be printed'!$I$33))*100),2))</f>
        <v>86.25</v>
      </c>
      <c r="J107" s="52">
        <f>IF($J$33=0,0,ROUND(((('IA1'!K80+'IA2'!K80+Assg!K80+ESEM!O82)/('Final COs - To be printed'!$J$33))*100),2))</f>
        <v>86.25</v>
      </c>
      <c r="K107" s="49" t="str">
        <f>IF($E$33=0," ",IF(D107=0," ",IF((E107&gt;=Target!$G$6),"Y","N")))</f>
        <v>Y</v>
      </c>
      <c r="L107" s="49" t="str">
        <f>IF($F$33=0," ",IF(D107=0," ",IF((F107&gt;=Target!$G$7),"Y","N")))</f>
        <v>Y</v>
      </c>
      <c r="M107" s="49" t="str">
        <f>IF($G$33=0," ",IF(D107=0," ",IF((G107&gt;=Target!$G$8),"Y","N")))</f>
        <v>Y</v>
      </c>
      <c r="N107" s="49" t="str">
        <f>IF($H$33=0," ",IF(D107=0," ",IF((H107&gt;=Target!$G$9),"Y","N")))</f>
        <v>Y</v>
      </c>
      <c r="O107" s="49" t="str">
        <f>IF($I$33=0," ",IF(D107=0," ",IF((I107&gt;=Target!$G$10),"Y","N")))</f>
        <v>Y</v>
      </c>
      <c r="P107" s="49" t="str">
        <f>IF($J$33=0," ",IF(D107=0," ",IF((J107&gt;=Target!$G$11),"Y","N")))</f>
        <v>Y</v>
      </c>
    </row>
    <row r="108" spans="2:16" x14ac:dyDescent="0.25">
      <c r="B108" s="48">
        <v>75</v>
      </c>
      <c r="C108" s="50" t="str">
        <f>'Name List'!F80</f>
        <v>16xdy75</v>
      </c>
      <c r="D108" s="50" t="str">
        <f>'Name List'!G80</f>
        <v>X75</v>
      </c>
      <c r="E108" s="51">
        <f>IF($E$33=0,0,ROUND(((('IA1'!F81+'IA2'!F81+Assg!F81+ESEM!J83)/('Final COs - To be printed'!$E$33))*100),2))</f>
        <v>77.53</v>
      </c>
      <c r="F108" s="51">
        <f>IF($F$33=0,0,ROUND(((('IA1'!G81+'IA2'!G81+Assg!G81+ESEM!K83)/('Final COs - To be printed'!$F$33))*100),2))</f>
        <v>75.61</v>
      </c>
      <c r="G108" s="51">
        <f>IF($G$33=0,0,ROUND(((('IA1'!H81+'IA2'!H81+Assg!H81+ESEM!L83)/('Final COs - To be printed'!$G$33))*100),2))</f>
        <v>71.400000000000006</v>
      </c>
      <c r="H108" s="51">
        <f>IF($H$33=0,0,ROUND(((('IA1'!I81+'IA2'!I81+Assg!I81+ESEM!M83)/('Final COs - To be printed'!$H$33))*100),2))</f>
        <v>52.48</v>
      </c>
      <c r="I108" s="51">
        <f>IF($I$33=0,0,ROUND(((('IA1'!J81+'IA2'!J81+Assg!J81+ESEM!N83)/('Final COs - To be printed'!$I$33))*100),2))</f>
        <v>87.08</v>
      </c>
      <c r="J108" s="52">
        <f>IF($J$33=0,0,ROUND(((('IA1'!K81+'IA2'!K81+Assg!K81+ESEM!O83)/('Final COs - To be printed'!$J$33))*100),2))</f>
        <v>87.08</v>
      </c>
      <c r="K108" s="49" t="str">
        <f>IF($E$33=0," ",IF(D108=0," ",IF((E108&gt;=Target!$G$6),"Y","N")))</f>
        <v>Y</v>
      </c>
      <c r="L108" s="49" t="str">
        <f>IF($F$33=0," ",IF(D108=0," ",IF((F108&gt;=Target!$G$7),"Y","N")))</f>
        <v>Y</v>
      </c>
      <c r="M108" s="49" t="str">
        <f>IF($G$33=0," ",IF(D108=0," ",IF((G108&gt;=Target!$G$8),"Y","N")))</f>
        <v>Y</v>
      </c>
      <c r="N108" s="49" t="str">
        <f>IF($H$33=0," ",IF(D108=0," ",IF((H108&gt;=Target!$G$9),"Y","N")))</f>
        <v>Y</v>
      </c>
      <c r="O108" s="49" t="str">
        <f>IF($I$33=0," ",IF(D108=0," ",IF((I108&gt;=Target!$G$10),"Y","N")))</f>
        <v>Y</v>
      </c>
      <c r="P108" s="49" t="str">
        <f>IF($J$33=0," ",IF(D108=0," ",IF((J108&gt;=Target!$G$11),"Y","N")))</f>
        <v>Y</v>
      </c>
    </row>
    <row r="109" spans="2:16" x14ac:dyDescent="0.25">
      <c r="B109" s="48">
        <v>76</v>
      </c>
      <c r="C109" s="50" t="str">
        <f>'Name List'!F81</f>
        <v>16xdy76</v>
      </c>
      <c r="D109" s="50" t="str">
        <f>'Name List'!G81</f>
        <v>X76</v>
      </c>
      <c r="E109" s="51">
        <f>IF($E$33=0,0,ROUND(((('IA1'!F82+'IA2'!F82+Assg!F82+ESEM!J84)/('Final COs - To be printed'!$E$33))*100),2))</f>
        <v>79.319999999999993</v>
      </c>
      <c r="F109" s="51">
        <f>IF($F$33=0,0,ROUND(((('IA1'!G82+'IA2'!G82+Assg!G82+ESEM!K84)/('Final COs - To be printed'!$F$33))*100),2))</f>
        <v>78.55</v>
      </c>
      <c r="G109" s="51">
        <f>IF($G$33=0,0,ROUND(((('IA1'!H82+'IA2'!H82+Assg!H82+ESEM!L84)/('Final COs - To be printed'!$G$33))*100),2))</f>
        <v>75.95</v>
      </c>
      <c r="H109" s="51">
        <f>IF($H$33=0,0,ROUND(((('IA1'!I82+'IA2'!I82+Assg!I82+ESEM!M84)/('Final COs - To be printed'!$H$33))*100),2))</f>
        <v>52.48</v>
      </c>
      <c r="I109" s="51">
        <f>IF($I$33=0,0,ROUND(((('IA1'!J82+'IA2'!J82+Assg!J82+ESEM!N84)/('Final COs - To be printed'!$I$33))*100),2))</f>
        <v>87.08</v>
      </c>
      <c r="J109" s="52">
        <f>IF($J$33=0,0,ROUND(((('IA1'!K82+'IA2'!K82+Assg!K82+ESEM!O84)/('Final COs - To be printed'!$J$33))*100),2))</f>
        <v>87.08</v>
      </c>
      <c r="K109" s="49" t="str">
        <f>IF($E$33=0," ",IF(D109=0," ",IF((E109&gt;=Target!$G$6),"Y","N")))</f>
        <v>Y</v>
      </c>
      <c r="L109" s="49" t="str">
        <f>IF($F$33=0," ",IF(D109=0," ",IF((F109&gt;=Target!$G$7),"Y","N")))</f>
        <v>Y</v>
      </c>
      <c r="M109" s="49" t="str">
        <f>IF($G$33=0," ",IF(D109=0," ",IF((G109&gt;=Target!$G$8),"Y","N")))</f>
        <v>Y</v>
      </c>
      <c r="N109" s="49" t="str">
        <f>IF($H$33=0," ",IF(D109=0," ",IF((H109&gt;=Target!$G$9),"Y","N")))</f>
        <v>Y</v>
      </c>
      <c r="O109" s="49" t="str">
        <f>IF($I$33=0," ",IF(D109=0," ",IF((I109&gt;=Target!$G$10),"Y","N")))</f>
        <v>Y</v>
      </c>
      <c r="P109" s="49" t="str">
        <f>IF($J$33=0," ",IF(D109=0," ",IF((J109&gt;=Target!$G$11),"Y","N")))</f>
        <v>Y</v>
      </c>
    </row>
    <row r="110" spans="2:16" x14ac:dyDescent="0.25">
      <c r="B110" s="48">
        <v>77</v>
      </c>
      <c r="C110" s="50" t="str">
        <f>'Name List'!F82</f>
        <v>16xdy77</v>
      </c>
      <c r="D110" s="50" t="str">
        <f>'Name List'!G82</f>
        <v>X77</v>
      </c>
      <c r="E110" s="51">
        <f>IF($E$33=0,0,ROUND(((('IA1'!F83+'IA2'!F83+Assg!F83+ESEM!J85)/('Final COs - To be printed'!$E$33))*100),2))</f>
        <v>68.3</v>
      </c>
      <c r="F110" s="51">
        <f>IF($F$33=0,0,ROUND(((('IA1'!G83+'IA2'!G83+Assg!G83+ESEM!K85)/('Final COs - To be printed'!$F$33))*100),2))</f>
        <v>66.540000000000006</v>
      </c>
      <c r="G110" s="51">
        <f>IF($G$33=0,0,ROUND(((('IA1'!H83+'IA2'!H83+Assg!H83+ESEM!L85)/('Final COs - To be printed'!$G$33))*100),2))</f>
        <v>59.66</v>
      </c>
      <c r="H110" s="51">
        <f>IF($H$33=0,0,ROUND(((('IA1'!I83+'IA2'!I83+Assg!I83+ESEM!M85)/('Final COs - To be printed'!$H$33))*100),2))</f>
        <v>43.92</v>
      </c>
      <c r="I110" s="51">
        <f>IF($I$33=0,0,ROUND(((('IA1'!J83+'IA2'!J83+Assg!J83+ESEM!N85)/('Final COs - To be printed'!$I$33))*100),2))</f>
        <v>76.25</v>
      </c>
      <c r="J110" s="52">
        <f>IF($J$33=0,0,ROUND(((('IA1'!K83+'IA2'!K83+Assg!K83+ESEM!O85)/('Final COs - To be printed'!$J$33))*100),2))</f>
        <v>76.25</v>
      </c>
      <c r="K110" s="49" t="str">
        <f>IF($E$33=0," ",IF(D110=0," ",IF((E110&gt;=Target!$G$6),"Y","N")))</f>
        <v>Y</v>
      </c>
      <c r="L110" s="49" t="str">
        <f>IF($F$33=0," ",IF(D110=0," ",IF((F110&gt;=Target!$G$7),"Y","N")))</f>
        <v>Y</v>
      </c>
      <c r="M110" s="49" t="str">
        <f>IF($G$33=0," ",IF(D110=0," ",IF((G110&gt;=Target!$G$8),"Y","N")))</f>
        <v>Y</v>
      </c>
      <c r="N110" s="49" t="str">
        <f>IF($H$33=0," ",IF(D110=0," ",IF((H110&gt;=Target!$G$9),"Y","N")))</f>
        <v>N</v>
      </c>
      <c r="O110" s="49" t="str">
        <f>IF($I$33=0," ",IF(D110=0," ",IF((I110&gt;=Target!$G$10),"Y","N")))</f>
        <v>Y</v>
      </c>
      <c r="P110" s="49" t="str">
        <f>IF($J$33=0," ",IF(D110=0," ",IF((J110&gt;=Target!$G$11),"Y","N")))</f>
        <v>Y</v>
      </c>
    </row>
    <row r="111" spans="2:16" x14ac:dyDescent="0.25">
      <c r="B111" s="48">
        <v>78</v>
      </c>
      <c r="C111" s="50" t="str">
        <f>'Name List'!F83</f>
        <v>16xdy78</v>
      </c>
      <c r="D111" s="50" t="str">
        <f>'Name List'!G83</f>
        <v>X78</v>
      </c>
      <c r="E111" s="51">
        <f>IF($E$33=0,0,ROUND(((('IA1'!F84+'IA2'!F84+Assg!F84+ESEM!J86)/('Final COs - To be printed'!$E$33))*100),2))</f>
        <v>23.96</v>
      </c>
      <c r="F111" s="51">
        <f>IF($F$33=0,0,ROUND(((('IA1'!G84+'IA2'!G84+Assg!G84+ESEM!K86)/('Final COs - To be printed'!$F$33))*100),2))</f>
        <v>38.85</v>
      </c>
      <c r="G111" s="51">
        <f>IF($G$33=0,0,ROUND(((('IA1'!H84+'IA2'!H84+Assg!H84+ESEM!L86)/('Final COs - To be printed'!$G$33))*100),2))</f>
        <v>48.67</v>
      </c>
      <c r="H111" s="51">
        <f>IF($H$33=0,0,ROUND(((('IA1'!I84+'IA2'!I84+Assg!I84+ESEM!M86)/('Final COs - To be printed'!$H$33))*100),2))</f>
        <v>52.48</v>
      </c>
      <c r="I111" s="51">
        <f>IF($I$33=0,0,ROUND(((('IA1'!J84+'IA2'!J84+Assg!J84+ESEM!N86)/('Final COs - To be printed'!$I$33))*100),2))</f>
        <v>67.08</v>
      </c>
      <c r="J111" s="52">
        <f>IF($J$33=0,0,ROUND(((('IA1'!K84+'IA2'!K84+Assg!K84+ESEM!O86)/('Final COs - To be printed'!$J$33))*100),2))</f>
        <v>67.08</v>
      </c>
      <c r="K111" s="49" t="str">
        <f>IF($E$33=0," ",IF(D111=0," ",IF((E111&gt;=Target!$G$6),"Y","N")))</f>
        <v>N</v>
      </c>
      <c r="L111" s="49" t="str">
        <f>IF($F$33=0," ",IF(D111=0," ",IF((F111&gt;=Target!$G$7),"Y","N")))</f>
        <v>N</v>
      </c>
      <c r="M111" s="49" t="str">
        <f>IF($G$33=0," ",IF(D111=0," ",IF((G111&gt;=Target!$G$8),"Y","N")))</f>
        <v>N</v>
      </c>
      <c r="N111" s="49" t="str">
        <f>IF($H$33=0," ",IF(D111=0," ",IF((H111&gt;=Target!$G$9),"Y","N")))</f>
        <v>Y</v>
      </c>
      <c r="O111" s="49" t="str">
        <f>IF($I$33=0," ",IF(D111=0," ",IF((I111&gt;=Target!$G$10),"Y","N")))</f>
        <v>Y</v>
      </c>
      <c r="P111" s="49" t="str">
        <f>IF($J$33=0," ",IF(D111=0," ",IF((J111&gt;=Target!$G$11),"Y","N")))</f>
        <v>Y</v>
      </c>
    </row>
    <row r="112" spans="2:16" x14ac:dyDescent="0.25">
      <c r="B112" s="48">
        <v>79</v>
      </c>
      <c r="C112" s="50" t="str">
        <f>'Name List'!F84</f>
        <v>16xdy79</v>
      </c>
      <c r="D112" s="50" t="str">
        <f>'Name List'!G84</f>
        <v>X79</v>
      </c>
      <c r="E112" s="51">
        <f>IF($E$33=0,0,ROUND(((('IA1'!F85+'IA2'!F85+Assg!F85+ESEM!J87)/('Final COs - To be printed'!$E$33))*100),2))</f>
        <v>38.840000000000003</v>
      </c>
      <c r="F112" s="51">
        <f>IF($F$33=0,0,ROUND(((('IA1'!G85+'IA2'!G85+Assg!G85+ESEM!K87)/('Final COs - To be printed'!$F$33))*100),2))</f>
        <v>33.46</v>
      </c>
      <c r="G112" s="51">
        <f>IF($G$33=0,0,ROUND(((('IA1'!H85+'IA2'!H85+Assg!H85+ESEM!L87)/('Final COs - To be printed'!$G$33))*100),2))</f>
        <v>44.89</v>
      </c>
      <c r="H112" s="51">
        <f>IF($H$33=0,0,ROUND(((('IA1'!I85+'IA2'!I85+Assg!I85+ESEM!M87)/('Final COs - To be printed'!$H$33))*100),2))</f>
        <v>39.86</v>
      </c>
      <c r="I112" s="51">
        <f>IF($I$33=0,0,ROUND(((('IA1'!J85+'IA2'!J85+Assg!J85+ESEM!N87)/('Final COs - To be printed'!$I$33))*100),2))</f>
        <v>68.75</v>
      </c>
      <c r="J112" s="52">
        <f>IF($J$33=0,0,ROUND(((('IA1'!K85+'IA2'!K85+Assg!K85+ESEM!O87)/('Final COs - To be printed'!$J$33))*100),2))</f>
        <v>68.75</v>
      </c>
      <c r="K112" s="49" t="str">
        <f>IF($E$33=0," ",IF(D112=0," ",IF((E112&gt;=Target!$G$6),"Y","N")))</f>
        <v>N</v>
      </c>
      <c r="L112" s="49" t="str">
        <f>IF($F$33=0," ",IF(D112=0," ",IF((F112&gt;=Target!$G$7),"Y","N")))</f>
        <v>N</v>
      </c>
      <c r="M112" s="49" t="str">
        <f>IF($G$33=0," ",IF(D112=0," ",IF((G112&gt;=Target!$G$8),"Y","N")))</f>
        <v>N</v>
      </c>
      <c r="N112" s="49" t="str">
        <f>IF($H$33=0," ",IF(D112=0," ",IF((H112&gt;=Target!$G$9),"Y","N")))</f>
        <v>N</v>
      </c>
      <c r="O112" s="49" t="str">
        <f>IF($I$33=0," ",IF(D112=0," ",IF((I112&gt;=Target!$G$10),"Y","N")))</f>
        <v>Y</v>
      </c>
      <c r="P112" s="49" t="str">
        <f>IF($J$33=0," ",IF(D112=0," ",IF((J112&gt;=Target!$G$11),"Y","N")))</f>
        <v>Y</v>
      </c>
    </row>
    <row r="113" spans="2:16" x14ac:dyDescent="0.25">
      <c r="B113" s="48">
        <v>80</v>
      </c>
      <c r="C113" s="50" t="str">
        <f>'Name List'!F85</f>
        <v>16xdy80</v>
      </c>
      <c r="D113" s="50" t="str">
        <f>'Name List'!G85</f>
        <v>X80</v>
      </c>
      <c r="E113" s="51">
        <f>IF($E$33=0,0,ROUND(((('IA1'!F86+'IA2'!F86+Assg!F86+ESEM!J88)/('Final COs - To be printed'!$E$33))*100),2))</f>
        <v>32.89</v>
      </c>
      <c r="F113" s="51">
        <f>IF($F$33=0,0,ROUND(((('IA1'!G86+'IA2'!G86+Assg!G86+ESEM!K88)/('Final COs - To be printed'!$F$33))*100),2))</f>
        <v>46.2</v>
      </c>
      <c r="G113" s="51">
        <f>IF($G$33=0,0,ROUND(((('IA1'!H86+'IA2'!H86+Assg!H86+ESEM!L88)/('Final COs - To be printed'!$G$33))*100),2))</f>
        <v>66.86</v>
      </c>
      <c r="H113" s="51">
        <f>IF($H$33=0,0,ROUND(((('IA1'!I86+'IA2'!I86+Assg!I86+ESEM!M88)/('Final COs - To be printed'!$H$33))*100),2))</f>
        <v>44.37</v>
      </c>
      <c r="I113" s="51">
        <f>IF($I$33=0,0,ROUND(((('IA1'!J86+'IA2'!J86+Assg!J86+ESEM!N88)/('Final COs - To be printed'!$I$33))*100),2))</f>
        <v>77.08</v>
      </c>
      <c r="J113" s="52">
        <f>IF($J$33=0,0,ROUND(((('IA1'!K86+'IA2'!K86+Assg!K86+ESEM!O88)/('Final COs - To be printed'!$J$33))*100),2))</f>
        <v>77.08</v>
      </c>
      <c r="K113" s="49" t="str">
        <f>IF($E$33=0," ",IF(D113=0," ",IF((E113&gt;=Target!$G$6),"Y","N")))</f>
        <v>N</v>
      </c>
      <c r="L113" s="49" t="str">
        <f>IF($F$33=0," ",IF(D113=0," ",IF((F113&gt;=Target!$G$7),"Y","N")))</f>
        <v>N</v>
      </c>
      <c r="M113" s="49" t="str">
        <f>IF($G$33=0," ",IF(D113=0," ",IF((G113&gt;=Target!$G$8),"Y","N")))</f>
        <v>Y</v>
      </c>
      <c r="N113" s="49" t="str">
        <f>IF($H$33=0," ",IF(D113=0," ",IF((H113&gt;=Target!$G$9),"Y","N")))</f>
        <v>N</v>
      </c>
      <c r="O113" s="49" t="str">
        <f>IF($I$33=0," ",IF(D113=0," ",IF((I113&gt;=Target!$G$10),"Y","N")))</f>
        <v>Y</v>
      </c>
      <c r="P113" s="49" t="str">
        <f>IF($J$33=0," ",IF(D113=0," ",IF((J113&gt;=Target!$G$11),"Y","N")))</f>
        <v>Y</v>
      </c>
    </row>
    <row r="114" spans="2:16" x14ac:dyDescent="0.25">
      <c r="B114" s="48">
        <v>81</v>
      </c>
      <c r="C114" s="50" t="str">
        <f>'Name List'!F86</f>
        <v>16xdy81</v>
      </c>
      <c r="D114" s="50" t="str">
        <f>'Name List'!G86</f>
        <v>X81</v>
      </c>
      <c r="E114" s="51">
        <f>IF($E$33=0,0,ROUND(((('IA1'!F87+'IA2'!F87+Assg!F87+ESEM!J89)/('Final COs - To be printed'!$E$33))*100),2))</f>
        <v>44.49</v>
      </c>
      <c r="F114" s="51">
        <f>IF($F$33=0,0,ROUND(((('IA1'!G87+'IA2'!G87+Assg!G87+ESEM!K89)/('Final COs - To be printed'!$F$33))*100),2))</f>
        <v>46.94</v>
      </c>
      <c r="G114" s="51">
        <f>IF($G$33=0,0,ROUND(((('IA1'!H87+'IA2'!H87+Assg!H87+ESEM!L89)/('Final COs - To be printed'!$G$33))*100),2))</f>
        <v>52.08</v>
      </c>
      <c r="H114" s="51">
        <f>IF($H$33=0,0,ROUND(((('IA1'!I87+'IA2'!I87+Assg!I87+ESEM!M89)/('Final COs - To be printed'!$H$33))*100),2))</f>
        <v>40.32</v>
      </c>
      <c r="I114" s="51">
        <f>IF($I$33=0,0,ROUND(((('IA1'!J87+'IA2'!J87+Assg!J87+ESEM!N89)/('Final COs - To be printed'!$I$33))*100),2))</f>
        <v>69.58</v>
      </c>
      <c r="J114" s="52">
        <f>IF($J$33=0,0,ROUND(((('IA1'!K87+'IA2'!K87+Assg!K87+ESEM!O89)/('Final COs - To be printed'!$J$33))*100),2))</f>
        <v>69.58</v>
      </c>
      <c r="K114" s="49" t="str">
        <f>IF($E$33=0," ",IF(D114=0," ",IF((E114&gt;=Target!$G$6),"Y","N")))</f>
        <v>N</v>
      </c>
      <c r="L114" s="49" t="str">
        <f>IF($F$33=0," ",IF(D114=0," ",IF((F114&gt;=Target!$G$7),"Y","N")))</f>
        <v>N</v>
      </c>
      <c r="M114" s="49" t="str">
        <f>IF($G$33=0," ",IF(D114=0," ",IF((G114&gt;=Target!$G$8),"Y","N")))</f>
        <v>Y</v>
      </c>
      <c r="N114" s="49" t="str">
        <f>IF($H$33=0," ",IF(D114=0," ",IF((H114&gt;=Target!$G$9),"Y","N")))</f>
        <v>N</v>
      </c>
      <c r="O114" s="49" t="str">
        <f>IF($I$33=0," ",IF(D114=0," ",IF((I114&gt;=Target!$G$10),"Y","N")))</f>
        <v>Y</v>
      </c>
      <c r="P114" s="49" t="str">
        <f>IF($J$33=0," ",IF(D114=0," ",IF((J114&gt;=Target!$G$11),"Y","N")))</f>
        <v>Y</v>
      </c>
    </row>
    <row r="115" spans="2:16" x14ac:dyDescent="0.25">
      <c r="B115" s="48">
        <v>82</v>
      </c>
      <c r="C115" s="50" t="str">
        <f>'Name List'!F87</f>
        <v>16xdy82</v>
      </c>
      <c r="D115" s="50" t="str">
        <f>'Name List'!G87</f>
        <v>X82</v>
      </c>
      <c r="E115" s="51">
        <f>IF($E$33=0,0,ROUND(((('IA1'!F88+'IA2'!F88+Assg!F88+ESEM!J90)/('Final COs - To be printed'!$E$33))*100),2))</f>
        <v>57.29</v>
      </c>
      <c r="F115" s="51">
        <f>IF($F$33=0,0,ROUND(((('IA1'!G88+'IA2'!G88+Assg!G88+ESEM!K90)/('Final COs - To be printed'!$F$33))*100),2))</f>
        <v>73.650000000000006</v>
      </c>
      <c r="G115" s="51">
        <f>IF($G$33=0,0,ROUND(((('IA1'!H88+'IA2'!H88+Assg!H88+ESEM!L90)/('Final COs - To be printed'!$G$33))*100),2))</f>
        <v>59.28</v>
      </c>
      <c r="H115" s="51">
        <f>IF($H$33=0,0,ROUND(((('IA1'!I88+'IA2'!I88+Assg!I88+ESEM!M90)/('Final COs - To be printed'!$H$33))*100),2))</f>
        <v>43.47</v>
      </c>
      <c r="I115" s="51">
        <f>IF($I$33=0,0,ROUND(((('IA1'!J88+'IA2'!J88+Assg!J88+ESEM!N90)/('Final COs - To be printed'!$I$33))*100),2))</f>
        <v>75.42</v>
      </c>
      <c r="J115" s="52">
        <f>IF($J$33=0,0,ROUND(((('IA1'!K88+'IA2'!K88+Assg!K88+ESEM!O90)/('Final COs - To be printed'!$J$33))*100),2))</f>
        <v>75.42</v>
      </c>
      <c r="K115" s="49" t="str">
        <f>IF($E$33=0," ",IF(D115=0," ",IF((E115&gt;=Target!$G$6),"Y","N")))</f>
        <v>Y</v>
      </c>
      <c r="L115" s="49" t="str">
        <f>IF($F$33=0," ",IF(D115=0," ",IF((F115&gt;=Target!$G$7),"Y","N")))</f>
        <v>Y</v>
      </c>
      <c r="M115" s="49" t="str">
        <f>IF($G$33=0," ",IF(D115=0," ",IF((G115&gt;=Target!$G$8),"Y","N")))</f>
        <v>Y</v>
      </c>
      <c r="N115" s="49" t="str">
        <f>IF($H$33=0," ",IF(D115=0," ",IF((H115&gt;=Target!$G$9),"Y","N")))</f>
        <v>N</v>
      </c>
      <c r="O115" s="49" t="str">
        <f>IF($I$33=0," ",IF(D115=0," ",IF((I115&gt;=Target!$G$10),"Y","N")))</f>
        <v>Y</v>
      </c>
      <c r="P115" s="49" t="str">
        <f>IF($J$33=0," ",IF(D115=0," ",IF((J115&gt;=Target!$G$11),"Y","N")))</f>
        <v>Y</v>
      </c>
    </row>
    <row r="116" spans="2:16" x14ac:dyDescent="0.25">
      <c r="B116" s="48">
        <v>83</v>
      </c>
      <c r="C116" s="50" t="str">
        <f>'Name List'!F88</f>
        <v>16xdy83</v>
      </c>
      <c r="D116" s="50" t="str">
        <f>'Name List'!G88</f>
        <v>X83</v>
      </c>
      <c r="E116" s="51">
        <f>IF($E$33=0,0,ROUND(((('IA1'!F89+'IA2'!F89+Assg!F89+ESEM!J91)/('Final COs - To be printed'!$E$33))*100),2))</f>
        <v>77.53</v>
      </c>
      <c r="F116" s="51">
        <f>IF($F$33=0,0,ROUND(((('IA1'!G89+'IA2'!G89+Assg!G89+ESEM!K91)/('Final COs - To be printed'!$F$33))*100),2))</f>
        <v>72.67</v>
      </c>
      <c r="G116" s="51">
        <f>IF($G$33=0,0,ROUND(((('IA1'!H89+'IA2'!H89+Assg!H89+ESEM!L91)/('Final COs - To be printed'!$G$33))*100),2))</f>
        <v>78.22</v>
      </c>
      <c r="H116" s="51">
        <f>IF($H$33=0,0,ROUND(((('IA1'!I89+'IA2'!I89+Assg!I89+ESEM!M91)/('Final COs - To be printed'!$H$33))*100),2))</f>
        <v>52.48</v>
      </c>
      <c r="I116" s="51">
        <f>IF($I$33=0,0,ROUND(((('IA1'!J89+'IA2'!J89+Assg!J89+ESEM!N91)/('Final COs - To be printed'!$I$33))*100),2))</f>
        <v>87.08</v>
      </c>
      <c r="J116" s="52">
        <f>IF($J$33=0,0,ROUND(((('IA1'!K89+'IA2'!K89+Assg!K89+ESEM!O91)/('Final COs - To be printed'!$J$33))*100),2))</f>
        <v>87.08</v>
      </c>
      <c r="K116" s="49" t="str">
        <f>IF($E$33=0," ",IF(D116=0," ",IF((E116&gt;=Target!$G$6),"Y","N")))</f>
        <v>Y</v>
      </c>
      <c r="L116" s="49" t="str">
        <f>IF($F$33=0," ",IF(D116=0," ",IF((F116&gt;=Target!$G$7),"Y","N")))</f>
        <v>Y</v>
      </c>
      <c r="M116" s="49" t="str">
        <f>IF($G$33=0," ",IF(D116=0," ",IF((G116&gt;=Target!$G$8),"Y","N")))</f>
        <v>Y</v>
      </c>
      <c r="N116" s="49" t="str">
        <f>IF($H$33=0," ",IF(D116=0," ",IF((H116&gt;=Target!$G$9),"Y","N")))</f>
        <v>Y</v>
      </c>
      <c r="O116" s="49" t="str">
        <f>IF($I$33=0," ",IF(D116=0," ",IF((I116&gt;=Target!$G$10),"Y","N")))</f>
        <v>Y</v>
      </c>
      <c r="P116" s="49" t="str">
        <f>IF($J$33=0," ",IF(D116=0," ",IF((J116&gt;=Target!$G$11),"Y","N")))</f>
        <v>Y</v>
      </c>
    </row>
    <row r="117" spans="2:16" x14ac:dyDescent="0.25">
      <c r="B117" s="48">
        <v>84</v>
      </c>
      <c r="C117" s="50" t="str">
        <f>'Name List'!F89</f>
        <v>16xdy84</v>
      </c>
      <c r="D117" s="50" t="str">
        <f>'Name List'!G89</f>
        <v>X84</v>
      </c>
      <c r="E117" s="51">
        <f>IF($E$33=0,0,ROUND(((('IA1'!F90+'IA2'!F90+Assg!F90+ESEM!J92)/('Final COs - To be printed'!$E$33))*100),2))</f>
        <v>28.72</v>
      </c>
      <c r="F117" s="51">
        <f>IF($F$33=0,0,ROUND(((('IA1'!G90+'IA2'!G90+Assg!G90+ESEM!K92)/('Final COs - To be printed'!$F$33))*100),2))</f>
        <v>31</v>
      </c>
      <c r="G117" s="51">
        <f>IF($G$33=0,0,ROUND(((('IA1'!H90+'IA2'!H90+Assg!H90+ESEM!L92)/('Final COs - To be printed'!$G$33))*100),2))</f>
        <v>41.1</v>
      </c>
      <c r="H117" s="51">
        <f>IF($H$33=0,0,ROUND(((('IA1'!I90+'IA2'!I90+Assg!I90+ESEM!M92)/('Final COs - To be printed'!$H$33))*100),2))</f>
        <v>78.599999999999994</v>
      </c>
      <c r="I117" s="51">
        <f>IF($I$33=0,0,ROUND(((('IA1'!J90+'IA2'!J90+Assg!J90+ESEM!N92)/('Final COs - To be printed'!$I$33))*100),2))</f>
        <v>75.42</v>
      </c>
      <c r="J117" s="52">
        <f>IF($J$33=0,0,ROUND(((('IA1'!K90+'IA2'!K90+Assg!K90+ESEM!O92)/('Final COs - To be printed'!$J$33))*100),2))</f>
        <v>75.42</v>
      </c>
      <c r="K117" s="49" t="str">
        <f>IF($E$33=0," ",IF(D117=0," ",IF((E117&gt;=Target!$G$6),"Y","N")))</f>
        <v>N</v>
      </c>
      <c r="L117" s="49" t="str">
        <f>IF($F$33=0," ",IF(D117=0," ",IF((F117&gt;=Target!$G$7),"Y","N")))</f>
        <v>N</v>
      </c>
      <c r="M117" s="49" t="str">
        <f>IF($G$33=0," ",IF(D117=0," ",IF((G117&gt;=Target!$G$8),"Y","N")))</f>
        <v>N</v>
      </c>
      <c r="N117" s="49" t="str">
        <f>IF($H$33=0," ",IF(D117=0," ",IF((H117&gt;=Target!$G$9),"Y","N")))</f>
        <v>Y</v>
      </c>
      <c r="O117" s="49" t="str">
        <f>IF($I$33=0," ",IF(D117=0," ",IF((I117&gt;=Target!$G$10),"Y","N")))</f>
        <v>Y</v>
      </c>
      <c r="P117" s="49" t="str">
        <f>IF($J$33=0," ",IF(D117=0," ",IF((J117&gt;=Target!$G$11),"Y","N")))</f>
        <v>Y</v>
      </c>
    </row>
    <row r="118" spans="2:16" x14ac:dyDescent="0.25">
      <c r="B118" s="48">
        <v>85</v>
      </c>
      <c r="C118" s="50" t="str">
        <f>'Name List'!F90</f>
        <v>16xdy85</v>
      </c>
      <c r="D118" s="50" t="str">
        <f>'Name List'!G90</f>
        <v>X85</v>
      </c>
      <c r="E118" s="51">
        <f>IF($E$33=0,0,ROUND(((('IA1'!F91+'IA2'!F91+Assg!F91+ESEM!J93)/('Final COs - To be printed'!$E$33))*100),2))</f>
        <v>68.010000000000005</v>
      </c>
      <c r="F118" s="51">
        <f>IF($F$33=0,0,ROUND(((('IA1'!G91+'IA2'!G91+Assg!G91+ESEM!K93)/('Final COs - To be printed'!$F$33))*100),2))</f>
        <v>75.12</v>
      </c>
      <c r="G118" s="51">
        <f>IF($G$33=0,0,ROUND(((('IA1'!H91+'IA2'!H91+Assg!H91+ESEM!L93)/('Final COs - To be printed'!$G$33))*100),2))</f>
        <v>63.83</v>
      </c>
      <c r="H118" s="51">
        <f>IF($H$33=0,0,ROUND(((('IA1'!I91+'IA2'!I91+Assg!I91+ESEM!M93)/('Final COs - To be printed'!$H$33))*100),2))</f>
        <v>40.770000000000003</v>
      </c>
      <c r="I118" s="51">
        <f>IF($I$33=0,0,ROUND(((('IA1'!J91+'IA2'!J91+Assg!J91+ESEM!N93)/('Final COs - To be printed'!$I$33))*100),2))</f>
        <v>75.42</v>
      </c>
      <c r="J118" s="52">
        <f>IF($J$33=0,0,ROUND(((('IA1'!K91+'IA2'!K91+Assg!K91+ESEM!O93)/('Final COs - To be printed'!$J$33))*100),2))</f>
        <v>75.42</v>
      </c>
      <c r="K118" s="49" t="str">
        <f>IF($E$33=0," ",IF(D118=0," ",IF((E118&gt;=Target!$G$6),"Y","N")))</f>
        <v>Y</v>
      </c>
      <c r="L118" s="49" t="str">
        <f>IF($F$33=0," ",IF(D118=0," ",IF((F118&gt;=Target!$G$7),"Y","N")))</f>
        <v>Y</v>
      </c>
      <c r="M118" s="49" t="str">
        <f>IF($G$33=0," ",IF(D118=0," ",IF((G118&gt;=Target!$G$8),"Y","N")))</f>
        <v>Y</v>
      </c>
      <c r="N118" s="49" t="str">
        <f>IF($H$33=0," ",IF(D118=0," ",IF((H118&gt;=Target!$G$9),"Y","N")))</f>
        <v>N</v>
      </c>
      <c r="O118" s="49" t="str">
        <f>IF($I$33=0," ",IF(D118=0," ",IF((I118&gt;=Target!$G$10),"Y","N")))</f>
        <v>Y</v>
      </c>
      <c r="P118" s="49" t="str">
        <f>IF($J$33=0," ",IF(D118=0," ",IF((J118&gt;=Target!$G$11),"Y","N")))</f>
        <v>Y</v>
      </c>
    </row>
    <row r="119" spans="2:16" x14ac:dyDescent="0.25">
      <c r="B119" s="48">
        <v>86</v>
      </c>
      <c r="C119" s="50" t="str">
        <f>'Name List'!F91</f>
        <v>16xdy86</v>
      </c>
      <c r="D119" s="50" t="str">
        <f>'Name List'!G91</f>
        <v>X86</v>
      </c>
      <c r="E119" s="51">
        <f>IF($E$33=0,0,ROUND(((('IA1'!F92+'IA2'!F92+Assg!F92+ESEM!J94)/('Final COs - To be printed'!$E$33))*100),2))</f>
        <v>48.96</v>
      </c>
      <c r="F119" s="51">
        <f>IF($F$33=0,0,ROUND(((('IA1'!G92+'IA2'!G92+Assg!G92+ESEM!K94)/('Final COs - To be printed'!$F$33))*100),2))</f>
        <v>56.5</v>
      </c>
      <c r="G119" s="51">
        <f>IF($G$33=0,0,ROUND(((('IA1'!H92+'IA2'!H92+Assg!H92+ESEM!L94)/('Final COs - To be printed'!$G$33))*100),2))</f>
        <v>48.67</v>
      </c>
      <c r="H119" s="51">
        <f>IF($H$33=0,0,ROUND(((('IA1'!I92+'IA2'!I92+Assg!I92+ESEM!M94)/('Final COs - To be printed'!$H$33))*100),2))</f>
        <v>52.48</v>
      </c>
      <c r="I119" s="51">
        <f>IF($I$33=0,0,ROUND(((('IA1'!J92+'IA2'!J92+Assg!J92+ESEM!N94)/('Final COs - To be printed'!$I$33))*100),2))</f>
        <v>77.08</v>
      </c>
      <c r="J119" s="52">
        <f>IF($J$33=0,0,ROUND(((('IA1'!K92+'IA2'!K92+Assg!K92+ESEM!O94)/('Final COs - To be printed'!$J$33))*100),2))</f>
        <v>77.08</v>
      </c>
      <c r="K119" s="49" t="str">
        <f>IF($E$33=0," ",IF(D119=0," ",IF((E119&gt;=Target!$G$6),"Y","N")))</f>
        <v>N</v>
      </c>
      <c r="L119" s="49" t="str">
        <f>IF($F$33=0," ",IF(D119=0," ",IF((F119&gt;=Target!$G$7),"Y","N")))</f>
        <v>Y</v>
      </c>
      <c r="M119" s="49" t="str">
        <f>IF($G$33=0," ",IF(D119=0," ",IF((G119&gt;=Target!$G$8),"Y","N")))</f>
        <v>N</v>
      </c>
      <c r="N119" s="49" t="str">
        <f>IF($H$33=0," ",IF(D119=0," ",IF((H119&gt;=Target!$G$9),"Y","N")))</f>
        <v>Y</v>
      </c>
      <c r="O119" s="49" t="str">
        <f>IF($I$33=0," ",IF(D119=0," ",IF((I119&gt;=Target!$G$10),"Y","N")))</f>
        <v>Y</v>
      </c>
      <c r="P119" s="49" t="str">
        <f>IF($J$33=0," ",IF(D119=0," ",IF((J119&gt;=Target!$G$11),"Y","N")))</f>
        <v>Y</v>
      </c>
    </row>
    <row r="120" spans="2:16" x14ac:dyDescent="0.25">
      <c r="B120" s="48">
        <v>87</v>
      </c>
      <c r="C120" s="50" t="str">
        <f>'Name List'!F92</f>
        <v>16xdy87</v>
      </c>
      <c r="D120" s="50" t="str">
        <f>'Name List'!G92</f>
        <v>X87</v>
      </c>
      <c r="E120" s="51">
        <f>IF($E$33=0,0,ROUND(((('IA1'!F93+'IA2'!F93+Assg!F93+ESEM!J95)/('Final COs - To be printed'!$E$33))*100),2))</f>
        <v>59.67</v>
      </c>
      <c r="F120" s="51">
        <f>IF($F$33=0,0,ROUND(((('IA1'!G93+'IA2'!G93+Assg!G93+ESEM!K95)/('Final COs - To be printed'!$F$33))*100),2))</f>
        <v>62.38</v>
      </c>
      <c r="G120" s="51">
        <f>IF($G$33=0,0,ROUND(((('IA1'!H93+'IA2'!H93+Assg!H93+ESEM!L95)/('Final COs - To be printed'!$G$33))*100),2))</f>
        <v>46.4</v>
      </c>
      <c r="H120" s="51">
        <f>IF($H$33=0,0,ROUND(((('IA1'!I93+'IA2'!I93+Assg!I93+ESEM!M95)/('Final COs - To be printed'!$H$33))*100),2))</f>
        <v>57.88</v>
      </c>
      <c r="I120" s="51">
        <f>IF($I$33=0,0,ROUND(((('IA1'!J93+'IA2'!J93+Assg!J93+ESEM!N95)/('Final COs - To be printed'!$I$33))*100),2))</f>
        <v>77.08</v>
      </c>
      <c r="J120" s="52">
        <f>IF($J$33=0,0,ROUND(((('IA1'!K93+'IA2'!K93+Assg!K93+ESEM!O95)/('Final COs - To be printed'!$J$33))*100),2))</f>
        <v>77.08</v>
      </c>
      <c r="K120" s="49" t="str">
        <f>IF($E$33=0," ",IF(D120=0," ",IF((E120&gt;=Target!$G$6),"Y","N")))</f>
        <v>Y</v>
      </c>
      <c r="L120" s="49" t="str">
        <f>IF($F$33=0," ",IF(D120=0," ",IF((F120&gt;=Target!$G$7),"Y","N")))</f>
        <v>Y</v>
      </c>
      <c r="M120" s="49" t="str">
        <f>IF($G$33=0," ",IF(D120=0," ",IF((G120&gt;=Target!$G$8),"Y","N")))</f>
        <v>N</v>
      </c>
      <c r="N120" s="49" t="str">
        <f>IF($H$33=0," ",IF(D120=0," ",IF((H120&gt;=Target!$G$9),"Y","N")))</f>
        <v>Y</v>
      </c>
      <c r="O120" s="49" t="str">
        <f>IF($I$33=0," ",IF(D120=0," ",IF((I120&gt;=Target!$G$10),"Y","N")))</f>
        <v>Y</v>
      </c>
      <c r="P120" s="49" t="str">
        <f>IF($J$33=0," ",IF(D120=0," ",IF((J120&gt;=Target!$G$11),"Y","N")))</f>
        <v>Y</v>
      </c>
    </row>
    <row r="121" spans="2:16" x14ac:dyDescent="0.25">
      <c r="B121" s="48">
        <v>88</v>
      </c>
      <c r="C121" s="50" t="str">
        <f>'Name List'!F93</f>
        <v>16xdy88</v>
      </c>
      <c r="D121" s="50" t="str">
        <f>'Name List'!G93</f>
        <v>X88</v>
      </c>
      <c r="E121" s="51">
        <f>IF($E$33=0,0,ROUND(((('IA1'!F94+'IA2'!F94+Assg!F94+ESEM!J96)/('Final COs - To be printed'!$E$33))*100),2))</f>
        <v>59.97</v>
      </c>
      <c r="F121" s="51">
        <f>IF($F$33=0,0,ROUND(((('IA1'!G94+'IA2'!G94+Assg!G94+ESEM!K96)/('Final COs - To be printed'!$F$33))*100),2))</f>
        <v>72.92</v>
      </c>
      <c r="G121" s="51">
        <f>IF($G$33=0,0,ROUND(((('IA1'!H94+'IA2'!H94+Assg!H94+ESEM!L96)/('Final COs - To be printed'!$G$33))*100),2))</f>
        <v>69.510000000000005</v>
      </c>
      <c r="H121" s="51">
        <f>IF($H$33=0,0,ROUND(((('IA1'!I94+'IA2'!I94+Assg!I94+ESEM!M96)/('Final COs - To be printed'!$H$33))*100),2))</f>
        <v>39.409999999999997</v>
      </c>
      <c r="I121" s="51">
        <f>IF($I$33=0,0,ROUND(((('IA1'!J94+'IA2'!J94+Assg!J94+ESEM!N96)/('Final COs - To be printed'!$I$33))*100),2))</f>
        <v>67.92</v>
      </c>
      <c r="J121" s="52">
        <f>IF($J$33=0,0,ROUND(((('IA1'!K94+'IA2'!K94+Assg!K94+ESEM!O96)/('Final COs - To be printed'!$J$33))*100),2))</f>
        <v>67.92</v>
      </c>
      <c r="K121" s="49" t="str">
        <f>IF($E$33=0," ",IF(D121=0," ",IF((E121&gt;=Target!$G$6),"Y","N")))</f>
        <v>Y</v>
      </c>
      <c r="L121" s="49" t="str">
        <f>IF($F$33=0," ",IF(D121=0," ",IF((F121&gt;=Target!$G$7),"Y","N")))</f>
        <v>Y</v>
      </c>
      <c r="M121" s="49" t="str">
        <f>IF($G$33=0," ",IF(D121=0," ",IF((G121&gt;=Target!$G$8),"Y","N")))</f>
        <v>Y</v>
      </c>
      <c r="N121" s="49" t="str">
        <f>IF($H$33=0," ",IF(D121=0," ",IF((H121&gt;=Target!$G$9),"Y","N")))</f>
        <v>N</v>
      </c>
      <c r="O121" s="49" t="str">
        <f>IF($I$33=0," ",IF(D121=0," ",IF((I121&gt;=Target!$G$10),"Y","N")))</f>
        <v>Y</v>
      </c>
      <c r="P121" s="49" t="str">
        <f>IF($J$33=0," ",IF(D121=0," ",IF((J121&gt;=Target!$G$11),"Y","N")))</f>
        <v>Y</v>
      </c>
    </row>
    <row r="122" spans="2:16" x14ac:dyDescent="0.25">
      <c r="B122" s="48">
        <v>89</v>
      </c>
      <c r="C122" s="50" t="str">
        <f>'Name List'!F94</f>
        <v>16xdy89</v>
      </c>
      <c r="D122" s="50" t="str">
        <f>'Name List'!G94</f>
        <v>X89</v>
      </c>
      <c r="E122" s="51">
        <f>IF($E$33=0,0,ROUND(((('IA1'!F95+'IA2'!F95+Assg!F95+ESEM!J97)/('Final COs - To be printed'!$E$33))*100),2))</f>
        <v>33.18</v>
      </c>
      <c r="F122" s="51">
        <f>IF($F$33=0,0,ROUND(((('IA1'!G95+'IA2'!G95+Assg!G95+ESEM!K97)/('Final COs - To be printed'!$F$33))*100),2))</f>
        <v>44.98</v>
      </c>
      <c r="G122" s="51">
        <f>IF($G$33=0,0,ROUND(((('IA1'!H95+'IA2'!H95+Assg!H95+ESEM!L97)/('Final COs - To be printed'!$G$33))*100),2))</f>
        <v>44.51</v>
      </c>
      <c r="H122" s="51">
        <f>IF($H$33=0,0,ROUND(((('IA1'!I95+'IA2'!I95+Assg!I95+ESEM!M97)/('Final COs - To be printed'!$H$33))*100),2))</f>
        <v>52.93</v>
      </c>
      <c r="I122" s="51">
        <f>IF($I$33=0,0,ROUND(((('IA1'!J95+'IA2'!J95+Assg!J95+ESEM!N97)/('Final COs - To be printed'!$I$33))*100),2))</f>
        <v>67.92</v>
      </c>
      <c r="J122" s="52">
        <f>IF($J$33=0,0,ROUND(((('IA1'!K95+'IA2'!K95+Assg!K95+ESEM!O97)/('Final COs - To be printed'!$J$33))*100),2))</f>
        <v>67.92</v>
      </c>
      <c r="K122" s="49" t="str">
        <f>IF($E$33=0," ",IF(D122=0," ",IF((E122&gt;=Target!$G$6),"Y","N")))</f>
        <v>N</v>
      </c>
      <c r="L122" s="49" t="str">
        <f>IF($F$33=0," ",IF(D122=0," ",IF((F122&gt;=Target!$G$7),"Y","N")))</f>
        <v>N</v>
      </c>
      <c r="M122" s="49" t="str">
        <f>IF($G$33=0," ",IF(D122=0," ",IF((G122&gt;=Target!$G$8),"Y","N")))</f>
        <v>N</v>
      </c>
      <c r="N122" s="49" t="str">
        <f>IF($H$33=0," ",IF(D122=0," ",IF((H122&gt;=Target!$G$9),"Y","N")))</f>
        <v>Y</v>
      </c>
      <c r="O122" s="49" t="str">
        <f>IF($I$33=0," ",IF(D122=0," ",IF((I122&gt;=Target!$G$10),"Y","N")))</f>
        <v>Y</v>
      </c>
      <c r="P122" s="49" t="str">
        <f>IF($J$33=0," ",IF(D122=0," ",IF((J122&gt;=Target!$G$11),"Y","N")))</f>
        <v>Y</v>
      </c>
    </row>
    <row r="123" spans="2:16" x14ac:dyDescent="0.25">
      <c r="B123" s="48">
        <v>90</v>
      </c>
      <c r="C123" s="50" t="str">
        <f>'Name List'!F95</f>
        <v>16xdy90</v>
      </c>
      <c r="D123" s="50" t="str">
        <f>'Name List'!G95</f>
        <v>X90</v>
      </c>
      <c r="E123" s="51">
        <f>IF($E$33=0,0,ROUND(((('IA1'!F96+'IA2'!F96+Assg!F96+ESEM!J98)/('Final COs - To be printed'!$E$33))*100),2))</f>
        <v>76.930000000000007</v>
      </c>
      <c r="F123" s="51">
        <f>IF($F$33=0,0,ROUND(((('IA1'!G96+'IA2'!G96+Assg!G96+ESEM!K98)/('Final COs - To be printed'!$F$33))*100),2))</f>
        <v>78.06</v>
      </c>
      <c r="G123" s="51">
        <f>IF($G$33=0,0,ROUND(((('IA1'!H96+'IA2'!H96+Assg!H96+ESEM!L98)/('Final COs - To be printed'!$G$33))*100),2))</f>
        <v>50.19</v>
      </c>
      <c r="H123" s="51">
        <f>IF($H$33=0,0,ROUND(((('IA1'!I96+'IA2'!I96+Assg!I96+ESEM!M98)/('Final COs - To be printed'!$H$33))*100),2))</f>
        <v>78.599999999999994</v>
      </c>
      <c r="I123" s="51">
        <f>IF($I$33=0,0,ROUND(((('IA1'!J96+'IA2'!J96+Assg!J96+ESEM!N98)/('Final COs - To be printed'!$I$33))*100),2))</f>
        <v>85.42</v>
      </c>
      <c r="J123" s="52">
        <f>IF($J$33=0,0,ROUND(((('IA1'!K96+'IA2'!K96+Assg!K96+ESEM!O98)/('Final COs - To be printed'!$J$33))*100),2))</f>
        <v>85.42</v>
      </c>
      <c r="K123" s="49" t="str">
        <f>IF($E$33=0," ",IF(D123=0," ",IF((E123&gt;=Target!$G$6),"Y","N")))</f>
        <v>Y</v>
      </c>
      <c r="L123" s="49" t="str">
        <f>IF($F$33=0," ",IF(D123=0," ",IF((F123&gt;=Target!$G$7),"Y","N")))</f>
        <v>Y</v>
      </c>
      <c r="M123" s="49" t="str">
        <f>IF($G$33=0," ",IF(D123=0," ",IF((G123&gt;=Target!$G$8),"Y","N")))</f>
        <v>Y</v>
      </c>
      <c r="N123" s="49" t="str">
        <f>IF($H$33=0," ",IF(D123=0," ",IF((H123&gt;=Target!$G$9),"Y","N")))</f>
        <v>Y</v>
      </c>
      <c r="O123" s="49" t="str">
        <f>IF($I$33=0," ",IF(D123=0," ",IF((I123&gt;=Target!$G$10),"Y","N")))</f>
        <v>Y</v>
      </c>
      <c r="P123" s="49" t="str">
        <f>IF($J$33=0," ",IF(D123=0," ",IF((J123&gt;=Target!$G$11),"Y","N")))</f>
        <v>Y</v>
      </c>
    </row>
    <row r="124" spans="2:16" x14ac:dyDescent="0.25">
      <c r="B124" s="48">
        <v>91</v>
      </c>
      <c r="C124" s="50" t="str">
        <f>'Name List'!F96</f>
        <v>16xdy91</v>
      </c>
      <c r="D124" s="50" t="str">
        <f>'Name List'!G96</f>
        <v>X91</v>
      </c>
      <c r="E124" s="51">
        <f>IF($E$33=0,0,ROUND(((('IA1'!F97+'IA2'!F97+Assg!F97+ESEM!J99)/('Final COs - To be printed'!$E$33))*100),2))</f>
        <v>47.17</v>
      </c>
      <c r="F124" s="51">
        <f>IF($F$33=0,0,ROUND(((('IA1'!G97+'IA2'!G97+Assg!G97+ESEM!K99)/('Final COs - To be printed'!$F$33))*100),2))</f>
        <v>53.55</v>
      </c>
      <c r="G124" s="51">
        <f>IF($G$33=0,0,ROUND(((('IA1'!H97+'IA2'!H97+Assg!H97+ESEM!L99)/('Final COs - To be printed'!$G$33))*100),2))</f>
        <v>41.86</v>
      </c>
      <c r="H124" s="51">
        <f>IF($H$33=0,0,ROUND(((('IA1'!I97+'IA2'!I97+Assg!I97+ESEM!M99)/('Final COs - To be printed'!$H$33))*100),2))</f>
        <v>47.07</v>
      </c>
      <c r="I124" s="51">
        <f>IF($I$33=0,0,ROUND(((('IA1'!J97+'IA2'!J97+Assg!J97+ESEM!N99)/('Final COs - To be printed'!$I$33))*100),2))</f>
        <v>67.08</v>
      </c>
      <c r="J124" s="52">
        <f>IF($J$33=0,0,ROUND(((('IA1'!K97+'IA2'!K97+Assg!K97+ESEM!O99)/('Final COs - To be printed'!$J$33))*100),2))</f>
        <v>67.08</v>
      </c>
      <c r="K124" s="49" t="str">
        <f>IF($E$33=0," ",IF(D124=0," ",IF((E124&gt;=Target!$G$6),"Y","N")))</f>
        <v>N</v>
      </c>
      <c r="L124" s="49" t="str">
        <f>IF($F$33=0," ",IF(D124=0," ",IF((F124&gt;=Target!$G$7),"Y","N")))</f>
        <v>Y</v>
      </c>
      <c r="M124" s="49" t="str">
        <f>IF($G$33=0," ",IF(D124=0," ",IF((G124&gt;=Target!$G$8),"Y","N")))</f>
        <v>N</v>
      </c>
      <c r="N124" s="49" t="str">
        <f>IF($H$33=0," ",IF(D124=0," ",IF((H124&gt;=Target!$G$9),"Y","N")))</f>
        <v>N</v>
      </c>
      <c r="O124" s="49" t="str">
        <f>IF($I$33=0," ",IF(D124=0," ",IF((I124&gt;=Target!$G$10),"Y","N")))</f>
        <v>Y</v>
      </c>
      <c r="P124" s="49" t="str">
        <f>IF($J$33=0," ",IF(D124=0," ",IF((J124&gt;=Target!$G$11),"Y","N")))</f>
        <v>Y</v>
      </c>
    </row>
    <row r="125" spans="2:16" x14ac:dyDescent="0.25">
      <c r="B125" s="48">
        <v>92</v>
      </c>
      <c r="C125" s="50" t="str">
        <f>'Name List'!F97</f>
        <v>16xdy92</v>
      </c>
      <c r="D125" s="50" t="str">
        <f>'Name List'!G97</f>
        <v>X92</v>
      </c>
      <c r="E125" s="51">
        <f>IF($E$33=0,0,ROUND(((('IA1'!F98+'IA2'!F98+Assg!F98+ESEM!J100)/('Final COs - To be printed'!$E$33))*100),2))</f>
        <v>32.89</v>
      </c>
      <c r="F125" s="51">
        <f>IF($F$33=0,0,ROUND(((('IA1'!G98+'IA2'!G98+Assg!G98+ESEM!K100)/('Final COs - To be printed'!$F$33))*100),2))</f>
        <v>55.02</v>
      </c>
      <c r="G125" s="51">
        <f>IF($G$33=0,0,ROUND(((('IA1'!H98+'IA2'!H98+Assg!H98+ESEM!L100)/('Final COs - To be printed'!$G$33))*100),2))</f>
        <v>53.22</v>
      </c>
      <c r="H125" s="51">
        <f>IF($H$33=0,0,ROUND(((('IA1'!I98+'IA2'!I98+Assg!I98+ESEM!M100)/('Final COs - To be printed'!$H$33))*100),2))</f>
        <v>87.61</v>
      </c>
      <c r="I125" s="51">
        <f>IF($I$33=0,0,ROUND(((('IA1'!J98+'IA2'!J98+Assg!J98+ESEM!N100)/('Final COs - To be printed'!$I$33))*100),2))</f>
        <v>87.08</v>
      </c>
      <c r="J125" s="52">
        <f>IF($J$33=0,0,ROUND(((('IA1'!K98+'IA2'!K98+Assg!K98+ESEM!O100)/('Final COs - To be printed'!$J$33))*100),2))</f>
        <v>87.08</v>
      </c>
      <c r="K125" s="49" t="str">
        <f>IF($E$33=0," ",IF(D125=0," ",IF((E125&gt;=Target!$G$6),"Y","N")))</f>
        <v>N</v>
      </c>
      <c r="L125" s="49" t="str">
        <f>IF($F$33=0," ",IF(D125=0," ",IF((F125&gt;=Target!$G$7),"Y","N")))</f>
        <v>Y</v>
      </c>
      <c r="M125" s="49" t="str">
        <f>IF($G$33=0," ",IF(D125=0," ",IF((G125&gt;=Target!$G$8),"Y","N")))</f>
        <v>Y</v>
      </c>
      <c r="N125" s="49" t="str">
        <f>IF($H$33=0," ",IF(D125=0," ",IF((H125&gt;=Target!$G$9),"Y","N")))</f>
        <v>Y</v>
      </c>
      <c r="O125" s="49" t="str">
        <f>IF($I$33=0," ",IF(D125=0," ",IF((I125&gt;=Target!$G$10),"Y","N")))</f>
        <v>Y</v>
      </c>
      <c r="P125" s="49" t="str">
        <f>IF($J$33=0," ",IF(D125=0," ",IF((J125&gt;=Target!$G$11),"Y","N")))</f>
        <v>Y</v>
      </c>
    </row>
    <row r="126" spans="2:16" x14ac:dyDescent="0.25">
      <c r="B126" s="48">
        <v>93</v>
      </c>
      <c r="C126" s="50" t="str">
        <f>'Name List'!F98</f>
        <v>16xdy93</v>
      </c>
      <c r="D126" s="50" t="str">
        <f>'Name List'!G98</f>
        <v>X93</v>
      </c>
      <c r="E126" s="51">
        <f>IF($E$33=0,0,ROUND(((('IA1'!F99+'IA2'!F99+Assg!F99+ESEM!J101)/('Final COs - To be printed'!$E$33))*100),2))</f>
        <v>57.89</v>
      </c>
      <c r="F126" s="51">
        <f>IF($F$33=0,0,ROUND(((('IA1'!G99+'IA2'!G99+Assg!G99+ESEM!K101)/('Final COs - To be printed'!$F$33))*100),2))</f>
        <v>52.08</v>
      </c>
      <c r="G126" s="51">
        <f>IF($G$33=0,0,ROUND(((('IA1'!H99+'IA2'!H99+Assg!H99+ESEM!L101)/('Final COs - To be printed'!$G$33))*100),2))</f>
        <v>55.49</v>
      </c>
      <c r="H126" s="51">
        <f>IF($H$33=0,0,ROUND(((('IA1'!I99+'IA2'!I99+Assg!I99+ESEM!M101)/('Final COs - To be printed'!$H$33))*100),2))</f>
        <v>47.07</v>
      </c>
      <c r="I126" s="51">
        <f>IF($I$33=0,0,ROUND(((('IA1'!J99+'IA2'!J99+Assg!J99+ESEM!N101)/('Final COs - To be printed'!$I$33))*100),2))</f>
        <v>77.08</v>
      </c>
      <c r="J126" s="52">
        <f>IF($J$33=0,0,ROUND(((('IA1'!K99+'IA2'!K99+Assg!K99+ESEM!O101)/('Final COs - To be printed'!$J$33))*100),2))</f>
        <v>77.08</v>
      </c>
      <c r="K126" s="49" t="str">
        <f>IF($E$33=0," ",IF(D126=0," ",IF((E126&gt;=Target!$G$6),"Y","N")))</f>
        <v>Y</v>
      </c>
      <c r="L126" s="49" t="str">
        <f>IF($F$33=0," ",IF(D126=0," ",IF((F126&gt;=Target!$G$7),"Y","N")))</f>
        <v>Y</v>
      </c>
      <c r="M126" s="49" t="str">
        <f>IF($G$33=0," ",IF(D126=0," ",IF((G126&gt;=Target!$G$8),"Y","N")))</f>
        <v>Y</v>
      </c>
      <c r="N126" s="49" t="str">
        <f>IF($H$33=0," ",IF(D126=0," ",IF((H126&gt;=Target!$G$9),"Y","N")))</f>
        <v>N</v>
      </c>
      <c r="O126" s="49" t="str">
        <f>IF($I$33=0," ",IF(D126=0," ",IF((I126&gt;=Target!$G$10),"Y","N")))</f>
        <v>Y</v>
      </c>
      <c r="P126" s="49" t="str">
        <f>IF($J$33=0," ",IF(D126=0," ",IF((J126&gt;=Target!$G$11),"Y","N")))</f>
        <v>Y</v>
      </c>
    </row>
    <row r="127" spans="2:16" x14ac:dyDescent="0.25">
      <c r="B127" s="48">
        <v>94</v>
      </c>
      <c r="C127" s="50" t="str">
        <f>'Name List'!F99</f>
        <v>16xdy94</v>
      </c>
      <c r="D127" s="50" t="str">
        <f>'Name List'!G99</f>
        <v>X94</v>
      </c>
      <c r="E127" s="51">
        <f>IF($E$33=0,0,ROUND(((('IA1'!F100+'IA2'!F100+Assg!F100+ESEM!J102)/('Final COs - To be printed'!$E$33))*100),2))</f>
        <v>60.57</v>
      </c>
      <c r="F127" s="51">
        <f>IF($F$33=0,0,ROUND(((('IA1'!G100+'IA2'!G100+Assg!G100+ESEM!K102)/('Final COs - To be printed'!$F$33))*100),2))</f>
        <v>61.64</v>
      </c>
      <c r="G127" s="51">
        <f>IF($G$33=0,0,ROUND(((('IA1'!H100+'IA2'!H100+Assg!H100+ESEM!L102)/('Final COs - To be printed'!$G$33))*100),2))</f>
        <v>72.540000000000006</v>
      </c>
      <c r="H127" s="51">
        <f>IF($H$33=0,0,ROUND(((('IA1'!I100+'IA2'!I100+Assg!I100+ESEM!M102)/('Final COs - To be printed'!$H$33))*100),2))</f>
        <v>45.72</v>
      </c>
      <c r="I127" s="51">
        <f>IF($I$33=0,0,ROUND(((('IA1'!J100+'IA2'!J100+Assg!J100+ESEM!N102)/('Final COs - To be printed'!$I$33))*100),2))</f>
        <v>74.58</v>
      </c>
      <c r="J127" s="52">
        <f>IF($J$33=0,0,ROUND(((('IA1'!K100+'IA2'!K100+Assg!K100+ESEM!O102)/('Final COs - To be printed'!$J$33))*100),2))</f>
        <v>74.58</v>
      </c>
      <c r="K127" s="49" t="str">
        <f>IF($E$33=0," ",IF(D127=0," ",IF((E127&gt;=Target!$G$6),"Y","N")))</f>
        <v>Y</v>
      </c>
      <c r="L127" s="49" t="str">
        <f>IF($F$33=0," ",IF(D127=0," ",IF((F127&gt;=Target!$G$7),"Y","N")))</f>
        <v>Y</v>
      </c>
      <c r="M127" s="49" t="str">
        <f>IF($G$33=0," ",IF(D127=0," ",IF((G127&gt;=Target!$G$8),"Y","N")))</f>
        <v>Y</v>
      </c>
      <c r="N127" s="49" t="str">
        <f>IF($H$33=0," ",IF(D127=0," ",IF((H127&gt;=Target!$G$9),"Y","N")))</f>
        <v>N</v>
      </c>
      <c r="O127" s="49" t="str">
        <f>IF($I$33=0," ",IF(D127=0," ",IF((I127&gt;=Target!$G$10),"Y","N")))</f>
        <v>Y</v>
      </c>
      <c r="P127" s="49" t="str">
        <f>IF($J$33=0," ",IF(D127=0," ",IF((J127&gt;=Target!$G$11),"Y","N")))</f>
        <v>Y</v>
      </c>
    </row>
    <row r="128" spans="2:16" x14ac:dyDescent="0.25">
      <c r="B128" s="48">
        <v>95</v>
      </c>
      <c r="C128" s="50" t="str">
        <f>'Name List'!F100</f>
        <v>16xdy95</v>
      </c>
      <c r="D128" s="50" t="str">
        <f>'Name List'!G100</f>
        <v>X95</v>
      </c>
      <c r="E128" s="51">
        <f>IF($E$33=0,0,ROUND(((('IA1'!F101+'IA2'!F101+Assg!F101+ESEM!J103)/('Final COs - To be printed'!$E$33))*100),2))</f>
        <v>70.09</v>
      </c>
      <c r="F128" s="51">
        <f>IF($F$33=0,0,ROUND(((('IA1'!G101+'IA2'!G101+Assg!G101+ESEM!K103)/('Final COs - To be printed'!$F$33))*100),2))</f>
        <v>72.430000000000007</v>
      </c>
      <c r="G128" s="51">
        <f>IF($G$33=0,0,ROUND(((('IA1'!H101+'IA2'!H101+Assg!H101+ESEM!L103)/('Final COs - To be printed'!$G$33))*100),2))</f>
        <v>61.93</v>
      </c>
      <c r="H128" s="51">
        <f>IF($H$33=0,0,ROUND(((('IA1'!I101+'IA2'!I101+Assg!I101+ESEM!M103)/('Final COs - To be printed'!$H$33))*100),2))</f>
        <v>43.92</v>
      </c>
      <c r="I128" s="51">
        <f>IF($I$33=0,0,ROUND(((('IA1'!J101+'IA2'!J101+Assg!J101+ESEM!N103)/('Final COs - To be printed'!$I$33))*100),2))</f>
        <v>76.25</v>
      </c>
      <c r="J128" s="52">
        <f>IF($J$33=0,0,ROUND(((('IA1'!K101+'IA2'!K101+Assg!K101+ESEM!O103)/('Final COs - To be printed'!$J$33))*100),2))</f>
        <v>76.25</v>
      </c>
      <c r="K128" s="49" t="str">
        <f>IF($E$33=0," ",IF(D128=0," ",IF((E128&gt;=Target!$G$6),"Y","N")))</f>
        <v>Y</v>
      </c>
      <c r="L128" s="49" t="str">
        <f>IF($F$33=0," ",IF(D128=0," ",IF((F128&gt;=Target!$G$7),"Y","N")))</f>
        <v>Y</v>
      </c>
      <c r="M128" s="49" t="str">
        <f>IF($G$33=0," ",IF(D128=0," ",IF((G128&gt;=Target!$G$8),"Y","N")))</f>
        <v>Y</v>
      </c>
      <c r="N128" s="49" t="str">
        <f>IF($H$33=0," ",IF(D128=0," ",IF((H128&gt;=Target!$G$9),"Y","N")))</f>
        <v>N</v>
      </c>
      <c r="O128" s="49" t="str">
        <f>IF($I$33=0," ",IF(D128=0," ",IF((I128&gt;=Target!$G$10),"Y","N")))</f>
        <v>Y</v>
      </c>
      <c r="P128" s="49" t="str">
        <f>IF($J$33=0," ",IF(D128=0," ",IF((J128&gt;=Target!$G$11),"Y","N")))</f>
        <v>Y</v>
      </c>
    </row>
    <row r="129" spans="2:16" x14ac:dyDescent="0.25">
      <c r="B129" s="48">
        <v>96</v>
      </c>
      <c r="C129" s="50" t="str">
        <f>'Name List'!F101</f>
        <v>16xdy96</v>
      </c>
      <c r="D129" s="50" t="str">
        <f>'Name List'!G101</f>
        <v>X96</v>
      </c>
      <c r="E129" s="51">
        <f>IF($E$33=0,0,ROUND(((('IA1'!F102+'IA2'!F102+Assg!F102+ESEM!J104)/('Final COs - To be printed'!$E$33))*100),2))</f>
        <v>21.28</v>
      </c>
      <c r="F129" s="51">
        <f>IF($F$33=0,0,ROUND(((('IA1'!G102+'IA2'!G102+Assg!G102+ESEM!K104)/('Final COs - To be printed'!$F$33))*100),2))</f>
        <v>21.94</v>
      </c>
      <c r="G129" s="51">
        <f>IF($G$33=0,0,ROUND(((('IA1'!H102+'IA2'!H102+Assg!H102+ESEM!L104)/('Final COs - To be printed'!$G$33))*100),2))</f>
        <v>38.450000000000003</v>
      </c>
      <c r="H129" s="51">
        <f>IF($H$33=0,0,ROUND(((('IA1'!I102+'IA2'!I102+Assg!I102+ESEM!M104)/('Final COs - To be printed'!$H$33))*100),2))</f>
        <v>43.02</v>
      </c>
      <c r="I129" s="51">
        <f>IF($I$33=0,0,ROUND(((('IA1'!J102+'IA2'!J102+Assg!J102+ESEM!N104)/('Final COs - To be printed'!$I$33))*100),2))</f>
        <v>59.58</v>
      </c>
      <c r="J129" s="52">
        <f>IF($J$33=0,0,ROUND(((('IA1'!K102+'IA2'!K102+Assg!K102+ESEM!O104)/('Final COs - To be printed'!$J$33))*100),2))</f>
        <v>59.58</v>
      </c>
      <c r="K129" s="49" t="str">
        <f>IF($E$33=0," ",IF(D129=0," ",IF((E129&gt;=Target!$G$6),"Y","N")))</f>
        <v>N</v>
      </c>
      <c r="L129" s="49" t="str">
        <f>IF($F$33=0," ",IF(D129=0," ",IF((F129&gt;=Target!$G$7),"Y","N")))</f>
        <v>N</v>
      </c>
      <c r="M129" s="49" t="str">
        <f>IF($G$33=0," ",IF(D129=0," ",IF((G129&gt;=Target!$G$8),"Y","N")))</f>
        <v>N</v>
      </c>
      <c r="N129" s="49" t="str">
        <f>IF($H$33=0," ",IF(D129=0," ",IF((H129&gt;=Target!$G$9),"Y","N")))</f>
        <v>N</v>
      </c>
      <c r="O129" s="49" t="str">
        <f>IF($I$33=0," ",IF(D129=0," ",IF((I129&gt;=Target!$G$10),"Y","N")))</f>
        <v>Y</v>
      </c>
      <c r="P129" s="49" t="str">
        <f>IF($J$33=0," ",IF(D129=0," ",IF((J129&gt;=Target!$G$11),"Y","N")))</f>
        <v>Y</v>
      </c>
    </row>
    <row r="130" spans="2:16" x14ac:dyDescent="0.25">
      <c r="B130" s="48">
        <v>97</v>
      </c>
      <c r="C130" s="50" t="str">
        <f>'Name List'!F102</f>
        <v>16xdy97</v>
      </c>
      <c r="D130" s="50" t="str">
        <f>'Name List'!G102</f>
        <v>X97</v>
      </c>
      <c r="E130" s="51">
        <f>IF($E$33=0,0,ROUND(((('IA1'!F103+'IA2'!F103+Assg!F103+ESEM!J105)/('Final COs - To be printed'!$E$33))*100),2))</f>
        <v>38.24</v>
      </c>
      <c r="F130" s="51">
        <f>IF($F$33=0,0,ROUND(((('IA1'!G103+'IA2'!G103+Assg!G103+ESEM!K105)/('Final COs - To be printed'!$F$33))*100),2))</f>
        <v>27.08</v>
      </c>
      <c r="G130" s="51">
        <f>IF($G$33=0,0,ROUND(((('IA1'!H103+'IA2'!H103+Assg!H103+ESEM!L105)/('Final COs - To be printed'!$G$33))*100),2))</f>
        <v>32.770000000000003</v>
      </c>
      <c r="H130" s="51">
        <f>IF($H$33=0,0,ROUND(((('IA1'!I103+'IA2'!I103+Assg!I103+ESEM!M105)/('Final COs - To be printed'!$H$33))*100),2))</f>
        <v>44.37</v>
      </c>
      <c r="I130" s="51">
        <f>IF($I$33=0,0,ROUND(((('IA1'!J103+'IA2'!J103+Assg!J103+ESEM!N105)/('Final COs - To be printed'!$I$33))*100),2))</f>
        <v>62.08</v>
      </c>
      <c r="J130" s="52">
        <f>IF($J$33=0,0,ROUND(((('IA1'!K103+'IA2'!K103+Assg!K103+ESEM!O105)/('Final COs - To be printed'!$J$33))*100),2))</f>
        <v>62.08</v>
      </c>
      <c r="K130" s="49" t="str">
        <f>IF($E$33=0," ",IF(D130=0," ",IF((E130&gt;=Target!$G$6),"Y","N")))</f>
        <v>N</v>
      </c>
      <c r="L130" s="49" t="str">
        <f>IF($F$33=0," ",IF(D130=0," ",IF((F130&gt;=Target!$G$7),"Y","N")))</f>
        <v>N</v>
      </c>
      <c r="M130" s="49" t="str">
        <f>IF($G$33=0," ",IF(D130=0," ",IF((G130&gt;=Target!$G$8),"Y","N")))</f>
        <v>N</v>
      </c>
      <c r="N130" s="49" t="str">
        <f>IF($H$33=0," ",IF(D130=0," ",IF((H130&gt;=Target!$G$9),"Y","N")))</f>
        <v>N</v>
      </c>
      <c r="O130" s="49" t="str">
        <f>IF($I$33=0," ",IF(D130=0," ",IF((I130&gt;=Target!$G$10),"Y","N")))</f>
        <v>Y</v>
      </c>
      <c r="P130" s="49" t="str">
        <f>IF($J$33=0," ",IF(D130=0," ",IF((J130&gt;=Target!$G$11),"Y","N")))</f>
        <v>Y</v>
      </c>
    </row>
    <row r="131" spans="2:16" x14ac:dyDescent="0.25">
      <c r="B131" s="48">
        <v>98</v>
      </c>
      <c r="C131" s="50" t="str">
        <f>'Name List'!F103</f>
        <v>16xdy98</v>
      </c>
      <c r="D131" s="50" t="str">
        <f>'Name List'!G103</f>
        <v>X98</v>
      </c>
      <c r="E131" s="51">
        <f>IF($E$33=0,0,ROUND(((('IA1'!F104+'IA2'!F104+Assg!F104+ESEM!J106)/('Final COs - To be printed'!$E$33))*100),2))</f>
        <v>63.24</v>
      </c>
      <c r="F131" s="51">
        <f>IF($F$33=0,0,ROUND(((('IA1'!G104+'IA2'!G104+Assg!G104+ESEM!K106)/('Final COs - To be printed'!$F$33))*100),2))</f>
        <v>69.73</v>
      </c>
      <c r="G131" s="51">
        <f>IF($G$33=0,0,ROUND(((('IA1'!H104+'IA2'!H104+Assg!H104+ESEM!L106)/('Final COs - To be printed'!$G$33))*100),2))</f>
        <v>78.22</v>
      </c>
      <c r="H131" s="51">
        <f>IF($H$33=0,0,ROUND(((('IA1'!I104+'IA2'!I104+Assg!I104+ESEM!M106)/('Final COs - To be printed'!$H$33))*100),2))</f>
        <v>49.77</v>
      </c>
      <c r="I131" s="51">
        <f>IF($I$33=0,0,ROUND(((('IA1'!J104+'IA2'!J104+Assg!J104+ESEM!N106)/('Final COs - To be printed'!$I$33))*100),2))</f>
        <v>87.08</v>
      </c>
      <c r="J131" s="52">
        <f>IF($J$33=0,0,ROUND(((('IA1'!K104+'IA2'!K104+Assg!K104+ESEM!O106)/('Final COs - To be printed'!$J$33))*100),2))</f>
        <v>87.08</v>
      </c>
      <c r="K131" s="49" t="str">
        <f>IF($E$33=0," ",IF(D131=0," ",IF((E131&gt;=Target!$G$6),"Y","N")))</f>
        <v>Y</v>
      </c>
      <c r="L131" s="49" t="str">
        <f>IF($F$33=0," ",IF(D131=0," ",IF((F131&gt;=Target!$G$7),"Y","N")))</f>
        <v>Y</v>
      </c>
      <c r="M131" s="49" t="str">
        <f>IF($G$33=0," ",IF(D131=0," ",IF((G131&gt;=Target!$G$8),"Y","N")))</f>
        <v>Y</v>
      </c>
      <c r="N131" s="49" t="str">
        <f>IF($H$33=0," ",IF(D131=0," ",IF((H131&gt;=Target!$G$9),"Y","N")))</f>
        <v>N</v>
      </c>
      <c r="O131" s="49" t="str">
        <f>IF($I$33=0," ",IF(D131=0," ",IF((I131&gt;=Target!$G$10),"Y","N")))</f>
        <v>Y</v>
      </c>
      <c r="P131" s="49" t="str">
        <f>IF($J$33=0," ",IF(D131=0," ",IF((J131&gt;=Target!$G$11),"Y","N")))</f>
        <v>Y</v>
      </c>
    </row>
    <row r="132" spans="2:16" x14ac:dyDescent="0.25">
      <c r="B132" s="48">
        <v>99</v>
      </c>
      <c r="C132" s="50" t="str">
        <f>'Name List'!F104</f>
        <v>16xdy99</v>
      </c>
      <c r="D132" s="50" t="str">
        <f>'Name List'!G104</f>
        <v>X99</v>
      </c>
      <c r="E132" s="51">
        <f>IF($E$33=0,0,ROUND(((('IA1'!F105+'IA2'!F105+Assg!F105+ESEM!J107)/('Final COs - To be printed'!$E$33))*100),2))</f>
        <v>31.1</v>
      </c>
      <c r="F132" s="51">
        <f>IF($F$33=0,0,ROUND(((('IA1'!G105+'IA2'!G105+Assg!G105+ESEM!K107)/('Final COs - To be printed'!$F$33))*100),2))</f>
        <v>47.67</v>
      </c>
      <c r="G132" s="51">
        <f>IF($G$33=0,0,ROUND(((('IA1'!H105+'IA2'!H105+Assg!H105+ESEM!L107)/('Final COs - To be printed'!$G$33))*100),2))</f>
        <v>75.95</v>
      </c>
      <c r="H132" s="51">
        <f>IF($H$33=0,0,ROUND(((('IA1'!I105+'IA2'!I105+Assg!I105+ESEM!M107)/('Final COs - To be printed'!$H$33))*100),2))</f>
        <v>49.77</v>
      </c>
      <c r="I132" s="51">
        <f>IF($I$33=0,0,ROUND(((('IA1'!J105+'IA2'!J105+Assg!J105+ESEM!N107)/('Final COs - To be printed'!$I$33))*100),2))</f>
        <v>87.08</v>
      </c>
      <c r="J132" s="52">
        <f>IF($J$33=0,0,ROUND(((('IA1'!K105+'IA2'!K105+Assg!K105+ESEM!O107)/('Final COs - To be printed'!$J$33))*100),2))</f>
        <v>87.08</v>
      </c>
      <c r="K132" s="49" t="str">
        <f>IF($E$33=0," ",IF(D132=0," ",IF((E132&gt;=Target!$G$6),"Y","N")))</f>
        <v>N</v>
      </c>
      <c r="L132" s="49" t="str">
        <f>IF($F$33=0," ",IF(D132=0," ",IF((F132&gt;=Target!$G$7),"Y","N")))</f>
        <v>N</v>
      </c>
      <c r="M132" s="49" t="str">
        <f>IF($G$33=0," ",IF(D132=0," ",IF((G132&gt;=Target!$G$8),"Y","N")))</f>
        <v>Y</v>
      </c>
      <c r="N132" s="49" t="str">
        <f>IF($H$33=0," ",IF(D132=0," ",IF((H132&gt;=Target!$G$9),"Y","N")))</f>
        <v>N</v>
      </c>
      <c r="O132" s="49" t="str">
        <f>IF($I$33=0," ",IF(D132=0," ",IF((I132&gt;=Target!$G$10),"Y","N")))</f>
        <v>Y</v>
      </c>
      <c r="P132" s="49" t="str">
        <f>IF($J$33=0," ",IF(D132=0," ",IF((J132&gt;=Target!$G$11),"Y","N")))</f>
        <v>Y</v>
      </c>
    </row>
    <row r="133" spans="2:16" x14ac:dyDescent="0.25">
      <c r="B133" s="48">
        <v>100</v>
      </c>
      <c r="C133" s="50" t="str">
        <f>'Name List'!F105</f>
        <v>16xdy100</v>
      </c>
      <c r="D133" s="50" t="str">
        <f>'Name List'!G105</f>
        <v>X100</v>
      </c>
      <c r="E133" s="51">
        <f>IF($E$33=0,0,ROUND(((('IA1'!F106+'IA2'!F106+Assg!F106+ESEM!J108)/('Final COs - To be printed'!$E$33))*100),2))</f>
        <v>55.8</v>
      </c>
      <c r="F133" s="51">
        <f>IF($F$33=0,0,ROUND(((('IA1'!G106+'IA2'!G106+Assg!G106+ESEM!K108)/('Final COs - To be printed'!$F$33))*100),2))</f>
        <v>62.13</v>
      </c>
      <c r="G133" s="51">
        <f>IF($G$33=0,0,ROUND(((('IA1'!H106+'IA2'!H106+Assg!H106+ESEM!L108)/('Final COs - To be printed'!$G$33))*100),2))</f>
        <v>57.39</v>
      </c>
      <c r="H133" s="51">
        <f>IF($H$33=0,0,ROUND(((('IA1'!I106+'IA2'!I106+Assg!I106+ESEM!M108)/('Final COs - To be printed'!$H$33))*100),2))</f>
        <v>38.51</v>
      </c>
      <c r="I133" s="51">
        <f>IF($I$33=0,0,ROUND(((('IA1'!J106+'IA2'!J106+Assg!J106+ESEM!N108)/('Final COs - To be printed'!$I$33))*100),2))</f>
        <v>66.25</v>
      </c>
      <c r="J133" s="52">
        <f>IF($J$33=0,0,ROUND(((('IA1'!K106+'IA2'!K106+Assg!K106+ESEM!O108)/('Final COs - To be printed'!$J$33))*100),2))</f>
        <v>66.25</v>
      </c>
      <c r="K133" s="49" t="str">
        <f>IF($E$33=0," ",IF(D133=0," ",IF((E133&gt;=Target!$G$6),"Y","N")))</f>
        <v>Y</v>
      </c>
      <c r="L133" s="49" t="str">
        <f>IF($F$33=0," ",IF(D133=0," ",IF((F133&gt;=Target!$G$7),"Y","N")))</f>
        <v>Y</v>
      </c>
      <c r="M133" s="49" t="str">
        <f>IF($G$33=0," ",IF(D133=0," ",IF((G133&gt;=Target!$G$8),"Y","N")))</f>
        <v>Y</v>
      </c>
      <c r="N133" s="49" t="str">
        <f>IF($H$33=0," ",IF(D133=0," ",IF((H133&gt;=Target!$G$9),"Y","N")))</f>
        <v>N</v>
      </c>
      <c r="O133" s="49" t="str">
        <f>IF($I$33=0," ",IF(D133=0," ",IF((I133&gt;=Target!$G$10),"Y","N")))</f>
        <v>Y</v>
      </c>
      <c r="P133" s="49" t="str">
        <f>IF($J$33=0," ",IF(D133=0," ",IF((J133&gt;=Target!$G$11),"Y","N")))</f>
        <v>Y</v>
      </c>
    </row>
    <row r="134" spans="2:16" x14ac:dyDescent="0.25">
      <c r="B134" s="48">
        <v>101</v>
      </c>
      <c r="C134" s="50" t="str">
        <f>'Name List'!F106</f>
        <v>16xdy101</v>
      </c>
      <c r="D134" s="50" t="str">
        <f>'Name List'!G106</f>
        <v>X101</v>
      </c>
      <c r="E134" s="51">
        <f>IF($E$33=0,0,ROUND(((('IA1'!F107+'IA2'!F107+Assg!F107+ESEM!J109)/('Final COs - To be printed'!$E$33))*100),2))</f>
        <v>66.819999999999993</v>
      </c>
      <c r="F134" s="51">
        <f>IF($F$33=0,0,ROUND(((('IA1'!G107+'IA2'!G107+Assg!G107+ESEM!K109)/('Final COs - To be printed'!$F$33))*100),2))</f>
        <v>65.319999999999993</v>
      </c>
      <c r="G134" s="51">
        <f>IF($G$33=0,0,ROUND(((('IA1'!H107+'IA2'!H107+Assg!H107+ESEM!L109)/('Final COs - To be printed'!$G$33))*100),2))</f>
        <v>60.04</v>
      </c>
      <c r="H134" s="51">
        <f>IF($H$33=0,0,ROUND(((('IA1'!I107+'IA2'!I107+Assg!I107+ESEM!M109)/('Final COs - To be printed'!$H$33))*100),2))</f>
        <v>41.67</v>
      </c>
      <c r="I134" s="51">
        <f>IF($I$33=0,0,ROUND(((('IA1'!J107+'IA2'!J107+Assg!J107+ESEM!N109)/('Final COs - To be printed'!$I$33))*100),2))</f>
        <v>77.08</v>
      </c>
      <c r="J134" s="52">
        <f>IF($J$33=0,0,ROUND(((('IA1'!K107+'IA2'!K107+Assg!K107+ESEM!O109)/('Final COs - To be printed'!$J$33))*100),2))</f>
        <v>77.08</v>
      </c>
      <c r="K134" s="49" t="str">
        <f>IF($E$33=0," ",IF(D134=0," ",IF((E134&gt;=Target!$G$6),"Y","N")))</f>
        <v>Y</v>
      </c>
      <c r="L134" s="49" t="str">
        <f>IF($F$33=0," ",IF(D134=0," ",IF((F134&gt;=Target!$G$7),"Y","N")))</f>
        <v>Y</v>
      </c>
      <c r="M134" s="49" t="str">
        <f>IF($G$33=0," ",IF(D134=0," ",IF((G134&gt;=Target!$G$8),"Y","N")))</f>
        <v>Y</v>
      </c>
      <c r="N134" s="49" t="str">
        <f>IF($H$33=0," ",IF(D134=0," ",IF((H134&gt;=Target!$G$9),"Y","N")))</f>
        <v>N</v>
      </c>
      <c r="O134" s="49" t="str">
        <f>IF($I$33=0," ",IF(D134=0," ",IF((I134&gt;=Target!$G$10),"Y","N")))</f>
        <v>Y</v>
      </c>
      <c r="P134" s="49" t="str">
        <f>IF($J$33=0," ",IF(D134=0," ",IF((J134&gt;=Target!$G$11),"Y","N")))</f>
        <v>Y</v>
      </c>
    </row>
    <row r="135" spans="2:16" x14ac:dyDescent="0.25">
      <c r="B135" s="48">
        <v>102</v>
      </c>
      <c r="C135" s="50" t="str">
        <f>'Name List'!F107</f>
        <v>16xdy102</v>
      </c>
      <c r="D135" s="50" t="str">
        <f>'Name List'!G107</f>
        <v>X102</v>
      </c>
      <c r="E135" s="51">
        <f>IF($E$33=0,0,ROUND(((('IA1'!F108+'IA2'!F108+Assg!F108+ESEM!J110)/('Final COs - To be printed'!$E$33))*100),2))</f>
        <v>26.64</v>
      </c>
      <c r="F135" s="51">
        <f>IF($F$33=0,0,ROUND(((('IA1'!G108+'IA2'!G108+Assg!G108+ESEM!K110)/('Final COs - To be printed'!$F$33))*100),2))</f>
        <v>51.35</v>
      </c>
      <c r="G135" s="51">
        <f>IF($G$33=0,0,ROUND(((('IA1'!H108+'IA2'!H108+Assg!H108+ESEM!L110)/('Final COs - To be printed'!$G$33))*100),2))</f>
        <v>40.72</v>
      </c>
      <c r="H135" s="51">
        <f>IF($H$33=0,0,ROUND(((('IA1'!I108+'IA2'!I108+Assg!I108+ESEM!M110)/('Final COs - To be printed'!$H$33))*100),2))</f>
        <v>51.13</v>
      </c>
      <c r="I135" s="51">
        <f>IF($I$33=0,0,ROUND(((('IA1'!J108+'IA2'!J108+Assg!J108+ESEM!N110)/('Final COs - To be printed'!$I$33))*100),2))</f>
        <v>69.58</v>
      </c>
      <c r="J135" s="52">
        <f>IF($J$33=0,0,ROUND(((('IA1'!K108+'IA2'!K108+Assg!K108+ESEM!O110)/('Final COs - To be printed'!$J$33))*100),2))</f>
        <v>69.58</v>
      </c>
      <c r="K135" s="49" t="str">
        <f>IF($E$33=0," ",IF(D135=0," ",IF((E135&gt;=Target!$G$6),"Y","N")))</f>
        <v>N</v>
      </c>
      <c r="L135" s="49" t="str">
        <f>IF($F$33=0," ",IF(D135=0," ",IF((F135&gt;=Target!$G$7),"Y","N")))</f>
        <v>Y</v>
      </c>
      <c r="M135" s="49" t="str">
        <f>IF($G$33=0," ",IF(D135=0," ",IF((G135&gt;=Target!$G$8),"Y","N")))</f>
        <v>N</v>
      </c>
      <c r="N135" s="49" t="str">
        <f>IF($H$33=0," ",IF(D135=0," ",IF((H135&gt;=Target!$G$9),"Y","N")))</f>
        <v>Y</v>
      </c>
      <c r="O135" s="49" t="str">
        <f>IF($I$33=0," ",IF(D135=0," ",IF((I135&gt;=Target!$G$10),"Y","N")))</f>
        <v>Y</v>
      </c>
      <c r="P135" s="49" t="str">
        <f>IF($J$33=0," ",IF(D135=0," ",IF((J135&gt;=Target!$G$11),"Y","N")))</f>
        <v>Y</v>
      </c>
    </row>
    <row r="136" spans="2:16" x14ac:dyDescent="0.25">
      <c r="B136" s="48">
        <v>103</v>
      </c>
      <c r="C136" s="50" t="str">
        <f>'Name List'!F108</f>
        <v>16xdy103</v>
      </c>
      <c r="D136" s="50" t="str">
        <f>'Name List'!G108</f>
        <v>X103</v>
      </c>
      <c r="E136" s="51">
        <f>IF($E$33=0,0,ROUND(((('IA1'!F109+'IA2'!F109+Assg!F109+ESEM!J111)/('Final COs - To be printed'!$E$33))*100),2))</f>
        <v>66.52</v>
      </c>
      <c r="F136" s="51">
        <f>IF($F$33=0,0,ROUND(((('IA1'!G109+'IA2'!G109+Assg!G109+ESEM!K111)/('Final COs - To be printed'!$F$33))*100),2))</f>
        <v>70.959999999999994</v>
      </c>
      <c r="G136" s="51">
        <f>IF($G$33=0,0,ROUND(((('IA1'!H109+'IA2'!H109+Assg!H109+ESEM!L111)/('Final COs - To be printed'!$G$33))*100),2))</f>
        <v>52.84</v>
      </c>
      <c r="H136" s="51">
        <f>IF($H$33=0,0,ROUND(((('IA1'!I109+'IA2'!I109+Assg!I109+ESEM!M111)/('Final COs - To be printed'!$H$33))*100),2))</f>
        <v>92.57</v>
      </c>
      <c r="I136" s="51">
        <f>IF($I$33=0,0,ROUND(((('IA1'!J109+'IA2'!J109+Assg!J109+ESEM!N111)/('Final COs - To be printed'!$I$33))*100),2))</f>
        <v>86.25</v>
      </c>
      <c r="J136" s="52">
        <f>IF($J$33=0,0,ROUND(((('IA1'!K109+'IA2'!K109+Assg!K109+ESEM!O111)/('Final COs - To be printed'!$J$33))*100),2))</f>
        <v>86.25</v>
      </c>
      <c r="K136" s="49" t="str">
        <f>IF($E$33=0," ",IF(D136=0," ",IF((E136&gt;=Target!$G$6),"Y","N")))</f>
        <v>Y</v>
      </c>
      <c r="L136" s="49" t="str">
        <f>IF($F$33=0," ",IF(D136=0," ",IF((F136&gt;=Target!$G$7),"Y","N")))</f>
        <v>Y</v>
      </c>
      <c r="M136" s="49" t="str">
        <f>IF($G$33=0," ",IF(D136=0," ",IF((G136&gt;=Target!$G$8),"Y","N")))</f>
        <v>Y</v>
      </c>
      <c r="N136" s="49" t="str">
        <f>IF($H$33=0," ",IF(D136=0," ",IF((H136&gt;=Target!$G$9),"Y","N")))</f>
        <v>Y</v>
      </c>
      <c r="O136" s="49" t="str">
        <f>IF($I$33=0," ",IF(D136=0," ",IF((I136&gt;=Target!$G$10),"Y","N")))</f>
        <v>Y</v>
      </c>
      <c r="P136" s="49" t="str">
        <f>IF($J$33=0," ",IF(D136=0," ",IF((J136&gt;=Target!$G$11),"Y","N")))</f>
        <v>Y</v>
      </c>
    </row>
    <row r="137" spans="2:16" x14ac:dyDescent="0.25">
      <c r="B137" s="48">
        <v>104</v>
      </c>
      <c r="C137" s="50" t="str">
        <f>'Name List'!F109</f>
        <v>16xdy104</v>
      </c>
      <c r="D137" s="50" t="str">
        <f>'Name List'!G109</f>
        <v>X104</v>
      </c>
      <c r="E137" s="51">
        <f>IF($E$33=0,0,ROUND(((('IA1'!F110+'IA2'!F110+Assg!F110+ESEM!J112)/('Final COs - To be printed'!$E$33))*100),2))</f>
        <v>72.77</v>
      </c>
      <c r="F137" s="51">
        <f>IF($F$33=0,0,ROUND(((('IA1'!G110+'IA2'!G110+Assg!G110+ESEM!K112)/('Final COs - To be printed'!$F$33))*100),2))</f>
        <v>71.69</v>
      </c>
      <c r="G137" s="51">
        <f>IF($G$33=0,0,ROUND(((('IA1'!H110+'IA2'!H110+Assg!H110+ESEM!L112)/('Final COs - To be printed'!$G$33))*100),2))</f>
        <v>40.340000000000003</v>
      </c>
      <c r="H137" s="51">
        <f>IF($H$33=0,0,ROUND(((('IA1'!I110+'IA2'!I110+Assg!I110+ESEM!M112)/('Final COs - To be printed'!$H$33))*100),2))</f>
        <v>69.59</v>
      </c>
      <c r="I137" s="51">
        <f>IF($I$33=0,0,ROUND(((('IA1'!J110+'IA2'!J110+Assg!J110+ESEM!N112)/('Final COs - To be printed'!$I$33))*100),2))</f>
        <v>78.75</v>
      </c>
      <c r="J137" s="52">
        <f>IF($J$33=0,0,ROUND(((('IA1'!K110+'IA2'!K110+Assg!K110+ESEM!O112)/('Final COs - To be printed'!$J$33))*100),2))</f>
        <v>78.75</v>
      </c>
      <c r="K137" s="49" t="str">
        <f>IF($E$33=0," ",IF(D137=0," ",IF((E137&gt;=Target!$G$6),"Y","N")))</f>
        <v>Y</v>
      </c>
      <c r="L137" s="49" t="str">
        <f>IF($F$33=0," ",IF(D137=0," ",IF((F137&gt;=Target!$G$7),"Y","N")))</f>
        <v>Y</v>
      </c>
      <c r="M137" s="49" t="str">
        <f>IF($G$33=0," ",IF(D137=0," ",IF((G137&gt;=Target!$G$8),"Y","N")))</f>
        <v>N</v>
      </c>
      <c r="N137" s="49" t="str">
        <f>IF($H$33=0," ",IF(D137=0," ",IF((H137&gt;=Target!$G$9),"Y","N")))</f>
        <v>Y</v>
      </c>
      <c r="O137" s="49" t="str">
        <f>IF($I$33=0," ",IF(D137=0," ",IF((I137&gt;=Target!$G$10),"Y","N")))</f>
        <v>Y</v>
      </c>
      <c r="P137" s="49" t="str">
        <f>IF($J$33=0," ",IF(D137=0," ",IF((J137&gt;=Target!$G$11),"Y","N")))</f>
        <v>Y</v>
      </c>
    </row>
    <row r="138" spans="2:16" x14ac:dyDescent="0.25">
      <c r="B138" s="48">
        <v>105</v>
      </c>
      <c r="C138" s="50" t="str">
        <f>'Name List'!F110</f>
        <v>16xdy105</v>
      </c>
      <c r="D138" s="50" t="str">
        <f>'Name List'!G110</f>
        <v>X105</v>
      </c>
      <c r="E138" s="51">
        <f>IF($E$33=0,0,ROUND(((('IA1'!F111+'IA2'!F111+Assg!F111+ESEM!J113)/('Final COs - To be printed'!$E$33))*100),2))</f>
        <v>54.61</v>
      </c>
      <c r="F138" s="51">
        <f>IF($F$33=0,0,ROUND(((('IA1'!G111+'IA2'!G111+Assg!G111+ESEM!K113)/('Final COs - To be printed'!$F$33))*100),2))</f>
        <v>49.39</v>
      </c>
      <c r="G138" s="51">
        <f>IF($G$33=0,0,ROUND(((('IA1'!H111+'IA2'!H111+Assg!H111+ESEM!L113)/('Final COs - To be printed'!$G$33))*100),2))</f>
        <v>42.23</v>
      </c>
      <c r="H138" s="51">
        <f>IF($H$33=0,0,ROUND(((('IA1'!I111+'IA2'!I111+Assg!I111+ESEM!M113)/('Final COs - To be printed'!$H$33))*100),2))</f>
        <v>39.409999999999997</v>
      </c>
      <c r="I138" s="51">
        <f>IF($I$33=0,0,ROUND(((('IA1'!J111+'IA2'!J111+Assg!J111+ESEM!N113)/('Final COs - To be printed'!$I$33))*100),2))</f>
        <v>67.92</v>
      </c>
      <c r="J138" s="52">
        <f>IF($J$33=0,0,ROUND(((('IA1'!K111+'IA2'!K111+Assg!K111+ESEM!O113)/('Final COs - To be printed'!$J$33))*100),2))</f>
        <v>67.92</v>
      </c>
      <c r="K138" s="49" t="str">
        <f>IF($E$33=0," ",IF(D138=0," ",IF((E138&gt;=Target!$G$6),"Y","N")))</f>
        <v>Y</v>
      </c>
      <c r="L138" s="49" t="str">
        <f>IF($F$33=0," ",IF(D138=0," ",IF((F138&gt;=Target!$G$7),"Y","N")))</f>
        <v>N</v>
      </c>
      <c r="M138" s="49" t="str">
        <f>IF($G$33=0," ",IF(D138=0," ",IF((G138&gt;=Target!$G$8),"Y","N")))</f>
        <v>N</v>
      </c>
      <c r="N138" s="49" t="str">
        <f>IF($H$33=0," ",IF(D138=0," ",IF((H138&gt;=Target!$G$9),"Y","N")))</f>
        <v>N</v>
      </c>
      <c r="O138" s="49" t="str">
        <f>IF($I$33=0," ",IF(D138=0," ",IF((I138&gt;=Target!$G$10),"Y","N")))</f>
        <v>Y</v>
      </c>
      <c r="P138" s="49" t="str">
        <f>IF($J$33=0," ",IF(D138=0," ",IF((J138&gt;=Target!$G$11),"Y","N")))</f>
        <v>Y</v>
      </c>
    </row>
    <row r="139" spans="2:16" x14ac:dyDescent="0.25">
      <c r="B139" s="48">
        <v>106</v>
      </c>
      <c r="C139" s="50" t="str">
        <f>'Name List'!F111</f>
        <v>16xdy106</v>
      </c>
      <c r="D139" s="50" t="str">
        <f>'Name List'!G111</f>
        <v>X106</v>
      </c>
      <c r="E139" s="51">
        <f>IF($E$33=0,0,ROUND(((('IA1'!F112+'IA2'!F112+Assg!F112+ESEM!J114)/('Final COs - To be printed'!$E$33))*100),2))</f>
        <v>24.26</v>
      </c>
      <c r="F139" s="51">
        <f>IF($F$33=0,0,ROUND(((('IA1'!G112+'IA2'!G112+Assg!G112+ESEM!K114)/('Final COs - To be printed'!$F$33))*100),2))</f>
        <v>43.5</v>
      </c>
      <c r="G139" s="51">
        <f>IF($G$33=0,0,ROUND(((('IA1'!H112+'IA2'!H112+Assg!H112+ESEM!L114)/('Final COs - To be printed'!$G$33))*100),2))</f>
        <v>35.42</v>
      </c>
      <c r="H139" s="51">
        <f>IF($H$33=0,0,ROUND(((('IA1'!I112+'IA2'!I112+Assg!I112+ESEM!M114)/('Final COs - To be printed'!$H$33))*100),2))</f>
        <v>36.71</v>
      </c>
      <c r="I139" s="51">
        <f>IF($I$33=0,0,ROUND(((('IA1'!J112+'IA2'!J112+Assg!J112+ESEM!N114)/('Final COs - To be printed'!$I$33))*100),2))</f>
        <v>67.92</v>
      </c>
      <c r="J139" s="52">
        <f>IF($J$33=0,0,ROUND(((('IA1'!K112+'IA2'!K112+Assg!K112+ESEM!O114)/('Final COs - To be printed'!$J$33))*100),2))</f>
        <v>67.92</v>
      </c>
      <c r="K139" s="49" t="str">
        <f>IF($E$33=0," ",IF(D139=0," ",IF((E139&gt;=Target!$G$6),"Y","N")))</f>
        <v>N</v>
      </c>
      <c r="L139" s="49" t="str">
        <f>IF($F$33=0," ",IF(D139=0," ",IF((F139&gt;=Target!$G$7),"Y","N")))</f>
        <v>N</v>
      </c>
      <c r="M139" s="49" t="str">
        <f>IF($G$33=0," ",IF(D139=0," ",IF((G139&gt;=Target!$G$8),"Y","N")))</f>
        <v>N</v>
      </c>
      <c r="N139" s="49" t="str">
        <f>IF($H$33=0," ",IF(D139=0," ",IF((H139&gt;=Target!$G$9),"Y","N")))</f>
        <v>N</v>
      </c>
      <c r="O139" s="49" t="str">
        <f>IF($I$33=0," ",IF(D139=0," ",IF((I139&gt;=Target!$G$10),"Y","N")))</f>
        <v>Y</v>
      </c>
      <c r="P139" s="49" t="str">
        <f>IF($J$33=0," ",IF(D139=0," ",IF((J139&gt;=Target!$G$11),"Y","N")))</f>
        <v>Y</v>
      </c>
    </row>
    <row r="140" spans="2:16" x14ac:dyDescent="0.25">
      <c r="B140" s="48">
        <v>107</v>
      </c>
      <c r="C140" s="50" t="str">
        <f>'Name List'!F112</f>
        <v>16xdy107</v>
      </c>
      <c r="D140" s="50" t="str">
        <f>'Name List'!G112</f>
        <v>X107</v>
      </c>
      <c r="E140" s="51">
        <f>IF($E$33=0,0,ROUND(((('IA1'!F113+'IA2'!F113+Assg!F113+ESEM!J115)/('Final COs - To be printed'!$E$33))*100),2))</f>
        <v>66.819999999999993</v>
      </c>
      <c r="F140" s="51">
        <f>IF($F$33=0,0,ROUND(((('IA1'!G113+'IA2'!G113+Assg!G113+ESEM!K115)/('Final COs - To be printed'!$F$33))*100),2))</f>
        <v>66.790000000000006</v>
      </c>
      <c r="G140" s="51">
        <f>IF($G$33=0,0,ROUND(((('IA1'!H113+'IA2'!H113+Assg!H113+ESEM!L115)/('Final COs - To be printed'!$G$33))*100),2))</f>
        <v>44.13</v>
      </c>
      <c r="H140" s="51">
        <f>IF($H$33=0,0,ROUND(((('IA1'!I113+'IA2'!I113+Assg!I113+ESEM!M115)/('Final COs - To be printed'!$H$33))*100),2))</f>
        <v>82.21</v>
      </c>
      <c r="I140" s="51">
        <f>IF($I$33=0,0,ROUND(((('IA1'!J113+'IA2'!J113+Assg!J113+ESEM!N115)/('Final COs - To be printed'!$I$33))*100),2))</f>
        <v>87.08</v>
      </c>
      <c r="J140" s="52">
        <f>IF($J$33=0,0,ROUND(((('IA1'!K113+'IA2'!K113+Assg!K113+ESEM!O115)/('Final COs - To be printed'!$J$33))*100),2))</f>
        <v>87.08</v>
      </c>
      <c r="K140" s="49" t="str">
        <f>IF($E$33=0," ",IF(D140=0," ",IF((E140&gt;=Target!$G$6),"Y","N")))</f>
        <v>Y</v>
      </c>
      <c r="L140" s="49" t="str">
        <f>IF($F$33=0," ",IF(D140=0," ",IF((F140&gt;=Target!$G$7),"Y","N")))</f>
        <v>Y</v>
      </c>
      <c r="M140" s="49" t="str">
        <f>IF($G$33=0," ",IF(D140=0," ",IF((G140&gt;=Target!$G$8),"Y","N")))</f>
        <v>N</v>
      </c>
      <c r="N140" s="49" t="str">
        <f>IF($H$33=0," ",IF(D140=0," ",IF((H140&gt;=Target!$G$9),"Y","N")))</f>
        <v>Y</v>
      </c>
      <c r="O140" s="49" t="str">
        <f>IF($I$33=0," ",IF(D140=0," ",IF((I140&gt;=Target!$G$10),"Y","N")))</f>
        <v>Y</v>
      </c>
      <c r="P140" s="49" t="str">
        <f>IF($J$33=0," ",IF(D140=0," ",IF((J140&gt;=Target!$G$11),"Y","N")))</f>
        <v>Y</v>
      </c>
    </row>
    <row r="141" spans="2:16" x14ac:dyDescent="0.25">
      <c r="B141" s="48">
        <v>108</v>
      </c>
      <c r="C141" s="50" t="str">
        <f>'Name List'!F113</f>
        <v>16xdy108</v>
      </c>
      <c r="D141" s="50" t="str">
        <f>'Name List'!G113</f>
        <v>X108</v>
      </c>
      <c r="E141" s="51">
        <f>IF($E$33=0,0,ROUND(((('IA1'!F114+'IA2'!F114+Assg!F114+ESEM!J116)/('Final COs - To be printed'!$E$33))*100),2))</f>
        <v>53.72</v>
      </c>
      <c r="F141" s="51">
        <f>IF($F$33=0,0,ROUND(((('IA1'!G114+'IA2'!G114+Assg!G114+ESEM!K116)/('Final COs - To be printed'!$F$33))*100),2))</f>
        <v>58.95</v>
      </c>
      <c r="G141" s="51">
        <f>IF($G$33=0,0,ROUND(((('IA1'!H114+'IA2'!H114+Assg!H114+ESEM!L116)/('Final COs - To be printed'!$G$33))*100),2))</f>
        <v>54.73</v>
      </c>
      <c r="H141" s="51">
        <f>IF($H$33=0,0,ROUND(((('IA1'!I114+'IA2'!I114+Assg!I114+ESEM!M116)/('Final COs - To be printed'!$H$33))*100),2))</f>
        <v>32.659999999999997</v>
      </c>
      <c r="I141" s="51">
        <f>IF($I$33=0,0,ROUND(((('IA1'!J114+'IA2'!J114+Assg!J114+ESEM!N116)/('Final COs - To be printed'!$I$33))*100),2))</f>
        <v>60.42</v>
      </c>
      <c r="J141" s="52">
        <f>IF($J$33=0,0,ROUND(((('IA1'!K114+'IA2'!K114+Assg!K114+ESEM!O116)/('Final COs - To be printed'!$J$33))*100),2))</f>
        <v>60.42</v>
      </c>
      <c r="K141" s="49" t="str">
        <f>IF($E$33=0," ",IF(D141=0," ",IF((E141&gt;=Target!$G$6),"Y","N")))</f>
        <v>Y</v>
      </c>
      <c r="L141" s="49" t="str">
        <f>IF($F$33=0," ",IF(D141=0," ",IF((F141&gt;=Target!$G$7),"Y","N")))</f>
        <v>Y</v>
      </c>
      <c r="M141" s="49" t="str">
        <f>IF($G$33=0," ",IF(D141=0," ",IF((G141&gt;=Target!$G$8),"Y","N")))</f>
        <v>Y</v>
      </c>
      <c r="N141" s="49" t="str">
        <f>IF($H$33=0," ",IF(D141=0," ",IF((H141&gt;=Target!$G$9),"Y","N")))</f>
        <v>N</v>
      </c>
      <c r="O141" s="49" t="str">
        <f>IF($I$33=0," ",IF(D141=0," ",IF((I141&gt;=Target!$G$10),"Y","N")))</f>
        <v>Y</v>
      </c>
      <c r="P141" s="49" t="str">
        <f>IF($J$33=0," ",IF(D141=0," ",IF((J141&gt;=Target!$G$11),"Y","N")))</f>
        <v>Y</v>
      </c>
    </row>
    <row r="142" spans="2:16" x14ac:dyDescent="0.25">
      <c r="B142" s="48">
        <v>109</v>
      </c>
      <c r="C142" s="50" t="str">
        <f>'Name List'!F114</f>
        <v>16xdy109</v>
      </c>
      <c r="D142" s="50" t="str">
        <f>'Name List'!G114</f>
        <v>X109</v>
      </c>
      <c r="E142" s="51">
        <f>IF($E$33=0,0,ROUND(((('IA1'!F115+'IA2'!F115+Assg!F115+ESEM!J117)/('Final COs - To be printed'!$E$33))*100),2))</f>
        <v>29.02</v>
      </c>
      <c r="F142" s="51">
        <f>IF($F$33=0,0,ROUND(((('IA1'!G115+'IA2'!G115+Assg!G115+ESEM!K117)/('Final COs - To be printed'!$F$33))*100),2))</f>
        <v>26.84</v>
      </c>
      <c r="G142" s="51">
        <f>IF($G$33=0,0,ROUND(((('IA1'!H115+'IA2'!H115+Assg!H115+ESEM!L117)/('Final COs - To be printed'!$G$33))*100),2))</f>
        <v>43.75</v>
      </c>
      <c r="H142" s="51">
        <f>IF($H$33=0,0,ROUND(((('IA1'!I115+'IA2'!I115+Assg!I115+ESEM!M117)/('Final COs - To be printed'!$H$33))*100),2))</f>
        <v>33.11</v>
      </c>
      <c r="I142" s="51">
        <f>IF($I$33=0,0,ROUND(((('IA1'!J115+'IA2'!J115+Assg!J115+ESEM!N117)/('Final COs - To be printed'!$I$33))*100),2))</f>
        <v>61.25</v>
      </c>
      <c r="J142" s="52">
        <f>IF($J$33=0,0,ROUND(((('IA1'!K115+'IA2'!K115+Assg!K115+ESEM!O117)/('Final COs - To be printed'!$J$33))*100),2))</f>
        <v>61.25</v>
      </c>
      <c r="K142" s="49" t="str">
        <f>IF($E$33=0," ",IF(D142=0," ",IF((E142&gt;=Target!$G$6),"Y","N")))</f>
        <v>N</v>
      </c>
      <c r="L142" s="49" t="str">
        <f>IF($F$33=0," ",IF(D142=0," ",IF((F142&gt;=Target!$G$7),"Y","N")))</f>
        <v>N</v>
      </c>
      <c r="M142" s="49" t="str">
        <f>IF($G$33=0," ",IF(D142=0," ",IF((G142&gt;=Target!$G$8),"Y","N")))</f>
        <v>N</v>
      </c>
      <c r="N142" s="49" t="str">
        <f>IF($H$33=0," ",IF(D142=0," ",IF((H142&gt;=Target!$G$9),"Y","N")))</f>
        <v>N</v>
      </c>
      <c r="O142" s="49" t="str">
        <f>IF($I$33=0," ",IF(D142=0," ",IF((I142&gt;=Target!$G$10),"Y","N")))</f>
        <v>Y</v>
      </c>
      <c r="P142" s="49" t="str">
        <f>IF($J$33=0," ",IF(D142=0," ",IF((J142&gt;=Target!$G$11),"Y","N")))</f>
        <v>Y</v>
      </c>
    </row>
    <row r="143" spans="2:16" x14ac:dyDescent="0.25">
      <c r="B143" s="48">
        <v>110</v>
      </c>
      <c r="C143" s="50" t="str">
        <f>'Name List'!F115</f>
        <v>16xdy110</v>
      </c>
      <c r="D143" s="50" t="str">
        <f>'Name List'!G115</f>
        <v>X110</v>
      </c>
      <c r="E143" s="51">
        <f>IF($E$33=0,0,ROUND(((('IA1'!F116+'IA2'!F116+Assg!F116+ESEM!J118)/('Final COs - To be printed'!$E$33))*100),2))</f>
        <v>49.85</v>
      </c>
      <c r="F143" s="51">
        <f>IF($F$33=0,0,ROUND(((('IA1'!G116+'IA2'!G116+Assg!G116+ESEM!K118)/('Final COs - To be printed'!$F$33))*100),2))</f>
        <v>57.23</v>
      </c>
      <c r="G143" s="51">
        <f>IF($G$33=0,0,ROUND(((('IA1'!H116+'IA2'!H116+Assg!H116+ESEM!L118)/('Final COs - To be printed'!$G$33))*100),2))</f>
        <v>42.99</v>
      </c>
      <c r="H143" s="51">
        <f>IF($H$33=0,0,ROUND(((('IA1'!I116+'IA2'!I116+Assg!I116+ESEM!M118)/('Final COs - To be printed'!$H$33))*100),2))</f>
        <v>59.23</v>
      </c>
      <c r="I143" s="51">
        <f>IF($I$33=0,0,ROUND(((('IA1'!J116+'IA2'!J116+Assg!J116+ESEM!N118)/('Final COs - To be printed'!$I$33))*100),2))</f>
        <v>69.58</v>
      </c>
      <c r="J143" s="52">
        <f>IF($J$33=0,0,ROUND(((('IA1'!K116+'IA2'!K116+Assg!K116+ESEM!O118)/('Final COs - To be printed'!$J$33))*100),2))</f>
        <v>69.58</v>
      </c>
      <c r="K143" s="49" t="str">
        <f>IF($E$33=0," ",IF(D143=0," ",IF((E143&gt;=Target!$G$6),"Y","N")))</f>
        <v>N</v>
      </c>
      <c r="L143" s="49" t="str">
        <f>IF($F$33=0," ",IF(D143=0," ",IF((F143&gt;=Target!$G$7),"Y","N")))</f>
        <v>Y</v>
      </c>
      <c r="M143" s="49" t="str">
        <f>IF($G$33=0," ",IF(D143=0," ",IF((G143&gt;=Target!$G$8),"Y","N")))</f>
        <v>N</v>
      </c>
      <c r="N143" s="49" t="str">
        <f>IF($H$33=0," ",IF(D143=0," ",IF((H143&gt;=Target!$G$9),"Y","N")))</f>
        <v>Y</v>
      </c>
      <c r="O143" s="49" t="str">
        <f>IF($I$33=0," ",IF(D143=0," ",IF((I143&gt;=Target!$G$10),"Y","N")))</f>
        <v>Y</v>
      </c>
      <c r="P143" s="49" t="str">
        <f>IF($J$33=0," ",IF(D143=0," ",IF((J143&gt;=Target!$G$11),"Y","N")))</f>
        <v>Y</v>
      </c>
    </row>
    <row r="144" spans="2:16" x14ac:dyDescent="0.25">
      <c r="B144" s="48">
        <v>111</v>
      </c>
      <c r="C144" s="50" t="str">
        <f>'Name List'!F116</f>
        <v>16xdy111</v>
      </c>
      <c r="D144" s="50" t="str">
        <f>'Name List'!G116</f>
        <v>X111</v>
      </c>
      <c r="E144" s="51">
        <f>IF($E$33=0,0,ROUND(((('IA1'!F117+'IA2'!F117+Assg!F117+ESEM!J119)/('Final COs - To be printed'!$E$33))*100),2))</f>
        <v>65.33</v>
      </c>
      <c r="F144" s="51">
        <f>IF($F$33=0,0,ROUND(((('IA1'!G117+'IA2'!G117+Assg!G117+ESEM!K119)/('Final COs - To be printed'!$F$33))*100),2))</f>
        <v>58.21</v>
      </c>
      <c r="G144" s="51">
        <f>IF($G$33=0,0,ROUND(((('IA1'!H117+'IA2'!H117+Assg!H117+ESEM!L119)/('Final COs - To be printed'!$G$33))*100),2))</f>
        <v>49.05</v>
      </c>
      <c r="H144" s="51">
        <f>IF($H$33=0,0,ROUND(((('IA1'!I117+'IA2'!I117+Assg!I117+ESEM!M119)/('Final COs - To be printed'!$H$33))*100),2))</f>
        <v>39.409999999999997</v>
      </c>
      <c r="I144" s="51">
        <f>IF($I$33=0,0,ROUND(((('IA1'!J117+'IA2'!J117+Assg!J117+ESEM!N119)/('Final COs - To be printed'!$I$33))*100),2))</f>
        <v>67.92</v>
      </c>
      <c r="J144" s="52">
        <f>IF($J$33=0,0,ROUND(((('IA1'!K117+'IA2'!K117+Assg!K117+ESEM!O119)/('Final COs - To be printed'!$J$33))*100),2))</f>
        <v>67.92</v>
      </c>
      <c r="K144" s="49" t="str">
        <f>IF($E$33=0," ",IF(D144=0," ",IF((E144&gt;=Target!$G$6),"Y","N")))</f>
        <v>Y</v>
      </c>
      <c r="L144" s="49" t="str">
        <f>IF($F$33=0," ",IF(D144=0," ",IF((F144&gt;=Target!$G$7),"Y","N")))</f>
        <v>Y</v>
      </c>
      <c r="M144" s="49" t="str">
        <f>IF($G$33=0," ",IF(D144=0," ",IF((G144&gt;=Target!$G$8),"Y","N")))</f>
        <v>N</v>
      </c>
      <c r="N144" s="49" t="str">
        <f>IF($H$33=0," ",IF(D144=0," ",IF((H144&gt;=Target!$G$9),"Y","N")))</f>
        <v>N</v>
      </c>
      <c r="O144" s="49" t="str">
        <f>IF($I$33=0," ",IF(D144=0," ",IF((I144&gt;=Target!$G$10),"Y","N")))</f>
        <v>Y</v>
      </c>
      <c r="P144" s="49" t="str">
        <f>IF($J$33=0," ",IF(D144=0," ",IF((J144&gt;=Target!$G$11),"Y","N")))</f>
        <v>Y</v>
      </c>
    </row>
    <row r="145" spans="2:16" x14ac:dyDescent="0.25">
      <c r="B145" s="48">
        <v>112</v>
      </c>
      <c r="C145" s="50" t="str">
        <f>'Name List'!F117</f>
        <v>16xdy112</v>
      </c>
      <c r="D145" s="50" t="str">
        <f>'Name List'!G117</f>
        <v>X112</v>
      </c>
      <c r="E145" s="51">
        <f>IF($E$33=0,0,ROUND(((('IA1'!F118+'IA2'!F118+Assg!F118+ESEM!J120)/('Final COs - To be printed'!$E$33))*100),2))</f>
        <v>52.83</v>
      </c>
      <c r="F145" s="51">
        <f>IF($F$33=0,0,ROUND(((('IA1'!G118+'IA2'!G118+Assg!G118+ESEM!K120)/('Final COs - To be printed'!$F$33))*100),2))</f>
        <v>55.27</v>
      </c>
      <c r="G145" s="51">
        <f>IF($G$33=0,0,ROUND(((('IA1'!H118+'IA2'!H118+Assg!H118+ESEM!L120)/('Final COs - To be printed'!$G$33))*100),2))</f>
        <v>39.96</v>
      </c>
      <c r="H145" s="51">
        <f>IF($H$33=0,0,ROUND(((('IA1'!I118+'IA2'!I118+Assg!I118+ESEM!M120)/('Final COs - To be printed'!$H$33))*100),2))</f>
        <v>63.74</v>
      </c>
      <c r="I145" s="51">
        <f>IF($I$33=0,0,ROUND(((('IA1'!J118+'IA2'!J118+Assg!J118+ESEM!N120)/('Final COs - To be printed'!$I$33))*100),2))</f>
        <v>67.92</v>
      </c>
      <c r="J145" s="52">
        <f>IF($J$33=0,0,ROUND(((('IA1'!K118+'IA2'!K118+Assg!K118+ESEM!O120)/('Final COs - To be printed'!$J$33))*100),2))</f>
        <v>67.92</v>
      </c>
      <c r="K145" s="49" t="str">
        <f>IF($E$33=0," ",IF(D145=0," ",IF((E145&gt;=Target!$G$6),"Y","N")))</f>
        <v>Y</v>
      </c>
      <c r="L145" s="49" t="str">
        <f>IF($F$33=0," ",IF(D145=0," ",IF((F145&gt;=Target!$G$7),"Y","N")))</f>
        <v>Y</v>
      </c>
      <c r="M145" s="49" t="str">
        <f>IF($G$33=0," ",IF(D145=0," ",IF((G145&gt;=Target!$G$8),"Y","N")))</f>
        <v>N</v>
      </c>
      <c r="N145" s="49" t="str">
        <f>IF($H$33=0," ",IF(D145=0," ",IF((H145&gt;=Target!$G$9),"Y","N")))</f>
        <v>Y</v>
      </c>
      <c r="O145" s="49" t="str">
        <f>IF($I$33=0," ",IF(D145=0," ",IF((I145&gt;=Target!$G$10),"Y","N")))</f>
        <v>Y</v>
      </c>
      <c r="P145" s="49" t="str">
        <f>IF($J$33=0," ",IF(D145=0," ",IF((J145&gt;=Target!$G$11),"Y","N")))</f>
        <v>Y</v>
      </c>
    </row>
    <row r="146" spans="2:16" x14ac:dyDescent="0.25">
      <c r="B146" s="48">
        <v>113</v>
      </c>
      <c r="C146" s="50" t="str">
        <f>'Name List'!F118</f>
        <v>16xdy113</v>
      </c>
      <c r="D146" s="50" t="str">
        <f>'Name List'!G118</f>
        <v>X113</v>
      </c>
      <c r="E146" s="51">
        <f>IF($E$33=0,0,ROUND(((('IA1'!F119+'IA2'!F119+Assg!F119+ESEM!J121)/('Final COs - To be printed'!$E$33))*100),2))</f>
        <v>70.98</v>
      </c>
      <c r="F146" s="51">
        <f>IF($F$33=0,0,ROUND(((('IA1'!G119+'IA2'!G119+Assg!G119+ESEM!K121)/('Final COs - To be printed'!$F$33))*100),2))</f>
        <v>70.22</v>
      </c>
      <c r="G146" s="51">
        <f>IF($G$33=0,0,ROUND(((('IA1'!H119+'IA2'!H119+Assg!H119+ESEM!L121)/('Final COs - To be printed'!$G$33))*100),2))</f>
        <v>42.61</v>
      </c>
      <c r="H146" s="51">
        <f>IF($H$33=0,0,ROUND(((('IA1'!I119+'IA2'!I119+Assg!I119+ESEM!M121)/('Final COs - To be printed'!$H$33))*100),2))</f>
        <v>61.49</v>
      </c>
      <c r="I146" s="51">
        <f>IF($I$33=0,0,ROUND(((('IA1'!J119+'IA2'!J119+Assg!J119+ESEM!N121)/('Final COs - To be printed'!$I$33))*100),2))</f>
        <v>78.75</v>
      </c>
      <c r="J146" s="52">
        <f>IF($J$33=0,0,ROUND(((('IA1'!K119+'IA2'!K119+Assg!K119+ESEM!O121)/('Final COs - To be printed'!$J$33))*100),2))</f>
        <v>78.75</v>
      </c>
      <c r="K146" s="49" t="str">
        <f>IF($E$33=0," ",IF(D146=0," ",IF((E146&gt;=Target!$G$6),"Y","N")))</f>
        <v>Y</v>
      </c>
      <c r="L146" s="49" t="str">
        <f>IF($F$33=0," ",IF(D146=0," ",IF((F146&gt;=Target!$G$7),"Y","N")))</f>
        <v>Y</v>
      </c>
      <c r="M146" s="49" t="str">
        <f>IF($G$33=0," ",IF(D146=0," ",IF((G146&gt;=Target!$G$8),"Y","N")))</f>
        <v>N</v>
      </c>
      <c r="N146" s="49" t="str">
        <f>IF($H$33=0," ",IF(D146=0," ",IF((H146&gt;=Target!$G$9),"Y","N")))</f>
        <v>Y</v>
      </c>
      <c r="O146" s="49" t="str">
        <f>IF($I$33=0," ",IF(D146=0," ",IF((I146&gt;=Target!$G$10),"Y","N")))</f>
        <v>Y</v>
      </c>
      <c r="P146" s="49" t="str">
        <f>IF($J$33=0," ",IF(D146=0," ",IF((J146&gt;=Target!$G$11),"Y","N")))</f>
        <v>Y</v>
      </c>
    </row>
    <row r="147" spans="2:16" x14ac:dyDescent="0.25">
      <c r="B147" s="48">
        <v>114</v>
      </c>
      <c r="C147" s="50" t="str">
        <f>'Name List'!F119</f>
        <v>16xdy114</v>
      </c>
      <c r="D147" s="50" t="str">
        <f>'Name List'!G119</f>
        <v>X114</v>
      </c>
      <c r="E147" s="51">
        <f>IF($E$33=0,0,ROUND(((('IA1'!F120+'IA2'!F120+Assg!F120+ESEM!J122)/('Final COs - To be printed'!$E$33))*100),2))</f>
        <v>21.58</v>
      </c>
      <c r="F147" s="51">
        <f>IF($F$33=0,0,ROUND(((('IA1'!G120+'IA2'!G120+Assg!G120+ESEM!K122)/('Final COs - To be printed'!$F$33))*100),2))</f>
        <v>22.18</v>
      </c>
      <c r="G147" s="51">
        <f>IF($G$33=0,0,ROUND(((('IA1'!H120+'IA2'!H120+Assg!H120+ESEM!L122)/('Final COs - To be printed'!$G$33))*100),2))</f>
        <v>38.83</v>
      </c>
      <c r="H147" s="51">
        <f>IF($H$33=0,0,ROUND(((('IA1'!I120+'IA2'!I120+Assg!I120+ESEM!M122)/('Final COs - To be printed'!$H$33))*100),2))</f>
        <v>43.47</v>
      </c>
      <c r="I147" s="51">
        <f>IF($I$33=0,0,ROUND(((('IA1'!J120+'IA2'!J120+Assg!J120+ESEM!N122)/('Final COs - To be printed'!$I$33))*100),2))</f>
        <v>60.42</v>
      </c>
      <c r="J147" s="52">
        <f>IF($J$33=0,0,ROUND(((('IA1'!K120+'IA2'!K120+Assg!K120+ESEM!O122)/('Final COs - To be printed'!$J$33))*100),2))</f>
        <v>60.42</v>
      </c>
      <c r="K147" s="49" t="str">
        <f>IF($E$33=0," ",IF(D147=0," ",IF((E147&gt;=Target!$G$6),"Y","N")))</f>
        <v>N</v>
      </c>
      <c r="L147" s="49" t="str">
        <f>IF($F$33=0," ",IF(D147=0," ",IF((F147&gt;=Target!$G$7),"Y","N")))</f>
        <v>N</v>
      </c>
      <c r="M147" s="49" t="str">
        <f>IF($G$33=0," ",IF(D147=0," ",IF((G147&gt;=Target!$G$8),"Y","N")))</f>
        <v>N</v>
      </c>
      <c r="N147" s="49" t="str">
        <f>IF($H$33=0," ",IF(D147=0," ",IF((H147&gt;=Target!$G$9),"Y","N")))</f>
        <v>N</v>
      </c>
      <c r="O147" s="49" t="str">
        <f>IF($I$33=0," ",IF(D147=0," ",IF((I147&gt;=Target!$G$10),"Y","N")))</f>
        <v>Y</v>
      </c>
      <c r="P147" s="49" t="str">
        <f>IF($J$33=0," ",IF(D147=0," ",IF((J147&gt;=Target!$G$11),"Y","N")))</f>
        <v>Y</v>
      </c>
    </row>
    <row r="148" spans="2:16" x14ac:dyDescent="0.25">
      <c r="B148" s="48">
        <v>115</v>
      </c>
      <c r="C148" s="50" t="str">
        <f>'Name List'!F120</f>
        <v>16xdy115</v>
      </c>
      <c r="D148" s="50" t="str">
        <f>'Name List'!G120</f>
        <v>X115</v>
      </c>
      <c r="E148" s="51">
        <f>IF($E$33=0,0,ROUND(((('IA1'!F121+'IA2'!F121+Assg!F121+ESEM!J123)/('Final COs - To be printed'!$E$33))*100),2))</f>
        <v>42.11</v>
      </c>
      <c r="F148" s="51">
        <f>IF($F$33=0,0,ROUND(((('IA1'!G121+'IA2'!G121+Assg!G121+ESEM!K123)/('Final COs - To be printed'!$F$33))*100),2))</f>
        <v>52.33</v>
      </c>
      <c r="G148" s="51">
        <f>IF($G$33=0,0,ROUND(((('IA1'!H121+'IA2'!H121+Assg!H121+ESEM!L123)/('Final COs - To be printed'!$G$33))*100),2))</f>
        <v>60.42</v>
      </c>
      <c r="H148" s="51">
        <f>IF($H$33=0,0,ROUND(((('IA1'!I121+'IA2'!I121+Assg!I121+ESEM!M123)/('Final COs - To be printed'!$H$33))*100),2))</f>
        <v>44.82</v>
      </c>
      <c r="I148" s="51">
        <f>IF($I$33=0,0,ROUND(((('IA1'!J121+'IA2'!J121+Assg!J121+ESEM!N123)/('Final COs - To be printed'!$I$33))*100),2))</f>
        <v>77.92</v>
      </c>
      <c r="J148" s="52">
        <f>IF($J$33=0,0,ROUND(((('IA1'!K121+'IA2'!K121+Assg!K121+ESEM!O123)/('Final COs - To be printed'!$J$33))*100),2))</f>
        <v>77.92</v>
      </c>
      <c r="K148" s="49" t="str">
        <f>IF($E$33=0," ",IF(D148=0," ",IF((E148&gt;=Target!$G$6),"Y","N")))</f>
        <v>N</v>
      </c>
      <c r="L148" s="49" t="str">
        <f>IF($F$33=0," ",IF(D148=0," ",IF((F148&gt;=Target!$G$7),"Y","N")))</f>
        <v>Y</v>
      </c>
      <c r="M148" s="49" t="str">
        <f>IF($G$33=0," ",IF(D148=0," ",IF((G148&gt;=Target!$G$8),"Y","N")))</f>
        <v>Y</v>
      </c>
      <c r="N148" s="49" t="str">
        <f>IF($H$33=0," ",IF(D148=0," ",IF((H148&gt;=Target!$G$9),"Y","N")))</f>
        <v>N</v>
      </c>
      <c r="O148" s="49" t="str">
        <f>IF($I$33=0," ",IF(D148=0," ",IF((I148&gt;=Target!$G$10),"Y","N")))</f>
        <v>Y</v>
      </c>
      <c r="P148" s="49" t="str">
        <f>IF($J$33=0," ",IF(D148=0," ",IF((J148&gt;=Target!$G$11),"Y","N")))</f>
        <v>Y</v>
      </c>
    </row>
    <row r="149" spans="2:16" x14ac:dyDescent="0.25">
      <c r="B149" s="48">
        <v>116</v>
      </c>
      <c r="C149" s="50" t="str">
        <f>'Name List'!F121</f>
        <v>16xdy116</v>
      </c>
      <c r="D149" s="50" t="str">
        <f>'Name List'!G121</f>
        <v>X116</v>
      </c>
      <c r="E149" s="51">
        <f>IF($E$33=0,0,ROUND(((('IA1'!F122+'IA2'!F122+Assg!F122+ESEM!J124)/('Final COs - To be printed'!$E$33))*100),2))</f>
        <v>51.34</v>
      </c>
      <c r="F149" s="51">
        <f>IF($F$33=0,0,ROUND(((('IA1'!G122+'IA2'!G122+Assg!G122+ESEM!K124)/('Final COs - To be printed'!$F$33))*100),2))</f>
        <v>54.04</v>
      </c>
      <c r="G149" s="51">
        <f>IF($G$33=0,0,ROUND(((('IA1'!H122+'IA2'!H122+Assg!H122+ESEM!L124)/('Final COs - To be printed'!$G$33))*100),2))</f>
        <v>51.7</v>
      </c>
      <c r="H149" s="51">
        <f>IF($H$33=0,0,ROUND(((('IA1'!I122+'IA2'!I122+Assg!I122+ESEM!M124)/('Final COs - To be printed'!$H$33))*100),2))</f>
        <v>39.86</v>
      </c>
      <c r="I149" s="51">
        <f>IF($I$33=0,0,ROUND(((('IA1'!J122+'IA2'!J122+Assg!J122+ESEM!N124)/('Final COs - To be printed'!$I$33))*100),2))</f>
        <v>68.75</v>
      </c>
      <c r="J149" s="52">
        <f>IF($J$33=0,0,ROUND(((('IA1'!K122+'IA2'!K122+Assg!K122+ESEM!O124)/('Final COs - To be printed'!$J$33))*100),2))</f>
        <v>68.75</v>
      </c>
      <c r="K149" s="49" t="str">
        <f>IF($E$33=0," ",IF(D149=0," ",IF((E149&gt;=Target!$G$6),"Y","N")))</f>
        <v>Y</v>
      </c>
      <c r="L149" s="49" t="str">
        <f>IF($F$33=0," ",IF(D149=0," ",IF((F149&gt;=Target!$G$7),"Y","N")))</f>
        <v>Y</v>
      </c>
      <c r="M149" s="49" t="str">
        <f>IF($G$33=0," ",IF(D149=0," ",IF((G149&gt;=Target!$G$8),"Y","N")))</f>
        <v>Y</v>
      </c>
      <c r="N149" s="49" t="str">
        <f>IF($H$33=0," ",IF(D149=0," ",IF((H149&gt;=Target!$G$9),"Y","N")))</f>
        <v>N</v>
      </c>
      <c r="O149" s="49" t="str">
        <f>IF($I$33=0," ",IF(D149=0," ",IF((I149&gt;=Target!$G$10),"Y","N")))</f>
        <v>Y</v>
      </c>
      <c r="P149" s="49" t="str">
        <f>IF($J$33=0," ",IF(D149=0," ",IF((J149&gt;=Target!$G$11),"Y","N")))</f>
        <v>Y</v>
      </c>
    </row>
    <row r="150" spans="2:16" x14ac:dyDescent="0.25">
      <c r="B150" s="48">
        <v>117</v>
      </c>
      <c r="C150" s="50" t="str">
        <f>'Name List'!F122</f>
        <v>16xdy117</v>
      </c>
      <c r="D150" s="50" t="str">
        <f>'Name List'!G122</f>
        <v>X117</v>
      </c>
      <c r="E150" s="51">
        <f>IF($E$33=0,0,ROUND(((('IA1'!F123+'IA2'!F123+Assg!F123+ESEM!J125)/('Final COs - To be printed'!$E$33))*100),2))</f>
        <v>12.35</v>
      </c>
      <c r="F150" s="51">
        <f>IF($F$33=0,0,ROUND(((('IA1'!G123+'IA2'!G123+Assg!G123+ESEM!K125)/('Final COs - To be printed'!$F$33))*100),2))</f>
        <v>23.41</v>
      </c>
      <c r="G150" s="51">
        <f>IF($G$33=0,0,ROUND(((('IA1'!H123+'IA2'!H123+Assg!H123+ESEM!L125)/('Final COs - To be printed'!$G$33))*100),2))</f>
        <v>29.36</v>
      </c>
      <c r="H150" s="51">
        <f>IF($H$33=0,0,ROUND(((('IA1'!I123+'IA2'!I123+Assg!I123+ESEM!M125)/('Final COs - To be printed'!$H$33))*100),2))</f>
        <v>21.4</v>
      </c>
      <c r="I150" s="51">
        <f>IF($I$33=0,0,ROUND(((('IA1'!J123+'IA2'!J123+Assg!J123+ESEM!N125)/('Final COs - To be printed'!$I$33))*100),2))</f>
        <v>34.58</v>
      </c>
      <c r="J150" s="52">
        <f>IF($J$33=0,0,ROUND(((('IA1'!K123+'IA2'!K123+Assg!K123+ESEM!O125)/('Final COs - To be printed'!$J$33))*100),2))</f>
        <v>34.58</v>
      </c>
      <c r="K150" s="49" t="str">
        <f>IF($E$33=0," ",IF(D150=0," ",IF((E150&gt;=Target!$G$6),"Y","N")))</f>
        <v>N</v>
      </c>
      <c r="L150" s="49" t="str">
        <f>IF($F$33=0," ",IF(D150=0," ",IF((F150&gt;=Target!$G$7),"Y","N")))</f>
        <v>N</v>
      </c>
      <c r="M150" s="49" t="str">
        <f>IF($G$33=0," ",IF(D150=0," ",IF((G150&gt;=Target!$G$8),"Y","N")))</f>
        <v>N</v>
      </c>
      <c r="N150" s="49" t="str">
        <f>IF($H$33=0," ",IF(D150=0," ",IF((H150&gt;=Target!$G$9),"Y","N")))</f>
        <v>N</v>
      </c>
      <c r="O150" s="49" t="str">
        <f>IF($I$33=0," ",IF(D150=0," ",IF((I150&gt;=Target!$G$10),"Y","N")))</f>
        <v>N</v>
      </c>
      <c r="P150" s="49" t="str">
        <f>IF($J$33=0," ",IF(D150=0," ",IF((J150&gt;=Target!$G$11),"Y","N")))</f>
        <v>N</v>
      </c>
    </row>
    <row r="151" spans="2:16" x14ac:dyDescent="0.25">
      <c r="B151" s="48">
        <v>118</v>
      </c>
      <c r="C151" s="50" t="str">
        <f>'Name List'!F123</f>
        <v>16xdy118</v>
      </c>
      <c r="D151" s="50" t="str">
        <f>'Name List'!G123</f>
        <v>X118</v>
      </c>
      <c r="E151" s="51">
        <f>IF($E$33=0,0,ROUND(((('IA1'!F124+'IA2'!F124+Assg!F124+ESEM!J126)/('Final COs - To be printed'!$E$33))*100),2))</f>
        <v>68.3</v>
      </c>
      <c r="F151" s="51">
        <f>IF($F$33=0,0,ROUND(((('IA1'!G124+'IA2'!G124+Assg!G124+ESEM!K126)/('Final COs - To be printed'!$F$33))*100),2))</f>
        <v>70.959999999999994</v>
      </c>
      <c r="G151" s="51">
        <f>IF($G$33=0,0,ROUND(((('IA1'!H124+'IA2'!H124+Assg!H124+ESEM!L126)/('Final COs - To be printed'!$G$33))*100),2))</f>
        <v>80.11</v>
      </c>
      <c r="H151" s="51">
        <f>IF($H$33=0,0,ROUND(((('IA1'!I124+'IA2'!I124+Assg!I124+ESEM!M126)/('Final COs - To be printed'!$H$33))*100),2))</f>
        <v>52.03</v>
      </c>
      <c r="I151" s="51">
        <f>IF($I$33=0,0,ROUND(((('IA1'!J124+'IA2'!J124+Assg!J124+ESEM!N126)/('Final COs - To be printed'!$I$33))*100),2))</f>
        <v>86.25</v>
      </c>
      <c r="J151" s="52">
        <f>IF($J$33=0,0,ROUND(((('IA1'!K124+'IA2'!K124+Assg!K124+ESEM!O126)/('Final COs - To be printed'!$J$33))*100),2))</f>
        <v>86.25</v>
      </c>
      <c r="K151" s="49" t="str">
        <f>IF($E$33=0," ",IF(D151=0," ",IF((E151&gt;=Target!$G$6),"Y","N")))</f>
        <v>Y</v>
      </c>
      <c r="L151" s="49" t="str">
        <f>IF($F$33=0," ",IF(D151=0," ",IF((F151&gt;=Target!$G$7),"Y","N")))</f>
        <v>Y</v>
      </c>
      <c r="M151" s="49" t="str">
        <f>IF($G$33=0," ",IF(D151=0," ",IF((G151&gt;=Target!$G$8),"Y","N")))</f>
        <v>Y</v>
      </c>
      <c r="N151" s="49" t="str">
        <f>IF($H$33=0," ",IF(D151=0," ",IF((H151&gt;=Target!$G$9),"Y","N")))</f>
        <v>Y</v>
      </c>
      <c r="O151" s="49" t="str">
        <f>IF($I$33=0," ",IF(D151=0," ",IF((I151&gt;=Target!$G$10),"Y","N")))</f>
        <v>Y</v>
      </c>
      <c r="P151" s="49" t="str">
        <f>IF($J$33=0," ",IF(D151=0," ",IF((J151&gt;=Target!$G$11),"Y","N")))</f>
        <v>Y</v>
      </c>
    </row>
    <row r="152" spans="2:16" x14ac:dyDescent="0.25">
      <c r="B152" s="48">
        <v>119</v>
      </c>
      <c r="C152" s="50" t="str">
        <f>'Name List'!F124</f>
        <v>16xdy119</v>
      </c>
      <c r="D152" s="50" t="str">
        <f>'Name List'!G124</f>
        <v>X119</v>
      </c>
      <c r="E152" s="51">
        <f>IF($E$33=0,0,ROUND(((('IA1'!F125+'IA2'!F125+Assg!F125+ESEM!J127)/('Final COs - To be printed'!$E$33))*100),2))</f>
        <v>59.97</v>
      </c>
      <c r="F152" s="51">
        <f>IF($F$33=0,0,ROUND(((('IA1'!G125+'IA2'!G125+Assg!G125+ESEM!K127)/('Final COs - To be printed'!$F$33))*100),2))</f>
        <v>59.68</v>
      </c>
      <c r="G152" s="51">
        <f>IF($G$33=0,0,ROUND(((('IA1'!H125+'IA2'!H125+Assg!H125+ESEM!L127)/('Final COs - To be printed'!$G$33))*100),2))</f>
        <v>67.23</v>
      </c>
      <c r="H152" s="51">
        <f>IF($H$33=0,0,ROUND(((('IA1'!I125+'IA2'!I125+Assg!I125+ESEM!M127)/('Final COs - To be printed'!$H$33))*100),2))</f>
        <v>47.52</v>
      </c>
      <c r="I152" s="51">
        <f>IF($I$33=0,0,ROUND(((('IA1'!J125+'IA2'!J125+Assg!J125+ESEM!N127)/('Final COs - To be printed'!$I$33))*100),2))</f>
        <v>77.92</v>
      </c>
      <c r="J152" s="52">
        <f>IF($J$33=0,0,ROUND(((('IA1'!K125+'IA2'!K125+Assg!K125+ESEM!O127)/('Final COs - To be printed'!$J$33))*100),2))</f>
        <v>77.92</v>
      </c>
      <c r="K152" s="49" t="str">
        <f>IF($E$33=0," ",IF(D152=0," ",IF((E152&gt;=Target!$G$6),"Y","N")))</f>
        <v>Y</v>
      </c>
      <c r="L152" s="49" t="str">
        <f>IF($F$33=0," ",IF(D152=0," ",IF((F152&gt;=Target!$G$7),"Y","N")))</f>
        <v>Y</v>
      </c>
      <c r="M152" s="49" t="str">
        <f>IF($G$33=0," ",IF(D152=0," ",IF((G152&gt;=Target!$G$8),"Y","N")))</f>
        <v>Y</v>
      </c>
      <c r="N152" s="49" t="str">
        <f>IF($H$33=0," ",IF(D152=0," ",IF((H152&gt;=Target!$G$9),"Y","N")))</f>
        <v>N</v>
      </c>
      <c r="O152" s="49" t="str">
        <f>IF($I$33=0," ",IF(D152=0," ",IF((I152&gt;=Target!$G$10),"Y","N")))</f>
        <v>Y</v>
      </c>
      <c r="P152" s="49" t="str">
        <f>IF($J$33=0," ",IF(D152=0," ",IF((J152&gt;=Target!$G$11),"Y","N")))</f>
        <v>Y</v>
      </c>
    </row>
    <row r="153" spans="2:16" x14ac:dyDescent="0.25">
      <c r="B153" s="48">
        <v>120</v>
      </c>
      <c r="C153" s="50" t="str">
        <f>'Name List'!F125</f>
        <v>16xdy120</v>
      </c>
      <c r="D153" s="50" t="str">
        <f>'Name List'!G125</f>
        <v>X120</v>
      </c>
      <c r="E153" s="51">
        <f>IF($E$33=0,0,ROUND(((('IA1'!F126+'IA2'!F126+Assg!F126+ESEM!J128)/('Final COs - To be printed'!$E$33))*100),2))</f>
        <v>25.15</v>
      </c>
      <c r="F153" s="51">
        <f>IF($F$33=0,0,ROUND(((('IA1'!G126+'IA2'!G126+Assg!G126+ESEM!K128)/('Final COs - To be printed'!$F$33))*100),2))</f>
        <v>29.53</v>
      </c>
      <c r="G153" s="51">
        <f>IF($G$33=0,0,ROUND(((('IA1'!H126+'IA2'!H126+Assg!H126+ESEM!L128)/('Final COs - To be printed'!$G$33))*100),2))</f>
        <v>63.83</v>
      </c>
      <c r="H153" s="51">
        <f>IF($H$33=0,0,ROUND(((('IA1'!I126+'IA2'!I126+Assg!I126+ESEM!M128)/('Final COs - To be printed'!$H$33))*100),2))</f>
        <v>43.47</v>
      </c>
      <c r="I153" s="51">
        <f>IF($I$33=0,0,ROUND(((('IA1'!J126+'IA2'!J126+Assg!J126+ESEM!N128)/('Final COs - To be printed'!$I$33))*100),2))</f>
        <v>70.42</v>
      </c>
      <c r="J153" s="52">
        <f>IF($J$33=0,0,ROUND(((('IA1'!K126+'IA2'!K126+Assg!K126+ESEM!O128)/('Final COs - To be printed'!$J$33))*100),2))</f>
        <v>70.42</v>
      </c>
      <c r="K153" s="49" t="str">
        <f>IF($E$33=0," ",IF(D153=0," ",IF((E153&gt;=Target!$G$6),"Y","N")))</f>
        <v>N</v>
      </c>
      <c r="L153" s="49" t="str">
        <f>IF($F$33=0," ",IF(D153=0," ",IF((F153&gt;=Target!$G$7),"Y","N")))</f>
        <v>N</v>
      </c>
      <c r="M153" s="49" t="str">
        <f>IF($G$33=0," ",IF(D153=0," ",IF((G153&gt;=Target!$G$8),"Y","N")))</f>
        <v>Y</v>
      </c>
      <c r="N153" s="49" t="str">
        <f>IF($H$33=0," ",IF(D153=0," ",IF((H153&gt;=Target!$G$9),"Y","N")))</f>
        <v>N</v>
      </c>
      <c r="O153" s="49" t="str">
        <f>IF($I$33=0," ",IF(D153=0," ",IF((I153&gt;=Target!$G$10),"Y","N")))</f>
        <v>Y</v>
      </c>
      <c r="P153" s="49" t="str">
        <f>IF($J$33=0," ",IF(D153=0," ",IF((J153&gt;=Target!$G$11),"Y","N")))</f>
        <v>Y</v>
      </c>
    </row>
    <row r="154" spans="2:16" x14ac:dyDescent="0.25">
      <c r="B154" s="48">
        <v>121</v>
      </c>
      <c r="C154" s="50" t="str">
        <f>'Name List'!F126</f>
        <v>16xdy121</v>
      </c>
      <c r="D154" s="50" t="str">
        <f>'Name List'!G126</f>
        <v>X121</v>
      </c>
      <c r="E154" s="51">
        <f>IF($E$33=0,0,ROUND(((('IA1'!F127+'IA2'!F127+Assg!F127+ESEM!J129)/('Final COs - To be printed'!$E$33))*100),2))</f>
        <v>12.65</v>
      </c>
      <c r="F154" s="51">
        <f>IF($F$33=0,0,ROUND(((('IA1'!G127+'IA2'!G127+Assg!G127+ESEM!K129)/('Final COs - To be printed'!$F$33))*100),2))</f>
        <v>10.42</v>
      </c>
      <c r="G154" s="51">
        <f>IF($G$33=0,0,ROUND(((('IA1'!H127+'IA2'!H127+Assg!H127+ESEM!L129)/('Final COs - To be printed'!$G$33))*100),2))</f>
        <v>16.100000000000001</v>
      </c>
      <c r="H154" s="51">
        <f>IF($H$33=0,0,ROUND(((('IA1'!I127+'IA2'!I127+Assg!I127+ESEM!M129)/('Final COs - To be printed'!$H$33))*100),2))</f>
        <v>19.14</v>
      </c>
      <c r="I154" s="51">
        <f>IF($I$33=0,0,ROUND(((('IA1'!J127+'IA2'!J127+Assg!J127+ESEM!N129)/('Final COs - To be printed'!$I$33))*100),2))</f>
        <v>35.42</v>
      </c>
      <c r="J154" s="52">
        <f>IF($J$33=0,0,ROUND(((('IA1'!K127+'IA2'!K127+Assg!K127+ESEM!O129)/('Final COs - To be printed'!$J$33))*100),2))</f>
        <v>35.42</v>
      </c>
      <c r="K154" s="49" t="str">
        <f>IF($E$33=0," ",IF(D154=0," ",IF((E154&gt;=Target!$G$6),"Y","N")))</f>
        <v>N</v>
      </c>
      <c r="L154" s="49" t="str">
        <f>IF($F$33=0," ",IF(D154=0," ",IF((F154&gt;=Target!$G$7),"Y","N")))</f>
        <v>N</v>
      </c>
      <c r="M154" s="49" t="str">
        <f>IF($G$33=0," ",IF(D154=0," ",IF((G154&gt;=Target!$G$8),"Y","N")))</f>
        <v>N</v>
      </c>
      <c r="N154" s="49" t="str">
        <f>IF($H$33=0," ",IF(D154=0," ",IF((H154&gt;=Target!$G$9),"Y","N")))</f>
        <v>N</v>
      </c>
      <c r="O154" s="49" t="str">
        <f>IF($I$33=0," ",IF(D154=0," ",IF((I154&gt;=Target!$G$10),"Y","N")))</f>
        <v>N</v>
      </c>
      <c r="P154" s="49" t="str">
        <f>IF($J$33=0," ",IF(D154=0," ",IF((J154&gt;=Target!$G$11),"Y","N")))</f>
        <v>N</v>
      </c>
    </row>
    <row r="155" spans="2:16" x14ac:dyDescent="0.25">
      <c r="B155" s="48">
        <v>122</v>
      </c>
      <c r="C155" s="50" t="str">
        <f>'Name List'!F127</f>
        <v>16xdy122</v>
      </c>
      <c r="D155" s="50" t="str">
        <f>'Name List'!G127</f>
        <v>X122</v>
      </c>
      <c r="E155" s="51">
        <f>IF($E$33=0,0,ROUND(((('IA1'!F128+'IA2'!F128+Assg!F128+ESEM!J130)/('Final COs - To be printed'!$E$33))*100),2))</f>
        <v>42.71</v>
      </c>
      <c r="F155" s="51">
        <f>IF($F$33=0,0,ROUND(((('IA1'!G128+'IA2'!G128+Assg!G128+ESEM!K130)/('Final COs - To be printed'!$F$33))*100),2))</f>
        <v>39.58</v>
      </c>
      <c r="G155" s="51">
        <f>IF($G$33=0,0,ROUND(((('IA1'!H128+'IA2'!H128+Assg!H128+ESEM!L130)/('Final COs - To be printed'!$G$33))*100),2))</f>
        <v>42.99</v>
      </c>
      <c r="H155" s="51">
        <f>IF($H$33=0,0,ROUND(((('IA1'!I128+'IA2'!I128+Assg!I128+ESEM!M130)/('Final COs - To be printed'!$H$33))*100),2))</f>
        <v>40.32</v>
      </c>
      <c r="I155" s="51">
        <f>IF($I$33=0,0,ROUND(((('IA1'!J128+'IA2'!J128+Assg!J128+ESEM!N130)/('Final COs - To be printed'!$I$33))*100),2))</f>
        <v>69.58</v>
      </c>
      <c r="J155" s="52">
        <f>IF($J$33=0,0,ROUND(((('IA1'!K128+'IA2'!K128+Assg!K128+ESEM!O130)/('Final COs - To be printed'!$J$33))*100),2))</f>
        <v>69.58</v>
      </c>
      <c r="K155" s="49" t="str">
        <f>IF($E$33=0," ",IF(D155=0," ",IF((E155&gt;=Target!$G$6),"Y","N")))</f>
        <v>N</v>
      </c>
      <c r="L155" s="49" t="str">
        <f>IF($F$33=0," ",IF(D155=0," ",IF((F155&gt;=Target!$G$7),"Y","N")))</f>
        <v>N</v>
      </c>
      <c r="M155" s="49" t="str">
        <f>IF($G$33=0," ",IF(D155=0," ",IF((G155&gt;=Target!$G$8),"Y","N")))</f>
        <v>N</v>
      </c>
      <c r="N155" s="49" t="str">
        <f>IF($H$33=0," ",IF(D155=0," ",IF((H155&gt;=Target!$G$9),"Y","N")))</f>
        <v>N</v>
      </c>
      <c r="O155" s="49" t="str">
        <f>IF($I$33=0," ",IF(D155=0," ",IF((I155&gt;=Target!$G$10),"Y","N")))</f>
        <v>Y</v>
      </c>
      <c r="P155" s="49" t="str">
        <f>IF($J$33=0," ",IF(D155=0," ",IF((J155&gt;=Target!$G$11),"Y","N")))</f>
        <v>Y</v>
      </c>
    </row>
    <row r="156" spans="2:16" x14ac:dyDescent="0.25">
      <c r="B156" s="48">
        <v>123</v>
      </c>
      <c r="C156" s="50" t="str">
        <f>'Name List'!F128</f>
        <v>16xdy123</v>
      </c>
      <c r="D156" s="50" t="str">
        <f>'Name List'!G128</f>
        <v>X123</v>
      </c>
      <c r="E156" s="51">
        <f>IF($E$33=0,0,ROUND(((('IA1'!F129+'IA2'!F129+Assg!F129+ESEM!J131)/('Final COs - To be printed'!$E$33))*100),2))</f>
        <v>54.91</v>
      </c>
      <c r="F156" s="51">
        <f>IF($F$33=0,0,ROUND(((('IA1'!G129+'IA2'!G129+Assg!G129+ESEM!K131)/('Final COs - To be printed'!$F$33))*100),2))</f>
        <v>37.869999999999997</v>
      </c>
      <c r="G156" s="51">
        <f>IF($G$33=0,0,ROUND(((('IA1'!H129+'IA2'!H129+Assg!H129+ESEM!L131)/('Final COs - To be printed'!$G$33))*100),2))</f>
        <v>33.520000000000003</v>
      </c>
      <c r="H156" s="51">
        <f>IF($H$33=0,0,ROUND(((('IA1'!I129+'IA2'!I129+Assg!I129+ESEM!M131)/('Final COs - To be printed'!$H$33))*100),2))</f>
        <v>58.78</v>
      </c>
      <c r="I156" s="51">
        <f>IF($I$33=0,0,ROUND(((('IA1'!J129+'IA2'!J129+Assg!J129+ESEM!N131)/('Final COs - To be printed'!$I$33))*100),2))</f>
        <v>58.75</v>
      </c>
      <c r="J156" s="52">
        <f>IF($J$33=0,0,ROUND(((('IA1'!K129+'IA2'!K129+Assg!K129+ESEM!O131)/('Final COs - To be printed'!$J$33))*100),2))</f>
        <v>58.75</v>
      </c>
      <c r="K156" s="49" t="str">
        <f>IF($E$33=0," ",IF(D156=0," ",IF((E156&gt;=Target!$G$6),"Y","N")))</f>
        <v>Y</v>
      </c>
      <c r="L156" s="49" t="str">
        <f>IF($F$33=0," ",IF(D156=0," ",IF((F156&gt;=Target!$G$7),"Y","N")))</f>
        <v>N</v>
      </c>
      <c r="M156" s="49" t="str">
        <f>IF($G$33=0," ",IF(D156=0," ",IF((G156&gt;=Target!$G$8),"Y","N")))</f>
        <v>N</v>
      </c>
      <c r="N156" s="49" t="str">
        <f>IF($H$33=0," ",IF(D156=0," ",IF((H156&gt;=Target!$G$9),"Y","N")))</f>
        <v>Y</v>
      </c>
      <c r="O156" s="49" t="str">
        <f>IF($I$33=0," ",IF(D156=0," ",IF((I156&gt;=Target!$G$10),"Y","N")))</f>
        <v>Y</v>
      </c>
      <c r="P156" s="49" t="str">
        <f>IF($J$33=0," ",IF(D156=0," ",IF((J156&gt;=Target!$G$11),"Y","N")))</f>
        <v>Y</v>
      </c>
    </row>
    <row r="157" spans="2:16" x14ac:dyDescent="0.25">
      <c r="B157" s="48">
        <v>124</v>
      </c>
      <c r="C157" s="50" t="str">
        <f>'Name List'!F129</f>
        <v>16xdy124</v>
      </c>
      <c r="D157" s="50" t="str">
        <f>'Name List'!G129</f>
        <v>X124</v>
      </c>
      <c r="E157" s="51">
        <f>IF($E$33=0,0,ROUND(((('IA1'!F130+'IA2'!F130+Assg!F130+ESEM!J132)/('Final COs - To be printed'!$E$33))*100),2))</f>
        <v>39.14</v>
      </c>
      <c r="F157" s="51">
        <f>IF($F$33=0,0,ROUND(((('IA1'!G130+'IA2'!G130+Assg!G130+ESEM!K132)/('Final COs - To be printed'!$F$33))*100),2))</f>
        <v>30.76</v>
      </c>
      <c r="G157" s="51">
        <f>IF($G$33=0,0,ROUND(((('IA1'!H130+'IA2'!H130+Assg!H130+ESEM!L132)/('Final COs - To be printed'!$G$33))*100),2))</f>
        <v>47.54</v>
      </c>
      <c r="H157" s="51">
        <f>IF($H$33=0,0,ROUND(((('IA1'!I130+'IA2'!I130+Assg!I130+ESEM!M132)/('Final COs - To be printed'!$H$33))*100),2))</f>
        <v>51.13</v>
      </c>
      <c r="I157" s="51">
        <f>IF($I$33=0,0,ROUND(((('IA1'!J130+'IA2'!J130+Assg!J130+ESEM!N132)/('Final COs - To be printed'!$I$33))*100),2))</f>
        <v>59.58</v>
      </c>
      <c r="J157" s="52">
        <f>IF($J$33=0,0,ROUND(((('IA1'!K130+'IA2'!K130+Assg!K130+ESEM!O132)/('Final COs - To be printed'!$J$33))*100),2))</f>
        <v>59.58</v>
      </c>
      <c r="K157" s="49" t="str">
        <f>IF($E$33=0," ",IF(D157=0," ",IF((E157&gt;=Target!$G$6),"Y","N")))</f>
        <v>N</v>
      </c>
      <c r="L157" s="49" t="str">
        <f>IF($F$33=0," ",IF(D157=0," ",IF((F157&gt;=Target!$G$7),"Y","N")))</f>
        <v>N</v>
      </c>
      <c r="M157" s="49" t="str">
        <f>IF($G$33=0," ",IF(D157=0," ",IF((G157&gt;=Target!$G$8),"Y","N")))</f>
        <v>N</v>
      </c>
      <c r="N157" s="49" t="str">
        <f>IF($H$33=0," ",IF(D157=0," ",IF((H157&gt;=Target!$G$9),"Y","N")))</f>
        <v>Y</v>
      </c>
      <c r="O157" s="49" t="str">
        <f>IF($I$33=0," ",IF(D157=0," ",IF((I157&gt;=Target!$G$10),"Y","N")))</f>
        <v>Y</v>
      </c>
      <c r="P157" s="49" t="str">
        <f>IF($J$33=0," ",IF(D157=0," ",IF((J157&gt;=Target!$G$11),"Y","N")))</f>
        <v>Y</v>
      </c>
    </row>
    <row r="158" spans="2:16" x14ac:dyDescent="0.25">
      <c r="B158" s="48">
        <v>125</v>
      </c>
      <c r="C158" s="50" t="str">
        <f>'Name List'!F130</f>
        <v>16xdy125</v>
      </c>
      <c r="D158" s="50" t="str">
        <f>'Name List'!G130</f>
        <v>X125</v>
      </c>
      <c r="E158" s="51">
        <f>IF($E$33=0,0,ROUND(((('IA1'!F131+'IA2'!F131+Assg!F131+ESEM!J133)/('Final COs - To be printed'!$E$33))*100),2))</f>
        <v>56.7</v>
      </c>
      <c r="F158" s="51">
        <f>IF($F$33=0,0,ROUND(((('IA1'!G131+'IA2'!G131+Assg!G131+ESEM!K133)/('Final COs - To be printed'!$F$33))*100),2))</f>
        <v>51.1</v>
      </c>
      <c r="G158" s="51">
        <f>IF($G$33=0,0,ROUND(((('IA1'!H131+'IA2'!H131+Assg!H131+ESEM!L133)/('Final COs - To be printed'!$G$33))*100),2))</f>
        <v>67.61</v>
      </c>
      <c r="H158" s="51">
        <f>IF($H$33=0,0,ROUND(((('IA1'!I131+'IA2'!I131+Assg!I131+ESEM!M133)/('Final COs - To be printed'!$H$33))*100),2))</f>
        <v>58.78</v>
      </c>
      <c r="I158" s="51">
        <f>IF($I$33=0,0,ROUND(((('IA1'!J131+'IA2'!J131+Assg!J131+ESEM!N133)/('Final COs - To be printed'!$I$33))*100),2))</f>
        <v>78.75</v>
      </c>
      <c r="J158" s="52">
        <f>IF($J$33=0,0,ROUND(((('IA1'!K131+'IA2'!K131+Assg!K131+ESEM!O133)/('Final COs - To be printed'!$J$33))*100),2))</f>
        <v>78.75</v>
      </c>
      <c r="K158" s="49" t="str">
        <f>IF($E$33=0," ",IF(D158=0," ",IF((E158&gt;=Target!$G$6),"Y","N")))</f>
        <v>Y</v>
      </c>
      <c r="L158" s="49" t="str">
        <f>IF($F$33=0," ",IF(D158=0," ",IF((F158&gt;=Target!$G$7),"Y","N")))</f>
        <v>Y</v>
      </c>
      <c r="M158" s="49" t="str">
        <f>IF($G$33=0," ",IF(D158=0," ",IF((G158&gt;=Target!$G$8),"Y","N")))</f>
        <v>Y</v>
      </c>
      <c r="N158" s="49" t="str">
        <f>IF($H$33=0," ",IF(D158=0," ",IF((H158&gt;=Target!$G$9),"Y","N")))</f>
        <v>Y</v>
      </c>
      <c r="O158" s="49" t="str">
        <f>IF($I$33=0," ",IF(D158=0," ",IF((I158&gt;=Target!$G$10),"Y","N")))</f>
        <v>Y</v>
      </c>
      <c r="P158" s="49" t="str">
        <f>IF($J$33=0," ",IF(D158=0," ",IF((J158&gt;=Target!$G$11),"Y","N")))</f>
        <v>Y</v>
      </c>
    </row>
    <row r="159" spans="2:16" x14ac:dyDescent="0.25">
      <c r="B159" s="48">
        <v>126</v>
      </c>
      <c r="C159" s="50" t="str">
        <f>'Name List'!F131</f>
        <v>16xdy126</v>
      </c>
      <c r="D159" s="50" t="str">
        <f>'Name List'!G131</f>
        <v>X126</v>
      </c>
      <c r="E159" s="51">
        <f>IF($E$33=0,0,ROUND(((('IA1'!F132+'IA2'!F132+Assg!F132+ESEM!J134)/('Final COs - To be printed'!$E$33))*100),2))</f>
        <v>25.15</v>
      </c>
      <c r="F159" s="51">
        <f>IF($F$33=0,0,ROUND(((('IA1'!G132+'IA2'!G132+Assg!G132+ESEM!K134)/('Final COs - To be printed'!$F$33))*100),2))</f>
        <v>29.53</v>
      </c>
      <c r="G159" s="51">
        <f>IF($G$33=0,0,ROUND(((('IA1'!H132+'IA2'!H132+Assg!H132+ESEM!L134)/('Final COs - To be printed'!$G$33))*100),2))</f>
        <v>29.73</v>
      </c>
      <c r="H159" s="51">
        <f>IF($H$33=0,0,ROUND(((('IA1'!I132+'IA2'!I132+Assg!I132+ESEM!M134)/('Final COs - To be printed'!$H$33))*100),2))</f>
        <v>35.36</v>
      </c>
      <c r="I159" s="51">
        <f>IF($I$33=0,0,ROUND(((('IA1'!J132+'IA2'!J132+Assg!J132+ESEM!N134)/('Final COs - To be printed'!$I$33))*100),2))</f>
        <v>60.42</v>
      </c>
      <c r="J159" s="52">
        <f>IF($J$33=0,0,ROUND(((('IA1'!K132+'IA2'!K132+Assg!K132+ESEM!O134)/('Final COs - To be printed'!$J$33))*100),2))</f>
        <v>60.42</v>
      </c>
      <c r="K159" s="49" t="str">
        <f>IF($E$33=0," ",IF(D159=0," ",IF((E159&gt;=Target!$G$6),"Y","N")))</f>
        <v>N</v>
      </c>
      <c r="L159" s="49" t="str">
        <f>IF($F$33=0," ",IF(D159=0," ",IF((F159&gt;=Target!$G$7),"Y","N")))</f>
        <v>N</v>
      </c>
      <c r="M159" s="49" t="str">
        <f>IF($G$33=0," ",IF(D159=0," ",IF((G159&gt;=Target!$G$8),"Y","N")))</f>
        <v>N</v>
      </c>
      <c r="N159" s="49" t="str">
        <f>IF($H$33=0," ",IF(D159=0," ",IF((H159&gt;=Target!$G$9),"Y","N")))</f>
        <v>N</v>
      </c>
      <c r="O159" s="49" t="str">
        <f>IF($I$33=0," ",IF(D159=0," ",IF((I159&gt;=Target!$G$10),"Y","N")))</f>
        <v>Y</v>
      </c>
      <c r="P159" s="49" t="str">
        <f>IF($J$33=0," ",IF(D159=0," ",IF((J159&gt;=Target!$G$11),"Y","N")))</f>
        <v>Y</v>
      </c>
    </row>
    <row r="160" spans="2:16" x14ac:dyDescent="0.25">
      <c r="B160" s="48">
        <v>127</v>
      </c>
      <c r="C160" s="50" t="str">
        <f>'Name List'!F132</f>
        <v>16xdy127</v>
      </c>
      <c r="D160" s="50" t="str">
        <f>'Name List'!G132</f>
        <v>X127</v>
      </c>
      <c r="E160" s="51">
        <f>IF($E$33=0,0,ROUND(((('IA1'!F133+'IA2'!F133+Assg!F133+ESEM!J135)/('Final COs - To be printed'!$E$33))*100),2))</f>
        <v>40.33</v>
      </c>
      <c r="F160" s="51">
        <f>IF($F$33=0,0,ROUND(((('IA1'!G133+'IA2'!G133+Assg!G133+ESEM!K135)/('Final COs - To be printed'!$F$33))*100),2))</f>
        <v>37.619999999999997</v>
      </c>
      <c r="G160" s="51">
        <f>IF($G$33=0,0,ROUND(((('IA1'!H133+'IA2'!H133+Assg!H133+ESEM!L135)/('Final COs - To be printed'!$G$33))*100),2))</f>
        <v>58.14</v>
      </c>
      <c r="H160" s="51">
        <f>IF($H$33=0,0,ROUND(((('IA1'!I133+'IA2'!I133+Assg!I133+ESEM!M135)/('Final COs - To be printed'!$H$33))*100),2))</f>
        <v>36.71</v>
      </c>
      <c r="I160" s="51">
        <f>IF($I$33=0,0,ROUND(((('IA1'!J133+'IA2'!J133+Assg!J133+ESEM!N135)/('Final COs - To be printed'!$I$33))*100),2))</f>
        <v>67.92</v>
      </c>
      <c r="J160" s="52">
        <f>IF($J$33=0,0,ROUND(((('IA1'!K133+'IA2'!K133+Assg!K133+ESEM!O135)/('Final COs - To be printed'!$J$33))*100),2))</f>
        <v>67.92</v>
      </c>
      <c r="K160" s="49" t="str">
        <f>IF($E$33=0," ",IF(D160=0," ",IF((E160&gt;=Target!$G$6),"Y","N")))</f>
        <v>N</v>
      </c>
      <c r="L160" s="49" t="str">
        <f>IF($F$33=0," ",IF(D160=0," ",IF((F160&gt;=Target!$G$7),"Y","N")))</f>
        <v>N</v>
      </c>
      <c r="M160" s="49" t="str">
        <f>IF($G$33=0," ",IF(D160=0," ",IF((G160&gt;=Target!$G$8),"Y","N")))</f>
        <v>Y</v>
      </c>
      <c r="N160" s="49" t="str">
        <f>IF($H$33=0," ",IF(D160=0," ",IF((H160&gt;=Target!$G$9),"Y","N")))</f>
        <v>N</v>
      </c>
      <c r="O160" s="49" t="str">
        <f>IF($I$33=0," ",IF(D160=0," ",IF((I160&gt;=Target!$G$10),"Y","N")))</f>
        <v>Y</v>
      </c>
      <c r="P160" s="49" t="str">
        <f>IF($J$33=0," ",IF(D160=0," ",IF((J160&gt;=Target!$G$11),"Y","N")))</f>
        <v>Y</v>
      </c>
    </row>
    <row r="161" spans="2:16" x14ac:dyDescent="0.25">
      <c r="B161" s="48">
        <v>128</v>
      </c>
      <c r="C161" s="50" t="str">
        <f>'Name List'!F133</f>
        <v>16xdy128</v>
      </c>
      <c r="D161" s="50" t="str">
        <f>'Name List'!G133</f>
        <v>X128</v>
      </c>
      <c r="E161" s="51">
        <f>IF($E$33=0,0,ROUND(((('IA1'!F134+'IA2'!F134+Assg!F134+ESEM!J136)/('Final COs - To be printed'!$E$33))*100),2))</f>
        <v>30.21</v>
      </c>
      <c r="F161" s="51">
        <f>IF($F$33=0,0,ROUND(((('IA1'!G134+'IA2'!G134+Assg!G134+ESEM!K136)/('Final COs - To be printed'!$F$33))*100),2))</f>
        <v>23.41</v>
      </c>
      <c r="G161" s="51">
        <f>IF($G$33=0,0,ROUND(((('IA1'!H134+'IA2'!H134+Assg!H134+ESEM!L136)/('Final COs - To be printed'!$G$33))*100),2))</f>
        <v>42.99</v>
      </c>
      <c r="H161" s="51">
        <f>IF($H$33=0,0,ROUND(((('IA1'!I134+'IA2'!I134+Assg!I134+ESEM!M136)/('Final COs - To be printed'!$H$33))*100),2))</f>
        <v>32.21</v>
      </c>
      <c r="I161" s="51">
        <f>IF($I$33=0,0,ROUND(((('IA1'!J134+'IA2'!J134+Assg!J134+ESEM!N136)/('Final COs - To be printed'!$I$33))*100),2))</f>
        <v>59.58</v>
      </c>
      <c r="J161" s="52">
        <f>IF($J$33=0,0,ROUND(((('IA1'!K134+'IA2'!K134+Assg!K134+ESEM!O136)/('Final COs - To be printed'!$J$33))*100),2))</f>
        <v>59.58</v>
      </c>
      <c r="K161" s="49" t="str">
        <f>IF($E$33=0," ",IF(D161=0," ",IF((E161&gt;=Target!$G$6),"Y","N")))</f>
        <v>N</v>
      </c>
      <c r="L161" s="49" t="str">
        <f>IF($F$33=0," ",IF(D161=0," ",IF((F161&gt;=Target!$G$7),"Y","N")))</f>
        <v>N</v>
      </c>
      <c r="M161" s="49" t="str">
        <f>IF($G$33=0," ",IF(D161=0," ",IF((G161&gt;=Target!$G$8),"Y","N")))</f>
        <v>N</v>
      </c>
      <c r="N161" s="49" t="str">
        <f>IF($H$33=0," ",IF(D161=0," ",IF((H161&gt;=Target!$G$9),"Y","N")))</f>
        <v>N</v>
      </c>
      <c r="O161" s="49" t="str">
        <f>IF($I$33=0," ",IF(D161=0," ",IF((I161&gt;=Target!$G$10),"Y","N")))</f>
        <v>Y</v>
      </c>
      <c r="P161" s="49" t="str">
        <f>IF($J$33=0," ",IF(D161=0," ",IF((J161&gt;=Target!$G$11),"Y","N")))</f>
        <v>Y</v>
      </c>
    </row>
    <row r="162" spans="2:16" x14ac:dyDescent="0.25">
      <c r="B162" s="48">
        <v>129</v>
      </c>
      <c r="C162" s="50" t="str">
        <f>'Name List'!F134</f>
        <v>16xdy129</v>
      </c>
      <c r="D162" s="50" t="str">
        <f>'Name List'!G134</f>
        <v>X129</v>
      </c>
      <c r="E162" s="51">
        <f>IF($E$33=0,0,ROUND(((('IA1'!F135+'IA2'!F135+Assg!F135+ESEM!J137)/('Final COs - To be printed'!$E$33))*100),2))</f>
        <v>29.02</v>
      </c>
      <c r="F162" s="51">
        <f>IF($F$33=0,0,ROUND(((('IA1'!G135+'IA2'!G135+Assg!G135+ESEM!K137)/('Final COs - To be printed'!$F$33))*100),2))</f>
        <v>40.07</v>
      </c>
      <c r="G162" s="51">
        <f>IF($G$33=0,0,ROUND(((('IA1'!H135+'IA2'!H135+Assg!H135+ESEM!L137)/('Final COs - To be printed'!$G$33))*100),2))</f>
        <v>55.11</v>
      </c>
      <c r="H162" s="51">
        <f>IF($H$33=0,0,ROUND(((('IA1'!I135+'IA2'!I135+Assg!I135+ESEM!M137)/('Final COs - To be printed'!$H$33))*100),2))</f>
        <v>35.81</v>
      </c>
      <c r="I162" s="51">
        <f>IF($I$33=0,0,ROUND(((('IA1'!J135+'IA2'!J135+Assg!J135+ESEM!N137)/('Final COs - To be printed'!$I$33))*100),2))</f>
        <v>61.25</v>
      </c>
      <c r="J162" s="52">
        <f>IF($J$33=0,0,ROUND(((('IA1'!K135+'IA2'!K135+Assg!K135+ESEM!O137)/('Final COs - To be printed'!$J$33))*100),2))</f>
        <v>61.25</v>
      </c>
      <c r="K162" s="49" t="str">
        <f>IF($E$33=0," ",IF(D162=0," ",IF((E162&gt;=Target!$G$6),"Y","N")))</f>
        <v>N</v>
      </c>
      <c r="L162" s="49" t="str">
        <f>IF($F$33=0," ",IF(D162=0," ",IF((F162&gt;=Target!$G$7),"Y","N")))</f>
        <v>N</v>
      </c>
      <c r="M162" s="49" t="str">
        <f>IF($G$33=0," ",IF(D162=0," ",IF((G162&gt;=Target!$G$8),"Y","N")))</f>
        <v>Y</v>
      </c>
      <c r="N162" s="49" t="str">
        <f>IF($H$33=0," ",IF(D162=0," ",IF((H162&gt;=Target!$G$9),"Y","N")))</f>
        <v>N</v>
      </c>
      <c r="O162" s="49" t="str">
        <f>IF($I$33=0," ",IF(D162=0," ",IF((I162&gt;=Target!$G$10),"Y","N")))</f>
        <v>Y</v>
      </c>
      <c r="P162" s="49" t="str">
        <f>IF($J$33=0," ",IF(D162=0," ",IF((J162&gt;=Target!$G$11),"Y","N")))</f>
        <v>Y</v>
      </c>
    </row>
    <row r="163" spans="2:16" x14ac:dyDescent="0.25">
      <c r="B163" s="48">
        <v>130</v>
      </c>
      <c r="C163" s="50" t="str">
        <f>'Name List'!F135</f>
        <v>16xdy130</v>
      </c>
      <c r="D163" s="50" t="str">
        <f>'Name List'!G135</f>
        <v>X130</v>
      </c>
      <c r="E163" s="51">
        <f>IF($E$33=0,0,ROUND(((('IA1'!F136+'IA2'!F136+Assg!F136+ESEM!J138)/('Final COs - To be printed'!$E$33))*100),2))</f>
        <v>38.54</v>
      </c>
      <c r="F163" s="51">
        <f>IF($F$33=0,0,ROUND(((('IA1'!G136+'IA2'!G136+Assg!G136+ESEM!K138)/('Final COs - To be printed'!$F$33))*100),2))</f>
        <v>39.090000000000003</v>
      </c>
      <c r="G163" s="51">
        <f>IF($G$33=0,0,ROUND(((('IA1'!H136+'IA2'!H136+Assg!H136+ESEM!L138)/('Final COs - To be printed'!$G$33))*100),2))</f>
        <v>44.51</v>
      </c>
      <c r="H163" s="51">
        <f>IF($H$33=0,0,ROUND(((('IA1'!I136+'IA2'!I136+Assg!I136+ESEM!M138)/('Final COs - To be printed'!$H$33))*100),2))</f>
        <v>47.52</v>
      </c>
      <c r="I163" s="51">
        <f>IF($I$33=0,0,ROUND(((('IA1'!J136+'IA2'!J136+Assg!J136+ESEM!N138)/('Final COs - To be printed'!$I$33))*100),2))</f>
        <v>67.92</v>
      </c>
      <c r="J163" s="52">
        <f>IF($J$33=0,0,ROUND(((('IA1'!K136+'IA2'!K136+Assg!K136+ESEM!O138)/('Final COs - To be printed'!$J$33))*100),2))</f>
        <v>67.92</v>
      </c>
      <c r="K163" s="49" t="str">
        <f>IF($E$33=0," ",IF(D163=0," ",IF((E163&gt;=Target!$G$6),"Y","N")))</f>
        <v>N</v>
      </c>
      <c r="L163" s="49" t="str">
        <f>IF($F$33=0," ",IF(D163=0," ",IF((F163&gt;=Target!$G$7),"Y","N")))</f>
        <v>N</v>
      </c>
      <c r="M163" s="49" t="str">
        <f>IF($G$33=0," ",IF(D163=0," ",IF((G163&gt;=Target!$G$8),"Y","N")))</f>
        <v>N</v>
      </c>
      <c r="N163" s="49" t="str">
        <f>IF($H$33=0," ",IF(D163=0," ",IF((H163&gt;=Target!$G$9),"Y","N")))</f>
        <v>N</v>
      </c>
      <c r="O163" s="49" t="str">
        <f>IF($I$33=0," ",IF(D163=0," ",IF((I163&gt;=Target!$G$10),"Y","N")))</f>
        <v>Y</v>
      </c>
      <c r="P163" s="49" t="str">
        <f>IF($J$33=0," ",IF(D163=0," ",IF((J163&gt;=Target!$G$11),"Y","N")))</f>
        <v>Y</v>
      </c>
    </row>
    <row r="164" spans="2:16" x14ac:dyDescent="0.25">
      <c r="B164" s="48">
        <v>131</v>
      </c>
      <c r="C164" s="50" t="str">
        <f>'Name List'!F136</f>
        <v>16xdy131</v>
      </c>
      <c r="D164" s="50" t="str">
        <f>'Name List'!G136</f>
        <v>X131</v>
      </c>
      <c r="E164" s="51">
        <f>IF($E$33=0,0,ROUND(((('IA1'!F137+'IA2'!F137+Assg!F137+ESEM!J139)/('Final COs - To be printed'!$E$33))*100),2))</f>
        <v>40.33</v>
      </c>
      <c r="F164" s="51">
        <f>IF($F$33=0,0,ROUND(((('IA1'!G137+'IA2'!G137+Assg!G137+ESEM!K139)/('Final COs - To be printed'!$F$33))*100),2))</f>
        <v>36.15</v>
      </c>
      <c r="G164" s="51">
        <f>IF($G$33=0,0,ROUND(((('IA1'!H137+'IA2'!H137+Assg!H137+ESEM!L139)/('Final COs - To be printed'!$G$33))*100),2))</f>
        <v>35.42</v>
      </c>
      <c r="H164" s="51">
        <f>IF($H$33=0,0,ROUND(((('IA1'!I137+'IA2'!I137+Assg!I137+ESEM!M139)/('Final COs - To be printed'!$H$33))*100),2))</f>
        <v>63.74</v>
      </c>
      <c r="I164" s="51">
        <f>IF($I$33=0,0,ROUND(((('IA1'!J137+'IA2'!J137+Assg!J137+ESEM!N139)/('Final COs - To be printed'!$I$33))*100),2))</f>
        <v>67.92</v>
      </c>
      <c r="J164" s="52">
        <f>IF($J$33=0,0,ROUND(((('IA1'!K137+'IA2'!K137+Assg!K137+ESEM!O139)/('Final COs - To be printed'!$J$33))*100),2))</f>
        <v>67.92</v>
      </c>
      <c r="K164" s="49" t="str">
        <f>IF($E$33=0," ",IF(D164=0," ",IF((E164&gt;=Target!$G$6),"Y","N")))</f>
        <v>N</v>
      </c>
      <c r="L164" s="49" t="str">
        <f>IF($F$33=0," ",IF(D164=0," ",IF((F164&gt;=Target!$G$7),"Y","N")))</f>
        <v>N</v>
      </c>
      <c r="M164" s="49" t="str">
        <f>IF($G$33=0," ",IF(D164=0," ",IF((G164&gt;=Target!$G$8),"Y","N")))</f>
        <v>N</v>
      </c>
      <c r="N164" s="49" t="str">
        <f>IF($H$33=0," ",IF(D164=0," ",IF((H164&gt;=Target!$G$9),"Y","N")))</f>
        <v>Y</v>
      </c>
      <c r="O164" s="49" t="str">
        <f>IF($I$33=0," ",IF(D164=0," ",IF((I164&gt;=Target!$G$10),"Y","N")))</f>
        <v>Y</v>
      </c>
      <c r="P164" s="49" t="str">
        <f>IF($J$33=0," ",IF(D164=0," ",IF((J164&gt;=Target!$G$11),"Y","N")))</f>
        <v>Y</v>
      </c>
    </row>
    <row r="165" spans="2:16" x14ac:dyDescent="0.25">
      <c r="B165" s="48">
        <v>132</v>
      </c>
      <c r="C165" s="50" t="str">
        <f>'Name List'!F137</f>
        <v>16xdy132</v>
      </c>
      <c r="D165" s="50" t="str">
        <f>'Name List'!G137</f>
        <v>X132</v>
      </c>
      <c r="E165" s="51">
        <f>IF($E$33=0,0,ROUND(((('IA1'!F138+'IA2'!F138+Assg!F138+ESEM!J140)/('Final COs - To be printed'!$E$33))*100),2))</f>
        <v>65.63</v>
      </c>
      <c r="F165" s="51">
        <f>IF($F$33=0,0,ROUND(((('IA1'!G138+'IA2'!G138+Assg!G138+ESEM!K140)/('Final COs - To be printed'!$F$33))*100),2))</f>
        <v>48.16</v>
      </c>
      <c r="G165" s="51">
        <f>IF($G$33=0,0,ROUND(((('IA1'!H138+'IA2'!H138+Assg!H138+ESEM!L140)/('Final COs - To be printed'!$G$33))*100),2))</f>
        <v>40.340000000000003</v>
      </c>
      <c r="H165" s="51">
        <f>IF($H$33=0,0,ROUND(((('IA1'!I138+'IA2'!I138+Assg!I138+ESEM!M140)/('Final COs - To be printed'!$H$33))*100),2))</f>
        <v>66.89</v>
      </c>
      <c r="I165" s="51">
        <f>IF($I$33=0,0,ROUND(((('IA1'!J138+'IA2'!J138+Assg!J138+ESEM!N140)/('Final COs - To be printed'!$I$33))*100),2))</f>
        <v>68.75</v>
      </c>
      <c r="J165" s="52">
        <f>IF($J$33=0,0,ROUND(((('IA1'!K138+'IA2'!K138+Assg!K138+ESEM!O140)/('Final COs - To be printed'!$J$33))*100),2))</f>
        <v>68.75</v>
      </c>
      <c r="K165" s="49" t="str">
        <f>IF($E$33=0," ",IF(D165=0," ",IF((E165&gt;=Target!$G$6),"Y","N")))</f>
        <v>Y</v>
      </c>
      <c r="L165" s="49" t="str">
        <f>IF($F$33=0," ",IF(D165=0," ",IF((F165&gt;=Target!$G$7),"Y","N")))</f>
        <v>N</v>
      </c>
      <c r="M165" s="49" t="str">
        <f>IF($G$33=0," ",IF(D165=0," ",IF((G165&gt;=Target!$G$8),"Y","N")))</f>
        <v>N</v>
      </c>
      <c r="N165" s="49" t="str">
        <f>IF($H$33=0," ",IF(D165=0," ",IF((H165&gt;=Target!$G$9),"Y","N")))</f>
        <v>Y</v>
      </c>
      <c r="O165" s="49" t="str">
        <f>IF($I$33=0," ",IF(D165=0," ",IF((I165&gt;=Target!$G$10),"Y","N")))</f>
        <v>Y</v>
      </c>
      <c r="P165" s="49" t="str">
        <f>IF($J$33=0," ",IF(D165=0," ",IF((J165&gt;=Target!$G$11),"Y","N")))</f>
        <v>Y</v>
      </c>
    </row>
    <row r="166" spans="2:16" x14ac:dyDescent="0.25">
      <c r="B166" s="48">
        <v>133</v>
      </c>
      <c r="C166" s="50" t="str">
        <f>'Name List'!F138</f>
        <v>16xdy133</v>
      </c>
      <c r="D166" s="50" t="str">
        <f>'Name List'!G138</f>
        <v>X133</v>
      </c>
      <c r="E166" s="51">
        <f>IF($E$33=0,0,ROUND(((('IA1'!F139+'IA2'!F139+Assg!F139+ESEM!J141)/('Final COs - To be printed'!$E$33))*100),2))</f>
        <v>52.23</v>
      </c>
      <c r="F166" s="51">
        <f>IF($F$33=0,0,ROUND(((('IA1'!G139+'IA2'!G139+Assg!G139+ESEM!K141)/('Final COs - To be printed'!$F$33))*100),2))</f>
        <v>48.9</v>
      </c>
      <c r="G166" s="51">
        <f>IF($G$33=0,0,ROUND(((('IA1'!H139+'IA2'!H139+Assg!H139+ESEM!L141)/('Final COs - To be printed'!$G$33))*100),2))</f>
        <v>41.48</v>
      </c>
      <c r="H166" s="51">
        <f>IF($H$33=0,0,ROUND(((('IA1'!I139+'IA2'!I139+Assg!I139+ESEM!M141)/('Final COs - To be printed'!$H$33))*100),2))</f>
        <v>38.51</v>
      </c>
      <c r="I166" s="51">
        <f>IF($I$33=0,0,ROUND(((('IA1'!J139+'IA2'!J139+Assg!J139+ESEM!N141)/('Final COs - To be printed'!$I$33))*100),2))</f>
        <v>66.25</v>
      </c>
      <c r="J166" s="52">
        <f>IF($J$33=0,0,ROUND(((('IA1'!K139+'IA2'!K139+Assg!K139+ESEM!O141)/('Final COs - To be printed'!$J$33))*100),2))</f>
        <v>66.25</v>
      </c>
      <c r="K166" s="49" t="str">
        <f>IF($E$33=0," ",IF(D166=0," ",IF((E166&gt;=Target!$G$6),"Y","N")))</f>
        <v>Y</v>
      </c>
      <c r="L166" s="49" t="str">
        <f>IF($F$33=0," ",IF(D166=0," ",IF((F166&gt;=Target!$G$7),"Y","N")))</f>
        <v>N</v>
      </c>
      <c r="M166" s="49" t="str">
        <f>IF($G$33=0," ",IF(D166=0," ",IF((G166&gt;=Target!$G$8),"Y","N")))</f>
        <v>N</v>
      </c>
      <c r="N166" s="49" t="str">
        <f>IF($H$33=0," ",IF(D166=0," ",IF((H166&gt;=Target!$G$9),"Y","N")))</f>
        <v>N</v>
      </c>
      <c r="O166" s="49" t="str">
        <f>IF($I$33=0," ",IF(D166=0," ",IF((I166&gt;=Target!$G$10),"Y","N")))</f>
        <v>Y</v>
      </c>
      <c r="P166" s="49" t="str">
        <f>IF($J$33=0," ",IF(D166=0," ",IF((J166&gt;=Target!$G$11),"Y","N")))</f>
        <v>Y</v>
      </c>
    </row>
    <row r="167" spans="2:16" x14ac:dyDescent="0.25">
      <c r="B167" s="48">
        <v>134</v>
      </c>
      <c r="C167" s="50" t="str">
        <f>'Name List'!F139</f>
        <v>16xdy134</v>
      </c>
      <c r="D167" s="50" t="str">
        <f>'Name List'!G139</f>
        <v>X134</v>
      </c>
      <c r="E167" s="51">
        <f>IF($E$33=0,0,ROUND(((('IA1'!F140+'IA2'!F140+Assg!F140+ESEM!J142)/('Final COs - To be printed'!$E$33))*100),2))</f>
        <v>4.76</v>
      </c>
      <c r="F167" s="51">
        <f>IF($F$33=0,0,ROUND(((('IA1'!G140+'IA2'!G140+Assg!G140+ESEM!K142)/('Final COs - To be printed'!$F$33))*100),2))</f>
        <v>3.92</v>
      </c>
      <c r="G167" s="51">
        <f>IF($G$33=0,0,ROUND(((('IA1'!H140+'IA2'!H140+Assg!H140+ESEM!L142)/('Final COs - To be printed'!$G$33))*100),2))</f>
        <v>6.06</v>
      </c>
      <c r="H167" s="51">
        <f>IF($H$33=0,0,ROUND(((('IA1'!I140+'IA2'!I140+Assg!I140+ESEM!M142)/('Final COs - To be printed'!$H$33))*100),2))</f>
        <v>7.21</v>
      </c>
      <c r="I167" s="51">
        <f>IF($I$33=0,0,ROUND(((('IA1'!J140+'IA2'!J140+Assg!J140+ESEM!N142)/('Final COs - To be printed'!$I$33))*100),2))</f>
        <v>13.33</v>
      </c>
      <c r="J167" s="52">
        <f>IF($J$33=0,0,ROUND(((('IA1'!K140+'IA2'!K140+Assg!K140+ESEM!O142)/('Final COs - To be printed'!$J$33))*100),2))</f>
        <v>13.33</v>
      </c>
      <c r="K167" s="49" t="str">
        <f>IF($E$33=0," ",IF(D167=0," ",IF((E167&gt;=Target!$G$6),"Y","N")))</f>
        <v>N</v>
      </c>
      <c r="L167" s="49" t="str">
        <f>IF($F$33=0," ",IF(D167=0," ",IF((F167&gt;=Target!$G$7),"Y","N")))</f>
        <v>N</v>
      </c>
      <c r="M167" s="49" t="str">
        <f>IF($G$33=0," ",IF(D167=0," ",IF((G167&gt;=Target!$G$8),"Y","N")))</f>
        <v>N</v>
      </c>
      <c r="N167" s="49" t="str">
        <f>IF($H$33=0," ",IF(D167=0," ",IF((H167&gt;=Target!$G$9),"Y","N")))</f>
        <v>N</v>
      </c>
      <c r="O167" s="49" t="str">
        <f>IF($I$33=0," ",IF(D167=0," ",IF((I167&gt;=Target!$G$10),"Y","N")))</f>
        <v>N</v>
      </c>
      <c r="P167" s="49" t="str">
        <f>IF($J$33=0," ",IF(D167=0," ",IF((J167&gt;=Target!$G$11),"Y","N")))</f>
        <v>N</v>
      </c>
    </row>
    <row r="168" spans="2:16" x14ac:dyDescent="0.25">
      <c r="B168" s="48">
        <v>135</v>
      </c>
      <c r="C168" s="50" t="str">
        <f>'Name List'!F140</f>
        <v>16xdy135</v>
      </c>
      <c r="D168" s="50" t="str">
        <f>'Name List'!G140</f>
        <v>X135</v>
      </c>
      <c r="E168" s="51">
        <f>IF($E$33=0,0,ROUND(((('IA1'!F141+'IA2'!F141+Assg!F141+ESEM!J143)/('Final COs - To be printed'!$E$33))*100),2))</f>
        <v>40.33</v>
      </c>
      <c r="F168" s="51">
        <f>IF($F$33=0,0,ROUND(((('IA1'!G141+'IA2'!G141+Assg!G141+ESEM!K143)/('Final COs - To be printed'!$F$33))*100),2))</f>
        <v>40.56</v>
      </c>
      <c r="G168" s="51">
        <f>IF($G$33=0,0,ROUND(((('IA1'!H141+'IA2'!H141+Assg!H141+ESEM!L143)/('Final COs - To be printed'!$G$33))*100),2))</f>
        <v>35.42</v>
      </c>
      <c r="H168" s="51">
        <f>IF($H$33=0,0,ROUND(((('IA1'!I141+'IA2'!I141+Assg!I141+ESEM!M143)/('Final COs - To be printed'!$H$33))*100),2))</f>
        <v>69.14</v>
      </c>
      <c r="I168" s="51">
        <f>IF($I$33=0,0,ROUND(((('IA1'!J141+'IA2'!J141+Assg!J141+ESEM!N143)/('Final COs - To be printed'!$I$33))*100),2))</f>
        <v>67.92</v>
      </c>
      <c r="J168" s="52">
        <f>IF($J$33=0,0,ROUND(((('IA1'!K141+'IA2'!K141+Assg!K141+ESEM!O143)/('Final COs - To be printed'!$J$33))*100),2))</f>
        <v>67.92</v>
      </c>
      <c r="K168" s="49" t="str">
        <f>IF($E$33=0," ",IF(D168=0," ",IF((E168&gt;=Target!$G$6),"Y","N")))</f>
        <v>N</v>
      </c>
      <c r="L168" s="49" t="str">
        <f>IF($F$33=0," ",IF(D168=0," ",IF((F168&gt;=Target!$G$7),"Y","N")))</f>
        <v>N</v>
      </c>
      <c r="M168" s="49" t="str">
        <f>IF($G$33=0," ",IF(D168=0," ",IF((G168&gt;=Target!$G$8),"Y","N")))</f>
        <v>N</v>
      </c>
      <c r="N168" s="49" t="str">
        <f>IF($H$33=0," ",IF(D168=0," ",IF((H168&gt;=Target!$G$9),"Y","N")))</f>
        <v>Y</v>
      </c>
      <c r="O168" s="49" t="str">
        <f>IF($I$33=0," ",IF(D168=0," ",IF((I168&gt;=Target!$G$10),"Y","N")))</f>
        <v>Y</v>
      </c>
      <c r="P168" s="49" t="str">
        <f>IF($J$33=0," ",IF(D168=0," ",IF((J168&gt;=Target!$G$11),"Y","N")))</f>
        <v>Y</v>
      </c>
    </row>
    <row r="169" spans="2:16" x14ac:dyDescent="0.25">
      <c r="B169" s="48">
        <v>136</v>
      </c>
      <c r="C169" s="50" t="str">
        <f>'Name List'!F141</f>
        <v>16xdy136</v>
      </c>
      <c r="D169" s="50" t="str">
        <f>'Name List'!G141</f>
        <v>X136</v>
      </c>
      <c r="E169" s="51">
        <f>IF($E$33=0,0,ROUND(((('IA1'!F142+'IA2'!F142+Assg!F142+ESEM!J144)/('Final COs - To be printed'!$E$33))*100),2))</f>
        <v>46.58</v>
      </c>
      <c r="F169" s="51">
        <f>IF($F$33=0,0,ROUND(((('IA1'!G142+'IA2'!G142+Assg!G142+ESEM!K144)/('Final COs - To be printed'!$F$33))*100),2))</f>
        <v>33.950000000000003</v>
      </c>
      <c r="G169" s="51">
        <f>IF($G$33=0,0,ROUND(((('IA1'!H142+'IA2'!H142+Assg!H142+ESEM!L144)/('Final COs - To be printed'!$G$33))*100),2))</f>
        <v>29.73</v>
      </c>
      <c r="H169" s="51">
        <f>IF($H$33=0,0,ROUND(((('IA1'!I142+'IA2'!I142+Assg!I142+ESEM!M144)/('Final COs - To be printed'!$H$33))*100),2))</f>
        <v>21.85</v>
      </c>
      <c r="I169" s="51">
        <f>IF($I$33=0,0,ROUND(((('IA1'!J142+'IA2'!J142+Assg!J142+ESEM!N144)/('Final COs - To be printed'!$I$33))*100),2))</f>
        <v>35.42</v>
      </c>
      <c r="J169" s="52">
        <f>IF($J$33=0,0,ROUND(((('IA1'!K142+'IA2'!K142+Assg!K142+ESEM!O144)/('Final COs - To be printed'!$J$33))*100),2))</f>
        <v>35.42</v>
      </c>
      <c r="K169" s="49" t="str">
        <f>IF($E$33=0," ",IF(D169=0," ",IF((E169&gt;=Target!$G$6),"Y","N")))</f>
        <v>N</v>
      </c>
      <c r="L169" s="49" t="str">
        <f>IF($F$33=0," ",IF(D169=0," ",IF((F169&gt;=Target!$G$7),"Y","N")))</f>
        <v>N</v>
      </c>
      <c r="M169" s="49" t="str">
        <f>IF($G$33=0," ",IF(D169=0," ",IF((G169&gt;=Target!$G$8),"Y","N")))</f>
        <v>N</v>
      </c>
      <c r="N169" s="49" t="str">
        <f>IF($H$33=0," ",IF(D169=0," ",IF((H169&gt;=Target!$G$9),"Y","N")))</f>
        <v>N</v>
      </c>
      <c r="O169" s="49" t="str">
        <f>IF($I$33=0," ",IF(D169=0," ",IF((I169&gt;=Target!$G$10),"Y","N")))</f>
        <v>N</v>
      </c>
      <c r="P169" s="49" t="str">
        <f>IF($J$33=0," ",IF(D169=0," ",IF((J169&gt;=Target!$G$11),"Y","N")))</f>
        <v>N</v>
      </c>
    </row>
    <row r="170" spans="2:16" x14ac:dyDescent="0.25">
      <c r="B170" s="48">
        <v>137</v>
      </c>
      <c r="C170" s="50" t="str">
        <f>'Name List'!F142</f>
        <v>16xdy137</v>
      </c>
      <c r="D170" s="50" t="str">
        <f>'Name List'!G142</f>
        <v>X137</v>
      </c>
      <c r="E170" s="51">
        <f>IF($E$33=0,0,ROUND(((('IA1'!F143+'IA2'!F143+Assg!F143+ESEM!J145)/('Final COs - To be printed'!$E$33))*100),2))</f>
        <v>42.11</v>
      </c>
      <c r="F170" s="51">
        <f>IF($F$33=0,0,ROUND(((('IA1'!G143+'IA2'!G143+Assg!G143+ESEM!K145)/('Final COs - To be printed'!$F$33))*100),2))</f>
        <v>34.68</v>
      </c>
      <c r="G170" s="51">
        <f>IF($G$33=0,0,ROUND(((('IA1'!H143+'IA2'!H143+Assg!H143+ESEM!L145)/('Final COs - To be printed'!$G$33))*100),2))</f>
        <v>28.6</v>
      </c>
      <c r="H170" s="51">
        <f>IF($H$33=0,0,ROUND(((('IA1'!I143+'IA2'!I143+Assg!I143+ESEM!M145)/('Final COs - To be printed'!$H$33))*100),2))</f>
        <v>20.5</v>
      </c>
      <c r="I170" s="51">
        <f>IF($I$33=0,0,ROUND(((('IA1'!J143+'IA2'!J143+Assg!J143+ESEM!N145)/('Final COs - To be printed'!$I$33))*100),2))</f>
        <v>32.92</v>
      </c>
      <c r="J170" s="52">
        <f>IF($J$33=0,0,ROUND(((('IA1'!K143+'IA2'!K143+Assg!K143+ESEM!O145)/('Final COs - To be printed'!$J$33))*100),2))</f>
        <v>32.92</v>
      </c>
      <c r="K170" s="49" t="str">
        <f>IF($E$33=0," ",IF(D170=0," ",IF((E170&gt;=Target!$G$6),"Y","N")))</f>
        <v>N</v>
      </c>
      <c r="L170" s="49" t="str">
        <f>IF($F$33=0," ",IF(D170=0," ",IF((F170&gt;=Target!$G$7),"Y","N")))</f>
        <v>N</v>
      </c>
      <c r="M170" s="49" t="str">
        <f>IF($G$33=0," ",IF(D170=0," ",IF((G170&gt;=Target!$G$8),"Y","N")))</f>
        <v>N</v>
      </c>
      <c r="N170" s="49" t="str">
        <f>IF($H$33=0," ",IF(D170=0," ",IF((H170&gt;=Target!$G$9),"Y","N")))</f>
        <v>N</v>
      </c>
      <c r="O170" s="49" t="str">
        <f>IF($I$33=0," ",IF(D170=0," ",IF((I170&gt;=Target!$G$10),"Y","N")))</f>
        <v>N</v>
      </c>
      <c r="P170" s="49" t="str">
        <f>IF($J$33=0," ",IF(D170=0," ",IF((J170&gt;=Target!$G$11),"Y","N")))</f>
        <v>N</v>
      </c>
    </row>
    <row r="171" spans="2:16" x14ac:dyDescent="0.25">
      <c r="B171" s="48">
        <v>138</v>
      </c>
      <c r="C171" s="50" t="str">
        <f>'Name List'!F143</f>
        <v>16xdy138</v>
      </c>
      <c r="D171" s="50" t="str">
        <f>'Name List'!G143</f>
        <v>X138</v>
      </c>
      <c r="E171" s="51">
        <f>IF($E$33=0,0,ROUND(((('IA1'!F144+'IA2'!F144+Assg!F144+ESEM!J146)/('Final COs - To be printed'!$E$33))*100),2))</f>
        <v>35.86</v>
      </c>
      <c r="F171" s="51">
        <f>IF($F$33=0,0,ROUND(((('IA1'!G144+'IA2'!G144+Assg!G144+ESEM!K146)/('Final COs - To be printed'!$F$33))*100),2))</f>
        <v>32.479999999999997</v>
      </c>
      <c r="G171" s="51">
        <f>IF($G$33=0,0,ROUND(((('IA1'!H144+'IA2'!H144+Assg!H144+ESEM!L146)/('Final COs - To be printed'!$G$33))*100),2))</f>
        <v>36.549999999999997</v>
      </c>
      <c r="H171" s="51">
        <f>IF($H$33=0,0,ROUND(((('IA1'!I144+'IA2'!I144+Assg!I144+ESEM!M146)/('Final COs - To be printed'!$H$33))*100),2))</f>
        <v>35.36</v>
      </c>
      <c r="I171" s="51">
        <f>IF($I$33=0,0,ROUND(((('IA1'!J144+'IA2'!J144+Assg!J144+ESEM!N146)/('Final COs - To be printed'!$I$33))*100),2))</f>
        <v>60.42</v>
      </c>
      <c r="J171" s="52">
        <f>IF($J$33=0,0,ROUND(((('IA1'!K144+'IA2'!K144+Assg!K144+ESEM!O146)/('Final COs - To be printed'!$J$33))*100),2))</f>
        <v>60.42</v>
      </c>
      <c r="K171" s="49" t="str">
        <f>IF($E$33=0," ",IF(D171=0," ",IF((E171&gt;=Target!$G$6),"Y","N")))</f>
        <v>N</v>
      </c>
      <c r="L171" s="49" t="str">
        <f>IF($F$33=0," ",IF(D171=0," ",IF((F171&gt;=Target!$G$7),"Y","N")))</f>
        <v>N</v>
      </c>
      <c r="M171" s="49" t="str">
        <f>IF($G$33=0," ",IF(D171=0," ",IF((G171&gt;=Target!$G$8),"Y","N")))</f>
        <v>N</v>
      </c>
      <c r="N171" s="49" t="str">
        <f>IF($H$33=0," ",IF(D171=0," ",IF((H171&gt;=Target!$G$9),"Y","N")))</f>
        <v>N</v>
      </c>
      <c r="O171" s="49" t="str">
        <f>IF($I$33=0," ",IF(D171=0," ",IF((I171&gt;=Target!$G$10),"Y","N")))</f>
        <v>Y</v>
      </c>
      <c r="P171" s="49" t="str">
        <f>IF($J$33=0," ",IF(D171=0," ",IF((J171&gt;=Target!$G$11),"Y","N")))</f>
        <v>Y</v>
      </c>
    </row>
    <row r="172" spans="2:16" x14ac:dyDescent="0.25">
      <c r="B172" s="48">
        <v>139</v>
      </c>
      <c r="C172" s="50" t="str">
        <f>'Name List'!F144</f>
        <v>16xdy139</v>
      </c>
      <c r="D172" s="50" t="str">
        <f>'Name List'!G144</f>
        <v>X139</v>
      </c>
      <c r="E172" s="51">
        <f>IF($E$33=0,0,ROUND(((('IA1'!F145+'IA2'!F145+Assg!F145+ESEM!J147)/('Final COs - To be printed'!$E$33))*100),2))</f>
        <v>21.58</v>
      </c>
      <c r="F172" s="51">
        <f>IF($F$33=0,0,ROUND(((('IA1'!G145+'IA2'!G145+Assg!G145+ESEM!K147)/('Final COs - To be printed'!$F$33))*100),2))</f>
        <v>14.83</v>
      </c>
      <c r="G172" s="51">
        <f>IF($G$33=0,0,ROUND(((('IA1'!H145+'IA2'!H145+Assg!H145+ESEM!L147)/('Final COs - To be printed'!$G$33))*100),2))</f>
        <v>41.1</v>
      </c>
      <c r="H172" s="51">
        <f>IF($H$33=0,0,ROUND(((('IA1'!I145+'IA2'!I145+Assg!I145+ESEM!M147)/('Final COs - To be printed'!$H$33))*100),2))</f>
        <v>21.85</v>
      </c>
      <c r="I172" s="51">
        <f>IF($I$33=0,0,ROUND(((('IA1'!J145+'IA2'!J145+Assg!J145+ESEM!N147)/('Final COs - To be printed'!$I$33))*100),2))</f>
        <v>35.42</v>
      </c>
      <c r="J172" s="52">
        <f>IF($J$33=0,0,ROUND(((('IA1'!K145+'IA2'!K145+Assg!K145+ESEM!O147)/('Final COs - To be printed'!$J$33))*100),2))</f>
        <v>35.42</v>
      </c>
      <c r="K172" s="49" t="str">
        <f>IF($E$33=0," ",IF(D172=0," ",IF((E172&gt;=Target!$G$6),"Y","N")))</f>
        <v>N</v>
      </c>
      <c r="L172" s="49" t="str">
        <f>IF($F$33=0," ",IF(D172=0," ",IF((F172&gt;=Target!$G$7),"Y","N")))</f>
        <v>N</v>
      </c>
      <c r="M172" s="49" t="str">
        <f>IF($G$33=0," ",IF(D172=0," ",IF((G172&gt;=Target!$G$8),"Y","N")))</f>
        <v>N</v>
      </c>
      <c r="N172" s="49" t="str">
        <f>IF($H$33=0," ",IF(D172=0," ",IF((H172&gt;=Target!$G$9),"Y","N")))</f>
        <v>N</v>
      </c>
      <c r="O172" s="49" t="str">
        <f>IF($I$33=0," ",IF(D172=0," ",IF((I172&gt;=Target!$G$10),"Y","N")))</f>
        <v>N</v>
      </c>
      <c r="P172" s="49" t="str">
        <f>IF($J$33=0," ",IF(D172=0," ",IF((J172&gt;=Target!$G$11),"Y","N")))</f>
        <v>N</v>
      </c>
    </row>
    <row r="173" spans="2:16" x14ac:dyDescent="0.25">
      <c r="B173" s="48">
        <v>140</v>
      </c>
      <c r="C173" s="50" t="str">
        <f>'Name List'!F145</f>
        <v>16xdy140</v>
      </c>
      <c r="D173" s="50" t="str">
        <f>'Name List'!G145</f>
        <v>X140</v>
      </c>
      <c r="E173" s="51">
        <f>IF($E$33=0,0,ROUND(((('IA1'!F146+'IA2'!F146+Assg!F146+ESEM!J148)/('Final COs - To be printed'!$E$33))*100),2))</f>
        <v>38.840000000000003</v>
      </c>
      <c r="F173" s="51">
        <f>IF($F$33=0,0,ROUND(((('IA1'!G146+'IA2'!G146+Assg!G146+ESEM!K148)/('Final COs - To be printed'!$F$33))*100),2))</f>
        <v>36.4</v>
      </c>
      <c r="G173" s="51">
        <f>IF($G$33=0,0,ROUND(((('IA1'!H146+'IA2'!H146+Assg!H146+ESEM!L148)/('Final COs - To be printed'!$G$33))*100),2))</f>
        <v>42.61</v>
      </c>
      <c r="H173" s="51">
        <f>IF($H$33=0,0,ROUND(((('IA1'!I146+'IA2'!I146+Assg!I146+ESEM!M148)/('Final COs - To be printed'!$H$33))*100),2))</f>
        <v>39.86</v>
      </c>
      <c r="I173" s="51">
        <f>IF($I$33=0,0,ROUND(((('IA1'!J146+'IA2'!J146+Assg!J146+ESEM!N148)/('Final COs - To be printed'!$I$33))*100),2))</f>
        <v>68.75</v>
      </c>
      <c r="J173" s="52">
        <f>IF($J$33=0,0,ROUND(((('IA1'!K146+'IA2'!K146+Assg!K146+ESEM!O148)/('Final COs - To be printed'!$J$33))*100),2))</f>
        <v>68.75</v>
      </c>
      <c r="K173" s="49" t="str">
        <f>IF($E$33=0," ",IF(D173=0," ",IF((E173&gt;=Target!$G$6),"Y","N")))</f>
        <v>N</v>
      </c>
      <c r="L173" s="49" t="str">
        <f>IF($F$33=0," ",IF(D173=0," ",IF((F173&gt;=Target!$G$7),"Y","N")))</f>
        <v>N</v>
      </c>
      <c r="M173" s="49" t="str">
        <f>IF($G$33=0," ",IF(D173=0," ",IF((G173&gt;=Target!$G$8),"Y","N")))</f>
        <v>N</v>
      </c>
      <c r="N173" s="49" t="str">
        <f>IF($H$33=0," ",IF(D173=0," ",IF((H173&gt;=Target!$G$9),"Y","N")))</f>
        <v>N</v>
      </c>
      <c r="O173" s="49" t="str">
        <f>IF($I$33=0," ",IF(D173=0," ",IF((I173&gt;=Target!$G$10),"Y","N")))</f>
        <v>Y</v>
      </c>
      <c r="P173" s="49" t="str">
        <f>IF($J$33=0," ",IF(D173=0," ",IF((J173&gt;=Target!$G$11),"Y","N")))</f>
        <v>Y</v>
      </c>
    </row>
    <row r="174" spans="2:16" x14ac:dyDescent="0.25">
      <c r="B174" s="53"/>
      <c r="C174" s="42"/>
      <c r="D174" s="54"/>
      <c r="E174" s="42"/>
      <c r="F174" s="42"/>
      <c r="G174" s="42"/>
      <c r="H174" s="42"/>
      <c r="I174" s="42"/>
      <c r="J174" s="42"/>
      <c r="K174" s="55"/>
      <c r="L174" s="55"/>
      <c r="M174" s="55"/>
      <c r="N174" s="55"/>
      <c r="O174" s="55"/>
      <c r="P174" s="55"/>
    </row>
    <row r="175" spans="2:16" x14ac:dyDescent="0.25">
      <c r="B175" s="53"/>
      <c r="C175" s="42"/>
      <c r="D175" s="54"/>
      <c r="E175" s="42"/>
      <c r="F175" s="42"/>
      <c r="G175" s="42"/>
      <c r="H175" s="42"/>
      <c r="I175" s="42"/>
      <c r="J175" s="42"/>
      <c r="K175" s="55"/>
      <c r="L175" s="55"/>
      <c r="M175" s="55"/>
      <c r="N175" s="55"/>
      <c r="O175" s="55"/>
      <c r="P175" s="55"/>
    </row>
    <row r="176" spans="2:16" ht="17.25" x14ac:dyDescent="0.25">
      <c r="C176" s="115" t="s">
        <v>46</v>
      </c>
      <c r="D176" s="116"/>
      <c r="E176" s="116"/>
      <c r="F176" s="116"/>
      <c r="G176" s="116"/>
      <c r="H176" s="116"/>
      <c r="I176" s="116"/>
      <c r="J176" s="117"/>
      <c r="K176" s="49">
        <f>Target!G6</f>
        <v>50</v>
      </c>
      <c r="L176" s="49">
        <f>Target!G7</f>
        <v>50</v>
      </c>
      <c r="M176" s="49">
        <f>Target!G8</f>
        <v>50</v>
      </c>
      <c r="N176" s="49">
        <f>Target!G9</f>
        <v>50</v>
      </c>
      <c r="O176" s="49">
        <f>Target!G10</f>
        <v>50</v>
      </c>
      <c r="P176" s="49">
        <f>Target!G11</f>
        <v>50</v>
      </c>
    </row>
    <row r="177" spans="2:16" ht="17.25" x14ac:dyDescent="0.25">
      <c r="C177" s="115" t="s">
        <v>45</v>
      </c>
      <c r="D177" s="116"/>
      <c r="E177" s="116"/>
      <c r="F177" s="116"/>
      <c r="G177" s="116"/>
      <c r="H177" s="116"/>
      <c r="I177" s="116"/>
      <c r="J177" s="117"/>
      <c r="K177" s="56">
        <f>COUNTIF(K34:K173,"Y")</f>
        <v>85</v>
      </c>
      <c r="L177" s="56">
        <f t="shared" ref="L177:P177" si="0">COUNTIF(L34:L173,"Y")</f>
        <v>88</v>
      </c>
      <c r="M177" s="56">
        <f t="shared" si="0"/>
        <v>72</v>
      </c>
      <c r="N177" s="56">
        <f t="shared" si="0"/>
        <v>72</v>
      </c>
      <c r="O177" s="56">
        <f t="shared" si="0"/>
        <v>133</v>
      </c>
      <c r="P177" s="56">
        <f t="shared" si="0"/>
        <v>133</v>
      </c>
    </row>
    <row r="178" spans="2:16" ht="17.25" x14ac:dyDescent="0.3">
      <c r="C178" s="118" t="s">
        <v>9</v>
      </c>
      <c r="D178" s="119"/>
      <c r="E178" s="119"/>
      <c r="F178" s="119"/>
      <c r="G178" s="119"/>
      <c r="H178" s="119"/>
      <c r="I178" s="119"/>
      <c r="J178" s="120"/>
      <c r="K178" s="56">
        <f>ROUND(((K177/'Name List'!$G$3)*100),2)</f>
        <v>60.71</v>
      </c>
      <c r="L178" s="56">
        <f>ROUND(((L177/'Name List'!$G$3)*100),2)</f>
        <v>62.86</v>
      </c>
      <c r="M178" s="56">
        <f>ROUND(((M177/'Name List'!$G$3)*100),2)</f>
        <v>51.43</v>
      </c>
      <c r="N178" s="56">
        <f>ROUND(((N177/'Name List'!$G$3)*100),2)</f>
        <v>51.43</v>
      </c>
      <c r="O178" s="56">
        <f>ROUND(((O177/'Name List'!$G$3)*100),2)</f>
        <v>95</v>
      </c>
      <c r="P178" s="56">
        <f>ROUND(((P177/'Name List'!$G$3)*100),2)</f>
        <v>95</v>
      </c>
    </row>
    <row r="179" spans="2:16" ht="17.25" x14ac:dyDescent="0.3">
      <c r="C179" s="128" t="s">
        <v>75</v>
      </c>
      <c r="D179" s="128"/>
      <c r="E179" s="128"/>
      <c r="F179" s="128"/>
      <c r="G179" s="128"/>
      <c r="H179" s="128"/>
      <c r="I179" s="128"/>
      <c r="J179" s="128"/>
      <c r="K179" s="62" t="str">
        <f>IF($E$33=0," ",IF((K178&gt;=Target!E6),"Y","N"))</f>
        <v>Y</v>
      </c>
      <c r="L179" s="62" t="str">
        <f>IF($F$33=0," ",IF((L178&gt;=Target!E7),"Y","N"))</f>
        <v>Y</v>
      </c>
      <c r="M179" s="62" t="str">
        <f>IF($G$33=0," ",IF((M178&gt;=Target!E8),"Y","N"))</f>
        <v>Y</v>
      </c>
      <c r="N179" s="62" t="str">
        <f>IF($H$33=0," ",IF((N178&gt;=Target!E9),"Y","N"))</f>
        <v>Y</v>
      </c>
      <c r="O179" s="62" t="str">
        <f>IF($I$33=0," ",IF((O178&gt;=Target!E10),"Y","N"))</f>
        <v>Y</v>
      </c>
      <c r="P179" s="62" t="str">
        <f>IF($J$33=0," ",IF((P178&gt;=Target!E11),"Y","N"))</f>
        <v>Y</v>
      </c>
    </row>
    <row r="183" spans="2:16" x14ac:dyDescent="0.25">
      <c r="C183" s="126" t="s">
        <v>62</v>
      </c>
      <c r="D183" s="127"/>
      <c r="E183" s="109" t="s">
        <v>63</v>
      </c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</row>
    <row r="184" spans="2:16" x14ac:dyDescent="0.25">
      <c r="C184" s="130"/>
      <c r="D184" s="13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</row>
    <row r="185" spans="2:16" x14ac:dyDescent="0.25">
      <c r="C185" s="130"/>
      <c r="D185" s="13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</row>
    <row r="186" spans="2:16" x14ac:dyDescent="0.25">
      <c r="C186" s="130"/>
      <c r="D186" s="13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</row>
    <row r="187" spans="2:16" x14ac:dyDescent="0.25">
      <c r="C187" s="58"/>
      <c r="D187" s="58"/>
      <c r="K187" s="47"/>
      <c r="L187" s="47"/>
      <c r="M187" s="47"/>
      <c r="N187" s="47"/>
      <c r="O187" s="47"/>
    </row>
    <row r="188" spans="2:16" x14ac:dyDescent="0.25">
      <c r="C188" s="58"/>
      <c r="D188" s="58"/>
      <c r="K188" s="47"/>
      <c r="L188" s="47"/>
      <c r="M188" s="47"/>
      <c r="N188" s="47"/>
      <c r="O188" s="47"/>
    </row>
    <row r="189" spans="2:16" x14ac:dyDescent="0.25">
      <c r="C189" s="58"/>
      <c r="D189" s="58"/>
      <c r="K189" s="47"/>
      <c r="L189" s="47"/>
      <c r="M189" s="47"/>
      <c r="N189" s="47"/>
      <c r="O189" s="47"/>
    </row>
    <row r="192" spans="2:16" ht="18.75" x14ac:dyDescent="0.3">
      <c r="B192" s="124" t="s">
        <v>96</v>
      </c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</row>
  </sheetData>
  <mergeCells count="35">
    <mergeCell ref="E185:P185"/>
    <mergeCell ref="E186:P186"/>
    <mergeCell ref="B192:P192"/>
    <mergeCell ref="B11:D11"/>
    <mergeCell ref="C183:D183"/>
    <mergeCell ref="C179:J179"/>
    <mergeCell ref="B21:P21"/>
    <mergeCell ref="C184:D184"/>
    <mergeCell ref="C185:D185"/>
    <mergeCell ref="C186:D186"/>
    <mergeCell ref="D23:G23"/>
    <mergeCell ref="D24:G24"/>
    <mergeCell ref="D25:G25"/>
    <mergeCell ref="B30:P30"/>
    <mergeCell ref="D13:O13"/>
    <mergeCell ref="A5:Q5"/>
    <mergeCell ref="A7:F7"/>
    <mergeCell ref="A8:F8"/>
    <mergeCell ref="K7:P7"/>
    <mergeCell ref="K8:P8"/>
    <mergeCell ref="D14:O14"/>
    <mergeCell ref="D15:O15"/>
    <mergeCell ref="D16:O16"/>
    <mergeCell ref="D17:O17"/>
    <mergeCell ref="D26:G26"/>
    <mergeCell ref="D18:O18"/>
    <mergeCell ref="D27:G27"/>
    <mergeCell ref="D28:G28"/>
    <mergeCell ref="E183:P183"/>
    <mergeCell ref="E184:P184"/>
    <mergeCell ref="H31:P31"/>
    <mergeCell ref="B33:D33"/>
    <mergeCell ref="C176:J176"/>
    <mergeCell ref="C177:J177"/>
    <mergeCell ref="C178:J178"/>
  </mergeCells>
  <pageMargins left="0.7" right="0.7" top="0.75" bottom="0.75" header="0.3" footer="0.3"/>
  <pageSetup scale="54" orientation="portrait" r:id="rId1"/>
  <rowBreaks count="1" manualBreakCount="1">
    <brk id="74" max="17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Q44"/>
  <sheetViews>
    <sheetView tabSelected="1" topLeftCell="A28" workbookViewId="0">
      <selection activeCell="Q45" sqref="Q45"/>
    </sheetView>
  </sheetViews>
  <sheetFormatPr defaultColWidth="9.140625" defaultRowHeight="15" x14ac:dyDescent="0.25"/>
  <cols>
    <col min="1" max="16384" width="9.140625" style="10"/>
  </cols>
  <sheetData>
    <row r="1" spans="1:17" s="3" customFormat="1" x14ac:dyDescent="0.25"/>
    <row r="2" spans="1:17" s="3" customFormat="1" x14ac:dyDescent="0.25"/>
    <row r="3" spans="1:17" s="3" customFormat="1" x14ac:dyDescent="0.25"/>
    <row r="4" spans="1:17" s="3" customFormat="1" x14ac:dyDescent="0.25"/>
    <row r="5" spans="1:17" s="3" customFormat="1" ht="20.25" x14ac:dyDescent="0.3">
      <c r="A5" s="122" t="s">
        <v>87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</row>
    <row r="6" spans="1:17" s="3" customFormat="1" ht="16.5" x14ac:dyDescent="0.25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6"/>
      <c r="Q6" s="36"/>
    </row>
    <row r="7" spans="1:17" s="3" customFormat="1" ht="16.5" x14ac:dyDescent="0.25">
      <c r="A7" s="123" t="s">
        <v>88</v>
      </c>
      <c r="B7" s="123"/>
      <c r="C7" s="123"/>
      <c r="D7" s="123"/>
      <c r="E7" s="123"/>
      <c r="F7" s="123"/>
      <c r="G7" s="38"/>
      <c r="H7" s="38"/>
      <c r="I7" s="38"/>
      <c r="J7" s="38"/>
      <c r="K7" s="123" t="s">
        <v>91</v>
      </c>
      <c r="L7" s="123"/>
      <c r="M7" s="123"/>
      <c r="N7" s="123"/>
      <c r="O7" s="123"/>
      <c r="P7" s="123"/>
      <c r="Q7" s="36"/>
    </row>
    <row r="8" spans="1:17" s="3" customFormat="1" ht="16.5" x14ac:dyDescent="0.25">
      <c r="A8" s="123" t="s">
        <v>237</v>
      </c>
      <c r="B8" s="123"/>
      <c r="C8" s="123"/>
      <c r="D8" s="123"/>
      <c r="E8" s="123"/>
      <c r="F8" s="123"/>
      <c r="G8" s="38"/>
      <c r="H8" s="38"/>
      <c r="I8" s="38"/>
      <c r="J8" s="38"/>
      <c r="K8" s="123" t="s">
        <v>90</v>
      </c>
      <c r="L8" s="123"/>
      <c r="M8" s="123"/>
      <c r="N8" s="123"/>
      <c r="O8" s="123"/>
      <c r="P8" s="123"/>
      <c r="Q8" s="36"/>
    </row>
    <row r="9" spans="1:17" s="3" customFormat="1" ht="15.75" x14ac:dyDescent="0.25">
      <c r="A9" s="15"/>
      <c r="B9" s="15"/>
      <c r="C9" s="15"/>
      <c r="D9" s="15"/>
      <c r="E9" s="4"/>
      <c r="F9" s="4"/>
      <c r="G9" s="4"/>
      <c r="H9" s="4"/>
      <c r="I9" s="15"/>
      <c r="J9" s="15"/>
      <c r="K9" s="15"/>
      <c r="L9" s="15"/>
      <c r="M9" s="15"/>
    </row>
    <row r="10" spans="1:17" s="3" customFormat="1" ht="15.75" x14ac:dyDescent="0.25">
      <c r="A10" s="15"/>
      <c r="B10" s="15"/>
      <c r="C10" s="15"/>
      <c r="D10" s="15"/>
      <c r="E10" s="4"/>
      <c r="F10" s="4"/>
      <c r="G10" s="4"/>
      <c r="H10" s="4"/>
      <c r="I10" s="15"/>
      <c r="J10" s="15"/>
      <c r="K10" s="15"/>
      <c r="L10" s="15"/>
      <c r="M10" s="15"/>
    </row>
    <row r="11" spans="1:17" s="3" customFormat="1" ht="15.75" x14ac:dyDescent="0.25">
      <c r="A11" s="132" t="s">
        <v>60</v>
      </c>
      <c r="B11" s="132"/>
      <c r="C11" s="132"/>
      <c r="D11" s="132"/>
      <c r="E11" s="132"/>
      <c r="F11" s="4"/>
      <c r="G11" s="4"/>
      <c r="H11" s="4"/>
      <c r="I11" s="15"/>
      <c r="J11" s="15"/>
      <c r="K11" s="15"/>
      <c r="L11" s="15"/>
      <c r="M11" s="15"/>
    </row>
    <row r="12" spans="1:17" s="3" customFormat="1" ht="15.75" x14ac:dyDescent="0.25">
      <c r="A12" s="15"/>
      <c r="B12" s="15"/>
      <c r="C12" s="15"/>
      <c r="D12" s="15"/>
      <c r="E12" s="4"/>
      <c r="F12" s="4"/>
      <c r="G12" s="4"/>
      <c r="H12" s="4"/>
      <c r="I12" s="15"/>
      <c r="J12" s="15"/>
      <c r="K12" s="15"/>
      <c r="L12" s="15"/>
      <c r="M12" s="15"/>
    </row>
    <row r="13" spans="1:17" s="3" customFormat="1" ht="15.75" x14ac:dyDescent="0.25">
      <c r="A13" s="15"/>
      <c r="B13" s="11" t="s">
        <v>0</v>
      </c>
      <c r="C13" s="121" t="s">
        <v>78</v>
      </c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</row>
    <row r="14" spans="1:17" s="3" customFormat="1" ht="15.75" x14ac:dyDescent="0.25">
      <c r="A14" s="15"/>
      <c r="B14" s="11" t="s">
        <v>1</v>
      </c>
      <c r="C14" s="121" t="s">
        <v>79</v>
      </c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</row>
    <row r="15" spans="1:17" s="3" customFormat="1" ht="15.75" x14ac:dyDescent="0.25">
      <c r="A15" s="15"/>
      <c r="B15" s="11" t="s">
        <v>2</v>
      </c>
      <c r="C15" s="121" t="s">
        <v>80</v>
      </c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</row>
    <row r="16" spans="1:17" s="3" customFormat="1" ht="15.75" x14ac:dyDescent="0.25">
      <c r="A16" s="15"/>
      <c r="B16" s="11" t="s">
        <v>3</v>
      </c>
      <c r="C16" s="121" t="s">
        <v>81</v>
      </c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</row>
    <row r="17" spans="1:15" s="3" customFormat="1" ht="15.75" x14ac:dyDescent="0.25">
      <c r="A17" s="15"/>
      <c r="B17" s="11" t="s">
        <v>4</v>
      </c>
      <c r="C17" s="121" t="s">
        <v>82</v>
      </c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</row>
    <row r="18" spans="1:15" s="3" customFormat="1" ht="15.75" x14ac:dyDescent="0.25">
      <c r="A18" s="15"/>
      <c r="B18" s="11" t="s">
        <v>7</v>
      </c>
      <c r="C18" s="121" t="s">
        <v>83</v>
      </c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</row>
    <row r="19" spans="1:15" s="3" customFormat="1" ht="15.75" x14ac:dyDescent="0.25">
      <c r="A19" s="1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15"/>
    </row>
    <row r="21" spans="1:15" ht="15.75" x14ac:dyDescent="0.25">
      <c r="A21" s="132" t="s">
        <v>61</v>
      </c>
      <c r="B21" s="132"/>
      <c r="C21" s="132"/>
      <c r="D21" s="132"/>
      <c r="E21" s="132"/>
    </row>
    <row r="23" spans="1:15" ht="15.75" thickBot="1" x14ac:dyDescent="0.3">
      <c r="C23" s="8" t="s">
        <v>28</v>
      </c>
      <c r="D23" s="7" t="s">
        <v>29</v>
      </c>
      <c r="E23" s="7" t="s">
        <v>30</v>
      </c>
      <c r="F23" s="7" t="s">
        <v>31</v>
      </c>
      <c r="G23" s="7" t="s">
        <v>32</v>
      </c>
      <c r="H23" s="7" t="s">
        <v>33</v>
      </c>
      <c r="I23" s="7" t="s">
        <v>34</v>
      </c>
      <c r="J23" s="7" t="s">
        <v>35</v>
      </c>
      <c r="K23" s="7" t="s">
        <v>36</v>
      </c>
      <c r="L23" s="86" t="s">
        <v>37</v>
      </c>
      <c r="M23" s="7" t="s">
        <v>93</v>
      </c>
      <c r="N23" s="7" t="s">
        <v>94</v>
      </c>
      <c r="O23" s="88" t="s">
        <v>95</v>
      </c>
    </row>
    <row r="24" spans="1:15" ht="16.5" thickBot="1" x14ac:dyDescent="0.3">
      <c r="A24" s="133" t="s">
        <v>0</v>
      </c>
      <c r="B24" s="133"/>
      <c r="C24" s="76" t="s">
        <v>26</v>
      </c>
      <c r="D24" s="79"/>
      <c r="E24" s="79"/>
      <c r="F24" s="79"/>
      <c r="G24" s="79"/>
      <c r="H24" s="80" t="s">
        <v>92</v>
      </c>
      <c r="I24" s="79"/>
      <c r="J24" s="79"/>
      <c r="K24" s="79"/>
      <c r="L24" s="87"/>
      <c r="M24" s="89"/>
      <c r="N24" s="89"/>
      <c r="O24" s="90" t="s">
        <v>26</v>
      </c>
    </row>
    <row r="25" spans="1:15" ht="16.5" thickBot="1" x14ac:dyDescent="0.3">
      <c r="A25" s="133" t="s">
        <v>1</v>
      </c>
      <c r="B25" s="133"/>
      <c r="C25" s="81" t="s">
        <v>38</v>
      </c>
      <c r="D25" s="82" t="s">
        <v>26</v>
      </c>
      <c r="E25" s="83"/>
      <c r="F25" s="83"/>
      <c r="G25" s="83"/>
      <c r="H25" s="83"/>
      <c r="I25" s="83"/>
      <c r="J25" s="83"/>
      <c r="K25" s="82" t="s">
        <v>92</v>
      </c>
      <c r="L25" s="91" t="s">
        <v>38</v>
      </c>
      <c r="M25" s="89"/>
      <c r="N25" s="89"/>
      <c r="O25" s="90" t="s">
        <v>26</v>
      </c>
    </row>
    <row r="26" spans="1:15" ht="16.5" thickBot="1" x14ac:dyDescent="0.3">
      <c r="A26" s="133" t="s">
        <v>2</v>
      </c>
      <c r="B26" s="133"/>
      <c r="C26" s="81" t="s">
        <v>38</v>
      </c>
      <c r="D26" s="85" t="s">
        <v>38</v>
      </c>
      <c r="E26" s="82" t="s">
        <v>26</v>
      </c>
      <c r="F26" s="83"/>
      <c r="G26" s="83"/>
      <c r="H26" s="83"/>
      <c r="I26" s="83"/>
      <c r="J26" s="83"/>
      <c r="K26" s="84" t="s">
        <v>38</v>
      </c>
      <c r="L26" s="91" t="s">
        <v>38</v>
      </c>
      <c r="M26" s="89"/>
      <c r="N26" s="90" t="s">
        <v>92</v>
      </c>
      <c r="O26" s="90" t="s">
        <v>26</v>
      </c>
    </row>
    <row r="27" spans="1:15" ht="16.5" thickBot="1" x14ac:dyDescent="0.3">
      <c r="A27" s="133" t="s">
        <v>3</v>
      </c>
      <c r="B27" s="133"/>
      <c r="C27" s="81" t="s">
        <v>38</v>
      </c>
      <c r="D27" s="83"/>
      <c r="E27" s="86" t="s">
        <v>93</v>
      </c>
      <c r="F27" s="7" t="s">
        <v>94</v>
      </c>
      <c r="G27" s="88" t="s">
        <v>95</v>
      </c>
      <c r="H27" s="83"/>
      <c r="I27" s="83"/>
      <c r="J27" s="83"/>
      <c r="K27" s="82" t="s">
        <v>92</v>
      </c>
      <c r="L27" s="84" t="s">
        <v>38</v>
      </c>
      <c r="M27" s="83"/>
      <c r="N27" s="82" t="s">
        <v>92</v>
      </c>
      <c r="O27" s="82" t="s">
        <v>26</v>
      </c>
    </row>
    <row r="28" spans="1:15" ht="16.5" thickBot="1" x14ac:dyDescent="0.3">
      <c r="A28" s="133" t="s">
        <v>4</v>
      </c>
      <c r="B28" s="133"/>
      <c r="C28" s="81" t="s">
        <v>38</v>
      </c>
      <c r="D28" s="83"/>
      <c r="E28" s="83"/>
      <c r="F28" s="83"/>
      <c r="G28" s="83"/>
      <c r="H28" s="83"/>
      <c r="I28" s="83"/>
      <c r="J28" s="83"/>
      <c r="K28" s="83"/>
      <c r="L28" s="83"/>
      <c r="M28" s="82" t="s">
        <v>92</v>
      </c>
      <c r="N28" s="82" t="s">
        <v>92</v>
      </c>
      <c r="O28" s="82" t="s">
        <v>26</v>
      </c>
    </row>
    <row r="29" spans="1:15" ht="16.5" thickBot="1" x14ac:dyDescent="0.3">
      <c r="A29" s="133" t="s">
        <v>7</v>
      </c>
      <c r="B29" s="133"/>
      <c r="C29" s="81" t="s">
        <v>38</v>
      </c>
      <c r="D29" s="85" t="s">
        <v>38</v>
      </c>
      <c r="E29" s="83"/>
      <c r="F29" s="83"/>
      <c r="G29" s="83"/>
      <c r="H29" s="83"/>
      <c r="I29" s="83"/>
      <c r="J29" s="83"/>
      <c r="K29" s="83"/>
      <c r="L29" s="83"/>
      <c r="M29" s="83"/>
      <c r="N29" s="82" t="s">
        <v>92</v>
      </c>
      <c r="O29" s="82" t="s">
        <v>26</v>
      </c>
    </row>
    <row r="31" spans="1:15" x14ac:dyDescent="0.25">
      <c r="C31" s="131" t="s">
        <v>65</v>
      </c>
      <c r="D31" s="131"/>
      <c r="G31" s="131" t="s">
        <v>66</v>
      </c>
      <c r="H31" s="131"/>
      <c r="L31" s="131" t="s">
        <v>67</v>
      </c>
      <c r="M31" s="131"/>
    </row>
    <row r="33" spans="1:15" ht="15.75" x14ac:dyDescent="0.25">
      <c r="A33" s="132" t="s">
        <v>64</v>
      </c>
      <c r="B33" s="132"/>
      <c r="C33" s="132"/>
      <c r="D33" s="132"/>
      <c r="E33" s="132"/>
    </row>
    <row r="36" spans="1:15" x14ac:dyDescent="0.25">
      <c r="C36" s="7" t="s">
        <v>28</v>
      </c>
      <c r="D36" s="7" t="s">
        <v>29</v>
      </c>
      <c r="E36" s="7" t="s">
        <v>30</v>
      </c>
      <c r="F36" s="7" t="s">
        <v>31</v>
      </c>
      <c r="G36" s="7" t="s">
        <v>32</v>
      </c>
      <c r="H36" s="7" t="s">
        <v>33</v>
      </c>
      <c r="I36" s="7" t="s">
        <v>34</v>
      </c>
      <c r="J36" s="7" t="s">
        <v>35</v>
      </c>
      <c r="K36" s="7" t="s">
        <v>36</v>
      </c>
      <c r="L36" s="7" t="s">
        <v>37</v>
      </c>
      <c r="M36" s="86" t="s">
        <v>93</v>
      </c>
      <c r="N36" s="7" t="s">
        <v>94</v>
      </c>
      <c r="O36" s="88" t="s">
        <v>95</v>
      </c>
    </row>
    <row r="37" spans="1:15" x14ac:dyDescent="0.25">
      <c r="A37" s="11" t="s">
        <v>0</v>
      </c>
      <c r="B37" s="2" t="str">
        <f>'Final COs - To be printed'!K179</f>
        <v>Y</v>
      </c>
      <c r="C37" s="2">
        <f t="shared" ref="C37:N37" si="0">IF(C24="S",3,IF(C24="M",2,IF(C24="W",1,"")))</f>
        <v>3</v>
      </c>
      <c r="D37" s="2" t="str">
        <f t="shared" si="0"/>
        <v/>
      </c>
      <c r="E37" s="2" t="str">
        <f t="shared" si="0"/>
        <v/>
      </c>
      <c r="F37" s="2" t="str">
        <f t="shared" si="0"/>
        <v/>
      </c>
      <c r="G37" s="2" t="str">
        <f t="shared" si="0"/>
        <v/>
      </c>
      <c r="H37" s="2" t="str">
        <f t="shared" si="0"/>
        <v/>
      </c>
      <c r="I37" s="2" t="str">
        <f t="shared" si="0"/>
        <v/>
      </c>
      <c r="J37" s="2" t="str">
        <f t="shared" si="0"/>
        <v/>
      </c>
      <c r="K37" s="2" t="str">
        <f t="shared" si="0"/>
        <v/>
      </c>
      <c r="L37" s="2" t="str">
        <f t="shared" si="0"/>
        <v/>
      </c>
      <c r="M37" s="2" t="str">
        <f t="shared" si="0"/>
        <v/>
      </c>
      <c r="N37" s="2" t="str">
        <f t="shared" si="0"/>
        <v/>
      </c>
      <c r="O37" s="2">
        <f t="shared" ref="O37" si="1">IF(O24="S",3,IF(O24="M",2,IF(O24="W",1,"")))</f>
        <v>3</v>
      </c>
    </row>
    <row r="38" spans="1:15" x14ac:dyDescent="0.25">
      <c r="A38" s="11" t="s">
        <v>1</v>
      </c>
      <c r="B38" s="2" t="str">
        <f>'Final COs - To be printed'!L179</f>
        <v>Y</v>
      </c>
      <c r="C38" s="2">
        <f t="shared" ref="C38:N38" si="2">IF(C25="S",3,IF(C25="M",2,IF(C25="W",1,"")))</f>
        <v>2</v>
      </c>
      <c r="D38" s="2">
        <f t="shared" si="2"/>
        <v>3</v>
      </c>
      <c r="E38" s="2" t="str">
        <f t="shared" si="2"/>
        <v/>
      </c>
      <c r="F38" s="2" t="str">
        <f t="shared" si="2"/>
        <v/>
      </c>
      <c r="G38" s="2" t="str">
        <f t="shared" si="2"/>
        <v/>
      </c>
      <c r="H38" s="2" t="str">
        <f t="shared" si="2"/>
        <v/>
      </c>
      <c r="I38" s="2" t="str">
        <f t="shared" si="2"/>
        <v/>
      </c>
      <c r="J38" s="2" t="str">
        <f t="shared" si="2"/>
        <v/>
      </c>
      <c r="K38" s="2" t="str">
        <f t="shared" si="2"/>
        <v/>
      </c>
      <c r="L38" s="2">
        <f t="shared" si="2"/>
        <v>2</v>
      </c>
      <c r="M38" s="2" t="str">
        <f t="shared" si="2"/>
        <v/>
      </c>
      <c r="N38" s="2" t="str">
        <f t="shared" si="2"/>
        <v/>
      </c>
      <c r="O38" s="2">
        <f t="shared" ref="O38" si="3">IF(O25="S",3,IF(O25="M",2,IF(O25="W",1,"")))</f>
        <v>3</v>
      </c>
    </row>
    <row r="39" spans="1:15" x14ac:dyDescent="0.25">
      <c r="A39" s="11" t="s">
        <v>2</v>
      </c>
      <c r="B39" s="2" t="str">
        <f>'Final COs - To be printed'!M179</f>
        <v>Y</v>
      </c>
      <c r="C39" s="2">
        <f t="shared" ref="C39:N39" si="4">IF(C26="S",3,IF(C26="M",2,IF(C26="W",1,"")))</f>
        <v>2</v>
      </c>
      <c r="D39" s="2">
        <f t="shared" si="4"/>
        <v>2</v>
      </c>
      <c r="E39" s="2">
        <f t="shared" si="4"/>
        <v>3</v>
      </c>
      <c r="F39" s="2" t="str">
        <f t="shared" si="4"/>
        <v/>
      </c>
      <c r="G39" s="2" t="str">
        <f t="shared" si="4"/>
        <v/>
      </c>
      <c r="H39" s="2" t="str">
        <f t="shared" si="4"/>
        <v/>
      </c>
      <c r="I39" s="2" t="str">
        <f t="shared" si="4"/>
        <v/>
      </c>
      <c r="J39" s="2" t="str">
        <f t="shared" si="4"/>
        <v/>
      </c>
      <c r="K39" s="2">
        <f t="shared" si="4"/>
        <v>2</v>
      </c>
      <c r="L39" s="2">
        <f t="shared" si="4"/>
        <v>2</v>
      </c>
      <c r="M39" s="2" t="str">
        <f t="shared" si="4"/>
        <v/>
      </c>
      <c r="N39" s="2" t="str">
        <f t="shared" si="4"/>
        <v/>
      </c>
      <c r="O39" s="2">
        <f t="shared" ref="O39" si="5">IF(O26="S",3,IF(O26="M",2,IF(O26="W",1,"")))</f>
        <v>3</v>
      </c>
    </row>
    <row r="40" spans="1:15" x14ac:dyDescent="0.25">
      <c r="A40" s="11" t="s">
        <v>3</v>
      </c>
      <c r="B40" s="2" t="str">
        <f>'Final COs - To be printed'!N179</f>
        <v>Y</v>
      </c>
      <c r="C40" s="2">
        <f t="shared" ref="C40:N40" si="6">IF(C27="S",3,IF(C27="M",2,IF(C27="W",1,"")))</f>
        <v>2</v>
      </c>
      <c r="D40" s="2" t="str">
        <f t="shared" si="6"/>
        <v/>
      </c>
      <c r="E40" s="2" t="str">
        <f t="shared" si="6"/>
        <v/>
      </c>
      <c r="F40" s="2" t="str">
        <f t="shared" si="6"/>
        <v/>
      </c>
      <c r="G40" s="2" t="str">
        <f t="shared" si="6"/>
        <v/>
      </c>
      <c r="H40" s="2" t="str">
        <f t="shared" si="6"/>
        <v/>
      </c>
      <c r="I40" s="2" t="str">
        <f t="shared" si="6"/>
        <v/>
      </c>
      <c r="J40" s="2" t="str">
        <f t="shared" si="6"/>
        <v/>
      </c>
      <c r="K40" s="2" t="str">
        <f t="shared" si="6"/>
        <v/>
      </c>
      <c r="L40" s="2">
        <f t="shared" si="6"/>
        <v>2</v>
      </c>
      <c r="M40" s="2" t="str">
        <f t="shared" si="6"/>
        <v/>
      </c>
      <c r="N40" s="2" t="str">
        <f t="shared" si="6"/>
        <v/>
      </c>
      <c r="O40" s="2">
        <f t="shared" ref="O40" si="7">IF(O27="S",3,IF(O27="M",2,IF(O27="W",1,"")))</f>
        <v>3</v>
      </c>
    </row>
    <row r="41" spans="1:15" x14ac:dyDescent="0.25">
      <c r="A41" s="11" t="s">
        <v>4</v>
      </c>
      <c r="B41" s="2" t="str">
        <f>'Final COs - To be printed'!O179</f>
        <v>Y</v>
      </c>
      <c r="C41" s="2">
        <f t="shared" ref="C41:N41" si="8">IF(C28="S",3,IF(C28="M",2,IF(C28="W",1,"")))</f>
        <v>2</v>
      </c>
      <c r="D41" s="2" t="str">
        <f t="shared" si="8"/>
        <v/>
      </c>
      <c r="E41" s="2" t="str">
        <f t="shared" si="8"/>
        <v/>
      </c>
      <c r="F41" s="2" t="str">
        <f t="shared" si="8"/>
        <v/>
      </c>
      <c r="G41" s="2" t="str">
        <f t="shared" si="8"/>
        <v/>
      </c>
      <c r="H41" s="2" t="str">
        <f t="shared" si="8"/>
        <v/>
      </c>
      <c r="I41" s="2" t="str">
        <f t="shared" si="8"/>
        <v/>
      </c>
      <c r="J41" s="2" t="str">
        <f t="shared" si="8"/>
        <v/>
      </c>
      <c r="K41" s="2" t="str">
        <f t="shared" si="8"/>
        <v/>
      </c>
      <c r="L41" s="2" t="str">
        <f t="shared" si="8"/>
        <v/>
      </c>
      <c r="M41" s="2" t="str">
        <f t="shared" si="8"/>
        <v/>
      </c>
      <c r="N41" s="2" t="str">
        <f t="shared" si="8"/>
        <v/>
      </c>
      <c r="O41" s="2">
        <f t="shared" ref="O41" si="9">IF(O28="S",3,IF(O28="M",2,IF(O28="W",1,"")))</f>
        <v>3</v>
      </c>
    </row>
    <row r="42" spans="1:15" x14ac:dyDescent="0.25">
      <c r="A42" s="11" t="s">
        <v>7</v>
      </c>
      <c r="B42" s="1" t="str">
        <f>'Final COs - To be printed'!P179</f>
        <v>Y</v>
      </c>
      <c r="C42" s="1">
        <f t="shared" ref="C42:N42" si="10">IF(C29="S",3,IF(C29="M",2,IF(C29="W",1,"")))</f>
        <v>2</v>
      </c>
      <c r="D42" s="1">
        <f t="shared" si="10"/>
        <v>2</v>
      </c>
      <c r="E42" s="1" t="str">
        <f t="shared" si="10"/>
        <v/>
      </c>
      <c r="F42" s="1" t="str">
        <f t="shared" si="10"/>
        <v/>
      </c>
      <c r="G42" s="1" t="str">
        <f t="shared" si="10"/>
        <v/>
      </c>
      <c r="H42" s="1" t="str">
        <f t="shared" si="10"/>
        <v/>
      </c>
      <c r="I42" s="1" t="str">
        <f t="shared" si="10"/>
        <v/>
      </c>
      <c r="J42" s="1" t="str">
        <f t="shared" si="10"/>
        <v/>
      </c>
      <c r="K42" s="1" t="str">
        <f t="shared" si="10"/>
        <v/>
      </c>
      <c r="L42" s="1" t="str">
        <f t="shared" si="10"/>
        <v/>
      </c>
      <c r="M42" s="1" t="str">
        <f t="shared" si="10"/>
        <v/>
      </c>
      <c r="N42" s="1" t="str">
        <f t="shared" si="10"/>
        <v/>
      </c>
      <c r="O42" s="75">
        <f t="shared" ref="O42" si="11">IF(O29="S",3,IF(O29="M",2,IF(O29="W",1,"")))</f>
        <v>3</v>
      </c>
    </row>
    <row r="44" spans="1:15" x14ac:dyDescent="0.25">
      <c r="A44" s="131"/>
      <c r="B44" s="131"/>
      <c r="C44" s="9">
        <f>IF((SUM(C37:C42))=0," ",(((SUMIF($B$37:$B$42,"Y",C37:C42))/SUM(C37:C42))*100))</f>
        <v>100</v>
      </c>
      <c r="D44" s="9">
        <f t="shared" ref="D44:O44" si="12">IF((SUM(D37:D42))=0," ",(((SUMIF($B$37:$B$42,"Y",D37:D42))/SUM(D37:D42))*100))</f>
        <v>100</v>
      </c>
      <c r="E44" s="9">
        <f t="shared" si="12"/>
        <v>100</v>
      </c>
      <c r="F44" s="9" t="str">
        <f t="shared" si="12"/>
        <v xml:space="preserve"> </v>
      </c>
      <c r="G44" s="9" t="str">
        <f t="shared" si="12"/>
        <v xml:space="preserve"> </v>
      </c>
      <c r="H44" s="9" t="str">
        <f t="shared" si="12"/>
        <v xml:space="preserve"> </v>
      </c>
      <c r="I44" s="9" t="str">
        <f t="shared" si="12"/>
        <v xml:space="preserve"> </v>
      </c>
      <c r="J44" s="9" t="str">
        <f t="shared" si="12"/>
        <v xml:space="preserve"> </v>
      </c>
      <c r="K44" s="9">
        <f t="shared" si="12"/>
        <v>100</v>
      </c>
      <c r="L44" s="9">
        <f t="shared" si="12"/>
        <v>100</v>
      </c>
      <c r="M44" s="9" t="str">
        <f t="shared" si="12"/>
        <v xml:space="preserve"> </v>
      </c>
      <c r="N44" s="9" t="str">
        <f t="shared" si="12"/>
        <v xml:space="preserve"> </v>
      </c>
      <c r="O44" s="9">
        <f t="shared" si="12"/>
        <v>100</v>
      </c>
    </row>
  </sheetData>
  <mergeCells count="24">
    <mergeCell ref="A44:B44"/>
    <mergeCell ref="A21:E21"/>
    <mergeCell ref="A33:E33"/>
    <mergeCell ref="A24:B24"/>
    <mergeCell ref="A25:B25"/>
    <mergeCell ref="A26:B26"/>
    <mergeCell ref="A27:B27"/>
    <mergeCell ref="A28:B28"/>
    <mergeCell ref="A29:B29"/>
    <mergeCell ref="C31:D31"/>
    <mergeCell ref="A5:Q5"/>
    <mergeCell ref="A7:F7"/>
    <mergeCell ref="K7:P7"/>
    <mergeCell ref="A8:F8"/>
    <mergeCell ref="G31:H31"/>
    <mergeCell ref="L31:M31"/>
    <mergeCell ref="C17:N17"/>
    <mergeCell ref="C18:N18"/>
    <mergeCell ref="K8:P8"/>
    <mergeCell ref="C13:N13"/>
    <mergeCell ref="C14:N14"/>
    <mergeCell ref="C15:N15"/>
    <mergeCell ref="C16:N16"/>
    <mergeCell ref="A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Name List</vt:lpstr>
      <vt:lpstr>Target</vt:lpstr>
      <vt:lpstr>IA1</vt:lpstr>
      <vt:lpstr>IA2</vt:lpstr>
      <vt:lpstr>Assg</vt:lpstr>
      <vt:lpstr>ESEM</vt:lpstr>
      <vt:lpstr>Final COs - To be printed</vt:lpstr>
      <vt:lpstr>PO Calculation</vt:lpstr>
      <vt:lpstr>'Final COs - To be printed'!Print_Area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2020-08-27T11:07:08Z</dcterms:modified>
</cp:coreProperties>
</file>