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sunj\Downloads\Modelling\"/>
    </mc:Choice>
  </mc:AlternateContent>
  <xr:revisionPtr revIDLastSave="0" documentId="8_{0C749A8E-A1C0-42DA-A1B2-911C9149C2D7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lassic Example" sheetId="2" r:id="rId1"/>
    <sheet name="Finland - Vanilla" sheetId="3" r:id="rId2"/>
    <sheet name="Finland - More Const" sheetId="4" r:id="rId3"/>
    <sheet name="Answer Report 1" sheetId="6" r:id="rId4"/>
  </sheets>
  <definedNames>
    <definedName name="solver_adj" localSheetId="0" hidden="1">'Classic Example'!$C$6:$H$6</definedName>
    <definedName name="solver_adj" localSheetId="2" hidden="1">'Finland - More Const'!$R$6:$R$55</definedName>
    <definedName name="solver_adj" localSheetId="1" hidden="1">'Finland - Vanilla'!$Q$6:$Q$55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'Classic Example'!$C$6:$H$6</definedName>
    <definedName name="solver_lhs1" localSheetId="2" hidden="1">'Finland - More Const'!$R$6:$R$55</definedName>
    <definedName name="solver_lhs1" localSheetId="1" hidden="1">'Finland - Vanilla'!$Q$6:$Q$55</definedName>
    <definedName name="solver_lhs2" localSheetId="0" hidden="1">'Classic Example'!$C$8</definedName>
    <definedName name="solver_lhs2" localSheetId="2" hidden="1">'Finland - More Const'!$V$6:$V$7</definedName>
    <definedName name="solver_lhs2" localSheetId="1" hidden="1">'Finland - Vanilla'!$T$6</definedName>
    <definedName name="solver_lhs3" localSheetId="2" hidden="1">'Finland - More Const'!$V$8:$V$11</definedName>
    <definedName name="solver_lhs3" localSheetId="1" hidden="1">'Finland - Vanilla'!$T$8:$T$11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2</definedName>
    <definedName name="solver_num" localSheetId="2" hidden="1">3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'Classic Example'!$C$10</definedName>
    <definedName name="solver_opt" localSheetId="2" hidden="1">'Finland - More Const'!$V$13</definedName>
    <definedName name="solver_opt" localSheetId="1" hidden="1">'Finland - Vanilla'!$T$8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5</definedName>
    <definedName name="solver_rel1" localSheetId="2" hidden="1">5</definedName>
    <definedName name="solver_rel1" localSheetId="1" hidden="1">5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3</definedName>
    <definedName name="solver_rhs1" localSheetId="0" hidden="1">binary</definedName>
    <definedName name="solver_rhs1" localSheetId="2" hidden="1">binary</definedName>
    <definedName name="solver_rhs1" localSheetId="1" hidden="1">binary</definedName>
    <definedName name="solver_rhs2" localSheetId="0" hidden="1">'Classic Example'!$E$8</definedName>
    <definedName name="solver_rhs2" localSheetId="2" hidden="1">'Finland - More Const'!$X$6:$X$7</definedName>
    <definedName name="solver_rhs2" localSheetId="1" hidden="1">'Finland - Vanilla'!$V$6</definedName>
    <definedName name="solver_rhs3" localSheetId="2" hidden="1">'Finland - More Const'!$X$8:$X$11</definedName>
    <definedName name="solver_rhs3" localSheetId="1" hidden="1">'Finland - Vanilla'!$V$8:$V$11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4" l="1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52" i="4"/>
  <c r="O52" i="4"/>
  <c r="N52" i="4"/>
  <c r="M52" i="4"/>
  <c r="Q52" i="4" s="1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Q47" i="4" s="1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Q43" i="4" s="1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Q39" i="4" s="1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Q35" i="4" s="1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Q31" i="4" s="1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Q27" i="4" s="1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Q23" i="4" s="1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Q19" i="4" s="1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Q15" i="4" s="1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Q11" i="4" s="1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Q8" i="4" s="1"/>
  <c r="L8" i="4"/>
  <c r="P7" i="4"/>
  <c r="O7" i="4"/>
  <c r="N7" i="4"/>
  <c r="M7" i="4"/>
  <c r="L7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V6" i="4"/>
  <c r="P6" i="4"/>
  <c r="V7" i="4" s="1"/>
  <c r="O6" i="4"/>
  <c r="V8" i="4" s="1"/>
  <c r="N6" i="4"/>
  <c r="M6" i="4"/>
  <c r="L6" i="4"/>
  <c r="Q7" i="4" l="1"/>
  <c r="Q12" i="4"/>
  <c r="Q24" i="4"/>
  <c r="Q36" i="4"/>
  <c r="Q40" i="4"/>
  <c r="Q44" i="4"/>
  <c r="Q48" i="4"/>
  <c r="Q6" i="4"/>
  <c r="Q9" i="4"/>
  <c r="Q10" i="4"/>
  <c r="Q13" i="4"/>
  <c r="Q17" i="4"/>
  <c r="Q21" i="4"/>
  <c r="Q25" i="4"/>
  <c r="Q29" i="4"/>
  <c r="Q33" i="4"/>
  <c r="Q37" i="4"/>
  <c r="Q41" i="4"/>
  <c r="Q45" i="4"/>
  <c r="Q49" i="4"/>
  <c r="Q53" i="4"/>
  <c r="V9" i="4"/>
  <c r="Q16" i="4"/>
  <c r="Q20" i="4"/>
  <c r="Q28" i="4"/>
  <c r="Q32" i="4"/>
  <c r="V10" i="4"/>
  <c r="Q14" i="4"/>
  <c r="Q18" i="4"/>
  <c r="Q22" i="4"/>
  <c r="Q26" i="4"/>
  <c r="Q30" i="4"/>
  <c r="Q34" i="4"/>
  <c r="Q38" i="4"/>
  <c r="Q42" i="4"/>
  <c r="Q46" i="4"/>
  <c r="Q50" i="4"/>
  <c r="Q54" i="4"/>
  <c r="Q51" i="4"/>
  <c r="Q55" i="4"/>
  <c r="T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55" i="3"/>
  <c r="P55" i="3" s="1"/>
  <c r="K54" i="3"/>
  <c r="K53" i="3"/>
  <c r="K52" i="3"/>
  <c r="P52" i="3" s="1"/>
  <c r="K51" i="3"/>
  <c r="K50" i="3"/>
  <c r="P50" i="3" s="1"/>
  <c r="K49" i="3"/>
  <c r="K48" i="3"/>
  <c r="K47" i="3"/>
  <c r="P47" i="3" s="1"/>
  <c r="K46" i="3"/>
  <c r="K45" i="3"/>
  <c r="K44" i="3"/>
  <c r="K43" i="3"/>
  <c r="K42" i="3"/>
  <c r="P42" i="3" s="1"/>
  <c r="K41" i="3"/>
  <c r="K40" i="3"/>
  <c r="K39" i="3"/>
  <c r="P39" i="3" s="1"/>
  <c r="K38" i="3"/>
  <c r="K37" i="3"/>
  <c r="K36" i="3"/>
  <c r="K35" i="3"/>
  <c r="K34" i="3"/>
  <c r="P34" i="3" s="1"/>
  <c r="K33" i="3"/>
  <c r="K32" i="3"/>
  <c r="K31" i="3"/>
  <c r="P31" i="3" s="1"/>
  <c r="K30" i="3"/>
  <c r="K29" i="3"/>
  <c r="K28" i="3"/>
  <c r="K27" i="3"/>
  <c r="K26" i="3"/>
  <c r="P26" i="3" s="1"/>
  <c r="K25" i="3"/>
  <c r="K24" i="3"/>
  <c r="K23" i="3"/>
  <c r="P23" i="3" s="1"/>
  <c r="K22" i="3"/>
  <c r="K21" i="3"/>
  <c r="K20" i="3"/>
  <c r="K19" i="3"/>
  <c r="P19" i="3" s="1"/>
  <c r="K18" i="3"/>
  <c r="P18" i="3" s="1"/>
  <c r="K17" i="3"/>
  <c r="K16" i="3"/>
  <c r="K15" i="3"/>
  <c r="P15" i="3" s="1"/>
  <c r="K14" i="3"/>
  <c r="K13" i="3"/>
  <c r="K12" i="3"/>
  <c r="K11" i="3"/>
  <c r="P11" i="3" s="1"/>
  <c r="K10" i="3"/>
  <c r="P10" i="3" s="1"/>
  <c r="K9" i="3"/>
  <c r="K8" i="3"/>
  <c r="K7" i="3"/>
  <c r="P7" i="3" s="1"/>
  <c r="K6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C10" i="2"/>
  <c r="C8" i="2"/>
  <c r="V13" i="4" l="1"/>
  <c r="P27" i="3"/>
  <c r="P35" i="3"/>
  <c r="P43" i="3"/>
  <c r="P51" i="3"/>
  <c r="P12" i="3"/>
  <c r="P36" i="3"/>
  <c r="P20" i="3"/>
  <c r="P28" i="3"/>
  <c r="P44" i="3"/>
  <c r="P13" i="3"/>
  <c r="P21" i="3"/>
  <c r="P29" i="3"/>
  <c r="P37" i="3"/>
  <c r="P45" i="3"/>
  <c r="P53" i="3"/>
  <c r="P38" i="3"/>
  <c r="P46" i="3"/>
  <c r="P54" i="3"/>
  <c r="P14" i="3"/>
  <c r="P30" i="3"/>
  <c r="P8" i="3"/>
  <c r="P16" i="3"/>
  <c r="P24" i="3"/>
  <c r="P32" i="3"/>
  <c r="P40" i="3"/>
  <c r="P48" i="3"/>
  <c r="P6" i="3"/>
  <c r="T8" i="3" s="1"/>
  <c r="P22" i="3"/>
  <c r="P9" i="3"/>
  <c r="P17" i="3"/>
  <c r="P25" i="3"/>
  <c r="P33" i="3"/>
  <c r="P41" i="3"/>
  <c r="P49" i="3"/>
</calcChain>
</file>

<file path=xl/sharedStrings.xml><?xml version="1.0" encoding="utf-8"?>
<sst xmlns="http://schemas.openxmlformats.org/spreadsheetml/2006/main" count="361" uniqueCount="125">
  <si>
    <t>&lt;=</t>
  </si>
  <si>
    <t>Project ID</t>
  </si>
  <si>
    <t>Cash Requirement ($ million)</t>
  </si>
  <si>
    <t>NPV Added ($ million)</t>
  </si>
  <si>
    <t>Decision Variable (Project Selected)</t>
  </si>
  <si>
    <t>Cash Requirment Constraint</t>
  </si>
  <si>
    <t>=&lt;</t>
  </si>
  <si>
    <t>NPV</t>
  </si>
  <si>
    <t>Project Id</t>
  </si>
  <si>
    <t>Poor</t>
  </si>
  <si>
    <t>None</t>
  </si>
  <si>
    <t>Excelent</t>
  </si>
  <si>
    <t>Good</t>
  </si>
  <si>
    <t>Table 1: Project's Performance Metrics and Purchase Price</t>
  </si>
  <si>
    <t xml:space="preserve">Area </t>
  </si>
  <si>
    <t xml:space="preserve">Old broad-leaved Trees </t>
  </si>
  <si>
    <t xml:space="preserve">Natural Water Economy </t>
  </si>
  <si>
    <t xml:space="preserve">Endengered Species </t>
  </si>
  <si>
    <t xml:space="preserve">Closest Nature Reserve </t>
  </si>
  <si>
    <t>Purchase Price</t>
  </si>
  <si>
    <t>Table 2: Normalized Project's Performance Metrics (between 0 ~ 1)</t>
  </si>
  <si>
    <t>Constrains</t>
  </si>
  <si>
    <t>Budget</t>
  </si>
  <si>
    <t>Endangered Species</t>
  </si>
  <si>
    <t>Area</t>
  </si>
  <si>
    <t>Old broad-leaved Trees</t>
  </si>
  <si>
    <t>Natural Water Economy</t>
  </si>
  <si>
    <t>Closest Nature Reserve</t>
  </si>
  <si>
    <t>Objective Function</t>
  </si>
  <si>
    <t>&gt;=</t>
  </si>
  <si>
    <t>Microsoft Excel 15.0 Answer Report</t>
  </si>
  <si>
    <t>Result: Solver found an integer solution within tolerance.  All Constraints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</si>
  <si>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</si>
  <si>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</si>
  <si>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</si>
  <si>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</si>
  <si>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</si>
  <si>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</si>
  <si>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</si>
  <si>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</si>
  <si>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</si>
  <si>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</si>
  <si>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</si>
  <si>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</si>
  <si>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</si>
  <si>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</si>
  <si>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</si>
  <si>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</si>
  <si>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</si>
  <si>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Poor Decision Variable (Project Selected)</t>
  </si>
  <si>
    <t>None Decision Variable (Project Selected)</t>
  </si>
  <si>
    <t>Excelent Decision Variable (Project Selected)</t>
  </si>
  <si>
    <t>Good Decision Variable (Project Selected)</t>
  </si>
  <si>
    <t>Not Binding</t>
  </si>
  <si>
    <t>Binary</t>
  </si>
  <si>
    <t>Conservation Value</t>
  </si>
  <si>
    <t xml:space="preserve">Endangered Species </t>
  </si>
  <si>
    <t>Worksheet: [ILP Examples 20200805 v 002.xlsx]Finland - More Const</t>
  </si>
  <si>
    <t>Report Created: 8/6/2020 2:03:54 PM</t>
  </si>
  <si>
    <t>Solution Time: 0.25 Seconds.</t>
  </si>
  <si>
    <t>Iterations: 2 Subproblems: 266</t>
  </si>
  <si>
    <t>$V$13</t>
  </si>
  <si>
    <t>$R$6</t>
  </si>
  <si>
    <t>$R$7</t>
  </si>
  <si>
    <t>$R$8</t>
  </si>
  <si>
    <t>$R$9</t>
  </si>
  <si>
    <t>$R$10</t>
  </si>
  <si>
    <t>$R$11</t>
  </si>
  <si>
    <t>$R$12</t>
  </si>
  <si>
    <t>$R$13</t>
  </si>
  <si>
    <t>$R$14</t>
  </si>
  <si>
    <t>$R$15</t>
  </si>
  <si>
    <t>$R$16</t>
  </si>
  <si>
    <t>$R$17</t>
  </si>
  <si>
    <t>$R$18</t>
  </si>
  <si>
    <t>$R$19</t>
  </si>
  <si>
    <t>$R$20</t>
  </si>
  <si>
    <t>$R$21</t>
  </si>
  <si>
    <t>$R$22</t>
  </si>
  <si>
    <t>$R$23</t>
  </si>
  <si>
    <t>$R$24</t>
  </si>
  <si>
    <t>$R$25</t>
  </si>
  <si>
    <t>$R$26</t>
  </si>
  <si>
    <t>$R$27</t>
  </si>
  <si>
    <t>$R$28</t>
  </si>
  <si>
    <t>$R$29</t>
  </si>
  <si>
    <t>$R$30</t>
  </si>
  <si>
    <t>$R$31</t>
  </si>
  <si>
    <t>$R$32</t>
  </si>
  <si>
    <t>$R$33</t>
  </si>
  <si>
    <t>$R$34</t>
  </si>
  <si>
    <t>$R$35</t>
  </si>
  <si>
    <t>$R$36</t>
  </si>
  <si>
    <t>$R$37</t>
  </si>
  <si>
    <t>$R$38</t>
  </si>
  <si>
    <t>$R$39</t>
  </si>
  <si>
    <t>$R$40</t>
  </si>
  <si>
    <t>$R$41</t>
  </si>
  <si>
    <t>$R$42</t>
  </si>
  <si>
    <t>$R$43</t>
  </si>
  <si>
    <t>$R$44</t>
  </si>
  <si>
    <t>$R$45</t>
  </si>
  <si>
    <t>$R$46</t>
  </si>
  <si>
    <t>$R$47</t>
  </si>
  <si>
    <t>$R$48</t>
  </si>
  <si>
    <t>$R$49</t>
  </si>
  <si>
    <t>$R$50</t>
  </si>
  <si>
    <t>$R$51</t>
  </si>
  <si>
    <t>$R$52</t>
  </si>
  <si>
    <t>$R$53</t>
  </si>
  <si>
    <t>$R$54</t>
  </si>
  <si>
    <t>$R$55</t>
  </si>
  <si>
    <t>$V$6</t>
  </si>
  <si>
    <t>$V$6&lt;=$X$6</t>
  </si>
  <si>
    <t>$V$7</t>
  </si>
  <si>
    <t>$V$7&lt;=$X$7</t>
  </si>
  <si>
    <t>$V$8</t>
  </si>
  <si>
    <t>$V$8&gt;=$X$8</t>
  </si>
  <si>
    <t>$V$9</t>
  </si>
  <si>
    <t>$V$9&gt;=$X$9</t>
  </si>
  <si>
    <t>$V$10</t>
  </si>
  <si>
    <t>$V$10&gt;=$X$10</t>
  </si>
  <si>
    <t>$R$6:$R$55=Binary</t>
  </si>
  <si>
    <t xml:space="preserve">Closest Natural Reserve </t>
  </si>
  <si>
    <t>Closest Natural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</si>
</sst>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54565A"/>
      <name val="Arial"/>
      <family val="2"/>
    </font>
    <font>
      <b/>
      <sz val="11"/>
      <color indexed="1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53746"/>
        <bgColor indexed="64"/>
      </patternFill>
    </fill>
    <fill>
      <patternFill patternType="solid">
        <fgColor rgb="FF68000D"/>
        <bgColor indexed="64"/>
      </patternFill>
    </fill>
    <fill>
      <patternFill patternType="solid">
        <fgColor rgb="FF54565A"/>
        <bgColor indexed="64"/>
      </patternFill>
    </fill>
    <fill>
      <patternFill patternType="solid">
        <fgColor rgb="FFFFB81D"/>
        <bgColor indexed="64"/>
      </patternFill>
    </fill>
    <fill>
      <patternFill patternType="solid">
        <fgColor rgb="FFFFEDC7"/>
        <bgColor indexed="64"/>
      </patternFill>
    </fill>
    <fill>
      <patternFill patternType="solid">
        <fgColor rgb="FFF3F2F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 shrinkToFit="1"/>
    </xf>
    <xf numFmtId="0" fontId="4" fillId="2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/>
    <xf numFmtId="0" fontId="0" fillId="7" borderId="1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  <xf numFmtId="0" fontId="2" fillId="0" borderId="15" xfId="0" applyFont="1" applyBorder="1"/>
    <xf numFmtId="0" fontId="1" fillId="5" borderId="5" xfId="0" applyFont="1" applyFill="1" applyBorder="1" applyAlignment="1">
      <alignment horizontal="centerContinuous" vertical="center" wrapText="1" shrinkToFit="1"/>
    </xf>
    <xf numFmtId="0" fontId="0" fillId="6" borderId="1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0" xfId="0" applyFill="1" applyAlignment="1">
      <alignment horizontal="centerContinuous"/>
    </xf>
    <xf numFmtId="0" fontId="1" fillId="4" borderId="17" xfId="0" applyFont="1" applyFill="1" applyBorder="1" applyAlignment="1">
      <alignment horizontal="centerContinuous" vertic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7" borderId="5" xfId="0" applyFont="1" applyFill="1" applyBorder="1"/>
    <xf numFmtId="0" fontId="0" fillId="7" borderId="6" xfId="0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 shrinkToFit="1"/>
    </xf>
    <xf numFmtId="4" fontId="0" fillId="0" borderId="4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4" fontId="0" fillId="7" borderId="7" xfId="0" applyNumberForma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7" borderId="16" xfId="0" applyFont="1" applyFill="1" applyBorder="1"/>
    <xf numFmtId="4" fontId="0" fillId="7" borderId="19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4" fontId="0" fillId="7" borderId="20" xfId="0" applyNumberFormat="1" applyFill="1" applyBorder="1" applyAlignment="1">
      <alignment horizontal="center"/>
    </xf>
    <xf numFmtId="0" fontId="2" fillId="0" borderId="0" xfId="0" applyFont="1"/>
    <xf numFmtId="0" fontId="0" fillId="0" borderId="22" xfId="0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0" fontId="0" fillId="0" borderId="22" xfId="0" applyNumberFormat="1" applyFill="1" applyBorder="1" applyAlignment="1"/>
    <xf numFmtId="0" fontId="0" fillId="0" borderId="23" xfId="0" applyNumberFormat="1" applyFill="1" applyBorder="1" applyAlignment="1"/>
    <xf numFmtId="4" fontId="0" fillId="0" borderId="0" xfId="0" applyNumberFormat="1"/>
    <xf numFmtId="4" fontId="0" fillId="0" borderId="23" xfId="0" applyNumberFormat="1" applyFill="1" applyBorder="1" applyAlignment="1"/>
    <xf numFmtId="0" fontId="0" fillId="0" borderId="0" xfId="0" applyFill="1" applyBorder="1"/>
    <xf numFmtId="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000D"/>
      <color rgb="FFF3F2F1"/>
      <color rgb="FF54565A"/>
      <color rgb="FFFFEDC7"/>
      <color rgb="FFFFB81D"/>
      <color rgb="FF2537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showGridLines="0" workbookViewId="0">
      <selection activeCell="D14" sqref="D14"/>
    </sheetView>
  </sheetViews>
  <sheetFormatPr defaultRowHeight="13.8" x14ac:dyDescent="0.25"/>
  <cols>
    <col min="2" max="2" width="38.3984375" customWidth="1"/>
    <col min="3" max="8" width="10.59765625" customWidth="1"/>
  </cols>
  <sheetData>
    <row r="2" spans="2:8" x14ac:dyDescent="0.25">
      <c r="B2" s="11" t="s">
        <v>1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4">
        <v>6</v>
      </c>
    </row>
    <row r="3" spans="2:8" x14ac:dyDescent="0.25">
      <c r="B3" s="3" t="s">
        <v>2</v>
      </c>
      <c r="C3" s="5">
        <v>5</v>
      </c>
      <c r="D3" s="1">
        <v>7</v>
      </c>
      <c r="E3" s="1">
        <v>4</v>
      </c>
      <c r="F3" s="1">
        <v>3</v>
      </c>
      <c r="G3" s="1">
        <v>4</v>
      </c>
      <c r="H3" s="6">
        <v>6</v>
      </c>
    </row>
    <row r="4" spans="2:8" x14ac:dyDescent="0.25">
      <c r="B4" s="4" t="s">
        <v>3</v>
      </c>
      <c r="C4" s="7">
        <v>16</v>
      </c>
      <c r="D4" s="2">
        <v>22</v>
      </c>
      <c r="E4" s="2">
        <v>12</v>
      </c>
      <c r="F4" s="2">
        <v>8</v>
      </c>
      <c r="G4" s="2">
        <v>11</v>
      </c>
      <c r="H4" s="8">
        <v>19</v>
      </c>
    </row>
    <row r="5" spans="2:8" ht="14.4" thickBot="1" x14ac:dyDescent="0.3">
      <c r="B5" s="9"/>
      <c r="C5" s="10"/>
      <c r="D5" s="10"/>
      <c r="E5" s="10"/>
      <c r="F5" s="10"/>
      <c r="G5" s="10"/>
      <c r="H5" s="10"/>
    </row>
    <row r="6" spans="2:8" ht="14.4" thickBot="1" x14ac:dyDescent="0.3">
      <c r="B6" s="20" t="s">
        <v>4</v>
      </c>
      <c r="C6" s="20"/>
      <c r="D6" s="20"/>
      <c r="E6" s="20"/>
      <c r="F6" s="20"/>
      <c r="G6" s="20"/>
      <c r="H6" s="20"/>
    </row>
    <row r="8" spans="2:8" x14ac:dyDescent="0.25">
      <c r="B8" s="15" t="s">
        <v>5</v>
      </c>
      <c r="C8" s="16">
        <f>SUMPRODUCT(C6:H6,C3:H3)</f>
        <v>0</v>
      </c>
      <c r="D8" s="17" t="s">
        <v>6</v>
      </c>
      <c r="E8" s="16">
        <v>18</v>
      </c>
      <c r="F8" s="10"/>
      <c r="G8" s="10"/>
      <c r="H8" s="10"/>
    </row>
    <row r="9" spans="2:8" x14ac:dyDescent="0.25">
      <c r="C9" s="10"/>
      <c r="D9" s="10"/>
      <c r="E9" s="10"/>
      <c r="F9" s="10"/>
      <c r="G9" s="10"/>
      <c r="H9" s="10"/>
    </row>
    <row r="10" spans="2:8" x14ac:dyDescent="0.25">
      <c r="B10" s="18" t="s">
        <v>7</v>
      </c>
      <c r="C10" s="19">
        <f>SUMPRODUCT(C6:H6,C4:H4)</f>
        <v>0</v>
      </c>
      <c r="D10" s="10"/>
      <c r="E10" s="10"/>
      <c r="F10" s="10"/>
      <c r="G10" s="10"/>
      <c r="H1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55"/>
  <sheetViews>
    <sheetView topLeftCell="H1" workbookViewId="0">
      <selection activeCell="T6" sqref="T6"/>
    </sheetView>
  </sheetViews>
  <sheetFormatPr defaultRowHeight="13.8" x14ac:dyDescent="0.25"/>
  <cols>
    <col min="2" max="8" width="14.59765625" customWidth="1"/>
    <col min="10" max="15" width="14.59765625" customWidth="1"/>
    <col min="16" max="16" width="15.59765625" customWidth="1"/>
    <col min="17" max="17" width="20.59765625" customWidth="1"/>
    <col min="19" max="19" width="20.59765625" customWidth="1"/>
  </cols>
  <sheetData>
    <row r="3" spans="2:22" ht="14.4" thickBot="1" x14ac:dyDescent="0.3">
      <c r="B3" s="34" t="s">
        <v>13</v>
      </c>
      <c r="C3" s="27"/>
      <c r="D3" s="27"/>
      <c r="E3" s="27"/>
      <c r="F3" s="27"/>
      <c r="G3" s="27"/>
      <c r="H3" s="27"/>
      <c r="J3" s="34" t="s">
        <v>20</v>
      </c>
    </row>
    <row r="4" spans="2:22" ht="2.1" customHeight="1" x14ac:dyDescent="0.25"/>
    <row r="5" spans="2:22" ht="41.4" x14ac:dyDescent="0.25">
      <c r="B5" s="21" t="s">
        <v>8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J5" s="21" t="s">
        <v>8</v>
      </c>
      <c r="K5" s="22" t="s">
        <v>14</v>
      </c>
      <c r="L5" s="22" t="s">
        <v>15</v>
      </c>
      <c r="M5" s="22" t="s">
        <v>16</v>
      </c>
      <c r="N5" s="22" t="s">
        <v>17</v>
      </c>
      <c r="O5" s="22" t="s">
        <v>18</v>
      </c>
      <c r="P5" s="45" t="s">
        <v>55</v>
      </c>
      <c r="Q5" s="35" t="s">
        <v>4</v>
      </c>
      <c r="S5" s="40" t="s">
        <v>21</v>
      </c>
      <c r="T5" s="39"/>
      <c r="U5" s="39"/>
      <c r="V5" s="39"/>
    </row>
    <row r="6" spans="2:22" x14ac:dyDescent="0.25">
      <c r="B6" s="23">
        <v>1</v>
      </c>
      <c r="C6" s="28">
        <v>2.2999999999999998</v>
      </c>
      <c r="D6" s="24">
        <v>173</v>
      </c>
      <c r="E6" s="30" t="s">
        <v>9</v>
      </c>
      <c r="F6" s="24">
        <v>18</v>
      </c>
      <c r="G6" s="30">
        <v>0.7</v>
      </c>
      <c r="H6" s="24">
        <v>213</v>
      </c>
      <c r="J6" s="23">
        <v>1</v>
      </c>
      <c r="K6" s="28">
        <f t="shared" ref="K6:K37" si="0">C6*0.2</f>
        <v>0.45999999999999996</v>
      </c>
      <c r="L6" s="24">
        <f t="shared" ref="L6:L37" si="1">D6*(1/200)</f>
        <v>0.86499999999999999</v>
      </c>
      <c r="M6" s="30">
        <f t="shared" ref="M6:M37" si="2">IF(E6="None",0,IF(E6="Poor",0.4,IF(E6="Good",0.6,1)))</f>
        <v>0.4</v>
      </c>
      <c r="N6" s="24">
        <f t="shared" ref="N6:N37" si="3">IF(F6&lt;=40,F6*0.005,IF(F6&gt;60,0.005*(F6-60)+0.8,0.03*(F6-40)+0.2))</f>
        <v>0.09</v>
      </c>
      <c r="O6" s="32">
        <f t="shared" ref="O6:O37" si="4">IF(G6&lt;=7,((-0.5/7)*G6)+1,((-0.5/3)*(G6-7))+0.5)</f>
        <v>0.95</v>
      </c>
      <c r="P6" s="46">
        <f>SUM(K6:O6)</f>
        <v>2.7650000000000001</v>
      </c>
      <c r="Q6" s="36">
        <v>1</v>
      </c>
      <c r="S6" s="43" t="s">
        <v>22</v>
      </c>
      <c r="T6" s="51">
        <f>SUMPRODUCT(Q6:Q55,H6:H55)</f>
        <v>8602</v>
      </c>
      <c r="U6" s="44" t="s">
        <v>0</v>
      </c>
      <c r="V6" s="49">
        <v>8602</v>
      </c>
    </row>
    <row r="7" spans="2:22" x14ac:dyDescent="0.25">
      <c r="B7" s="25">
        <f>B6+1</f>
        <v>2</v>
      </c>
      <c r="C7" s="29">
        <v>4.0999999999999996</v>
      </c>
      <c r="D7" s="26">
        <v>72</v>
      </c>
      <c r="E7" s="31" t="s">
        <v>9</v>
      </c>
      <c r="F7" s="26">
        <v>32</v>
      </c>
      <c r="G7" s="31">
        <v>6.1</v>
      </c>
      <c r="H7" s="26">
        <v>438</v>
      </c>
      <c r="J7" s="25">
        <f>J6+1</f>
        <v>2</v>
      </c>
      <c r="K7" s="29">
        <f t="shared" si="0"/>
        <v>0.82</v>
      </c>
      <c r="L7" s="26">
        <f t="shared" si="1"/>
        <v>0.36</v>
      </c>
      <c r="M7" s="31">
        <f t="shared" si="2"/>
        <v>0.4</v>
      </c>
      <c r="N7" s="26">
        <f t="shared" si="3"/>
        <v>0.16</v>
      </c>
      <c r="O7" s="33">
        <f t="shared" si="4"/>
        <v>0.56428571428571428</v>
      </c>
      <c r="P7" s="47">
        <f t="shared" ref="P7:P55" si="5">SUM(K7:O7)</f>
        <v>2.3042857142857143</v>
      </c>
      <c r="Q7" s="37">
        <v>0</v>
      </c>
      <c r="S7" s="65"/>
      <c r="T7" s="66"/>
      <c r="U7" s="67"/>
      <c r="V7" s="66"/>
    </row>
    <row r="8" spans="2:22" x14ac:dyDescent="0.25">
      <c r="B8" s="25">
        <f>B7+1</f>
        <v>3</v>
      </c>
      <c r="C8" s="29">
        <v>1.7</v>
      </c>
      <c r="D8" s="26">
        <v>156</v>
      </c>
      <c r="E8" s="31" t="s">
        <v>10</v>
      </c>
      <c r="F8" s="26">
        <v>9</v>
      </c>
      <c r="G8" s="31">
        <v>7.5</v>
      </c>
      <c r="H8" s="26">
        <v>139</v>
      </c>
      <c r="J8" s="25">
        <f>J7+1</f>
        <v>3</v>
      </c>
      <c r="K8" s="29">
        <f t="shared" si="0"/>
        <v>0.34</v>
      </c>
      <c r="L8" s="26">
        <f t="shared" si="1"/>
        <v>0.78</v>
      </c>
      <c r="M8" s="31">
        <f t="shared" si="2"/>
        <v>0</v>
      </c>
      <c r="N8" s="26">
        <f t="shared" si="3"/>
        <v>4.4999999999999998E-2</v>
      </c>
      <c r="O8" s="33">
        <f t="shared" si="4"/>
        <v>0.41666666666666669</v>
      </c>
      <c r="P8" s="47">
        <f t="shared" si="5"/>
        <v>1.5816666666666668</v>
      </c>
      <c r="Q8" s="37">
        <v>1</v>
      </c>
      <c r="S8" s="48" t="s">
        <v>28</v>
      </c>
      <c r="T8" s="48">
        <f>SUMPRODUCT(P6:P55,Q6:Q55)</f>
        <v>95.229047619047634</v>
      </c>
      <c r="U8" s="67"/>
      <c r="V8" s="66"/>
    </row>
    <row r="9" spans="2:22" x14ac:dyDescent="0.25">
      <c r="B9" s="25">
        <f>B8+1</f>
        <v>4</v>
      </c>
      <c r="C9" s="29">
        <v>3.3</v>
      </c>
      <c r="D9" s="26">
        <v>172</v>
      </c>
      <c r="E9" s="31" t="s">
        <v>11</v>
      </c>
      <c r="F9" s="26">
        <v>46</v>
      </c>
      <c r="G9" s="31">
        <v>2.8</v>
      </c>
      <c r="H9" s="26">
        <v>329</v>
      </c>
      <c r="J9" s="25">
        <f>J8+1</f>
        <v>4</v>
      </c>
      <c r="K9" s="29">
        <f t="shared" si="0"/>
        <v>0.66</v>
      </c>
      <c r="L9" s="26">
        <f t="shared" si="1"/>
        <v>0.86</v>
      </c>
      <c r="M9" s="31">
        <f t="shared" si="2"/>
        <v>1</v>
      </c>
      <c r="N9" s="26">
        <f t="shared" si="3"/>
        <v>0.38</v>
      </c>
      <c r="O9" s="33">
        <f t="shared" si="4"/>
        <v>0.8</v>
      </c>
      <c r="P9" s="47">
        <f t="shared" si="5"/>
        <v>3.7</v>
      </c>
      <c r="Q9" s="37">
        <v>1</v>
      </c>
      <c r="S9" s="65"/>
      <c r="T9" s="66"/>
      <c r="U9" s="67"/>
      <c r="V9" s="66"/>
    </row>
    <row r="10" spans="2:22" x14ac:dyDescent="0.25">
      <c r="B10" s="25">
        <f t="shared" ref="B10:B55" si="6">B9+1</f>
        <v>5</v>
      </c>
      <c r="C10" s="29">
        <v>3.7</v>
      </c>
      <c r="D10" s="26">
        <v>195</v>
      </c>
      <c r="E10" s="31" t="s">
        <v>10</v>
      </c>
      <c r="F10" s="26">
        <v>67</v>
      </c>
      <c r="G10" s="31">
        <v>9.4</v>
      </c>
      <c r="H10" s="26">
        <v>425</v>
      </c>
      <c r="J10" s="25">
        <f t="shared" ref="J10:J55" si="7">J9+1</f>
        <v>5</v>
      </c>
      <c r="K10" s="29">
        <f t="shared" si="0"/>
        <v>0.7400000000000001</v>
      </c>
      <c r="L10" s="26">
        <f t="shared" si="1"/>
        <v>0.97499999999999998</v>
      </c>
      <c r="M10" s="31">
        <f t="shared" si="2"/>
        <v>0</v>
      </c>
      <c r="N10" s="26">
        <f t="shared" si="3"/>
        <v>0.83500000000000008</v>
      </c>
      <c r="O10" s="33">
        <f t="shared" si="4"/>
        <v>9.9999999999999978E-2</v>
      </c>
      <c r="P10" s="47">
        <f t="shared" si="5"/>
        <v>2.6500000000000004</v>
      </c>
      <c r="Q10" s="37">
        <v>0</v>
      </c>
      <c r="S10" s="68"/>
      <c r="T10" s="66"/>
      <c r="U10" s="67"/>
      <c r="V10" s="66"/>
    </row>
    <row r="11" spans="2:22" x14ac:dyDescent="0.25">
      <c r="B11" s="25">
        <f t="shared" si="6"/>
        <v>6</v>
      </c>
      <c r="C11" s="29">
        <v>0.8</v>
      </c>
      <c r="D11" s="26">
        <v>114</v>
      </c>
      <c r="E11" s="31" t="s">
        <v>11</v>
      </c>
      <c r="F11" s="26">
        <v>26</v>
      </c>
      <c r="G11" s="31">
        <v>9.1</v>
      </c>
      <c r="H11" s="26">
        <v>92</v>
      </c>
      <c r="J11" s="25">
        <f t="shared" si="7"/>
        <v>6</v>
      </c>
      <c r="K11" s="29">
        <f t="shared" si="0"/>
        <v>0.16000000000000003</v>
      </c>
      <c r="L11" s="26">
        <f t="shared" si="1"/>
        <v>0.57000000000000006</v>
      </c>
      <c r="M11" s="31">
        <f t="shared" si="2"/>
        <v>1</v>
      </c>
      <c r="N11" s="26">
        <f t="shared" si="3"/>
        <v>0.13</v>
      </c>
      <c r="O11" s="33">
        <f t="shared" si="4"/>
        <v>0.15000000000000008</v>
      </c>
      <c r="P11" s="47">
        <f t="shared" si="5"/>
        <v>2.0099999999999998</v>
      </c>
      <c r="Q11" s="37">
        <v>1</v>
      </c>
    </row>
    <row r="12" spans="2:22" x14ac:dyDescent="0.25">
      <c r="B12" s="25">
        <f t="shared" si="6"/>
        <v>7</v>
      </c>
      <c r="C12" s="29">
        <v>0.9</v>
      </c>
      <c r="D12" s="26">
        <v>72</v>
      </c>
      <c r="E12" s="31" t="s">
        <v>12</v>
      </c>
      <c r="F12" s="26">
        <v>69</v>
      </c>
      <c r="G12" s="31">
        <v>10</v>
      </c>
      <c r="H12" s="26">
        <v>106</v>
      </c>
      <c r="J12" s="25">
        <f t="shared" si="7"/>
        <v>7</v>
      </c>
      <c r="K12" s="29">
        <f t="shared" si="0"/>
        <v>0.18000000000000002</v>
      </c>
      <c r="L12" s="26">
        <f t="shared" si="1"/>
        <v>0.36</v>
      </c>
      <c r="M12" s="31">
        <f t="shared" si="2"/>
        <v>0.6</v>
      </c>
      <c r="N12" s="26">
        <f t="shared" si="3"/>
        <v>0.84500000000000008</v>
      </c>
      <c r="O12" s="33">
        <f t="shared" si="4"/>
        <v>0</v>
      </c>
      <c r="P12" s="47">
        <f t="shared" si="5"/>
        <v>1.9850000000000003</v>
      </c>
      <c r="Q12" s="37">
        <v>1</v>
      </c>
    </row>
    <row r="13" spans="2:22" x14ac:dyDescent="0.25">
      <c r="B13" s="25">
        <f t="shared" si="6"/>
        <v>8</v>
      </c>
      <c r="C13" s="29">
        <v>1.6</v>
      </c>
      <c r="D13" s="26">
        <v>127</v>
      </c>
      <c r="E13" s="31" t="s">
        <v>11</v>
      </c>
      <c r="F13" s="26">
        <v>67</v>
      </c>
      <c r="G13" s="31">
        <v>1.3</v>
      </c>
      <c r="H13" s="26">
        <v>157</v>
      </c>
      <c r="J13" s="25">
        <f t="shared" si="7"/>
        <v>8</v>
      </c>
      <c r="K13" s="29">
        <f t="shared" si="0"/>
        <v>0.32000000000000006</v>
      </c>
      <c r="L13" s="26">
        <f t="shared" si="1"/>
        <v>0.63500000000000001</v>
      </c>
      <c r="M13" s="31">
        <f t="shared" si="2"/>
        <v>1</v>
      </c>
      <c r="N13" s="26">
        <f t="shared" si="3"/>
        <v>0.83500000000000008</v>
      </c>
      <c r="O13" s="33">
        <f t="shared" si="4"/>
        <v>0.90714285714285714</v>
      </c>
      <c r="P13" s="47">
        <f t="shared" si="5"/>
        <v>3.6971428571428571</v>
      </c>
      <c r="Q13" s="37">
        <v>1</v>
      </c>
    </row>
    <row r="14" spans="2:22" x14ac:dyDescent="0.25">
      <c r="B14" s="25">
        <f t="shared" si="6"/>
        <v>9</v>
      </c>
      <c r="C14" s="29">
        <v>2.1</v>
      </c>
      <c r="D14" s="26">
        <v>155</v>
      </c>
      <c r="E14" s="31" t="s">
        <v>12</v>
      </c>
      <c r="F14" s="26">
        <v>56</v>
      </c>
      <c r="G14" s="31">
        <v>9.1</v>
      </c>
      <c r="H14" s="26">
        <v>186</v>
      </c>
      <c r="J14" s="25">
        <f t="shared" si="7"/>
        <v>9</v>
      </c>
      <c r="K14" s="29">
        <f t="shared" si="0"/>
        <v>0.42000000000000004</v>
      </c>
      <c r="L14" s="26">
        <f t="shared" si="1"/>
        <v>0.77500000000000002</v>
      </c>
      <c r="M14" s="31">
        <f t="shared" si="2"/>
        <v>0.6</v>
      </c>
      <c r="N14" s="26">
        <f t="shared" si="3"/>
        <v>0.67999999999999994</v>
      </c>
      <c r="O14" s="33">
        <f t="shared" si="4"/>
        <v>0.15000000000000008</v>
      </c>
      <c r="P14" s="47">
        <f t="shared" si="5"/>
        <v>2.6249999999999996</v>
      </c>
      <c r="Q14" s="37">
        <v>1</v>
      </c>
    </row>
    <row r="15" spans="2:22" x14ac:dyDescent="0.25">
      <c r="B15" s="25">
        <f t="shared" si="6"/>
        <v>10</v>
      </c>
      <c r="C15" s="29">
        <v>4.2</v>
      </c>
      <c r="D15" s="26">
        <v>180</v>
      </c>
      <c r="E15" s="31" t="s">
        <v>9</v>
      </c>
      <c r="F15" s="26">
        <v>69</v>
      </c>
      <c r="G15" s="31">
        <v>7.8</v>
      </c>
      <c r="H15" s="26">
        <v>440</v>
      </c>
      <c r="J15" s="25">
        <f t="shared" si="7"/>
        <v>10</v>
      </c>
      <c r="K15" s="29">
        <f t="shared" si="0"/>
        <v>0.84000000000000008</v>
      </c>
      <c r="L15" s="26">
        <f t="shared" si="1"/>
        <v>0.9</v>
      </c>
      <c r="M15" s="31">
        <f t="shared" si="2"/>
        <v>0.4</v>
      </c>
      <c r="N15" s="26">
        <f t="shared" si="3"/>
        <v>0.84500000000000008</v>
      </c>
      <c r="O15" s="33">
        <f t="shared" si="4"/>
        <v>0.3666666666666667</v>
      </c>
      <c r="P15" s="47">
        <f t="shared" si="5"/>
        <v>3.351666666666667</v>
      </c>
      <c r="Q15" s="37">
        <v>1</v>
      </c>
    </row>
    <row r="16" spans="2:22" x14ac:dyDescent="0.25">
      <c r="B16" s="25">
        <f t="shared" si="6"/>
        <v>11</v>
      </c>
      <c r="C16" s="29">
        <v>3.5</v>
      </c>
      <c r="D16" s="26">
        <v>126</v>
      </c>
      <c r="E16" s="31" t="s">
        <v>9</v>
      </c>
      <c r="F16" s="26">
        <v>36</v>
      </c>
      <c r="G16" s="31">
        <v>10</v>
      </c>
      <c r="H16" s="26">
        <v>345</v>
      </c>
      <c r="J16" s="25">
        <f t="shared" si="7"/>
        <v>11</v>
      </c>
      <c r="K16" s="29">
        <f t="shared" si="0"/>
        <v>0.70000000000000007</v>
      </c>
      <c r="L16" s="26">
        <f t="shared" si="1"/>
        <v>0.63</v>
      </c>
      <c r="M16" s="31">
        <f t="shared" si="2"/>
        <v>0.4</v>
      </c>
      <c r="N16" s="26">
        <f t="shared" si="3"/>
        <v>0.18</v>
      </c>
      <c r="O16" s="33">
        <f t="shared" si="4"/>
        <v>0</v>
      </c>
      <c r="P16" s="47">
        <f t="shared" si="5"/>
        <v>1.91</v>
      </c>
      <c r="Q16" s="37">
        <v>0</v>
      </c>
    </row>
    <row r="17" spans="2:17" x14ac:dyDescent="0.25">
      <c r="B17" s="25">
        <f t="shared" si="6"/>
        <v>12</v>
      </c>
      <c r="C17" s="29">
        <v>0.6</v>
      </c>
      <c r="D17" s="26">
        <v>110</v>
      </c>
      <c r="E17" s="31" t="s">
        <v>9</v>
      </c>
      <c r="F17" s="26">
        <v>53</v>
      </c>
      <c r="G17" s="31">
        <v>3.2</v>
      </c>
      <c r="H17" s="26">
        <v>68</v>
      </c>
      <c r="J17" s="25">
        <f t="shared" si="7"/>
        <v>12</v>
      </c>
      <c r="K17" s="29">
        <f t="shared" si="0"/>
        <v>0.12</v>
      </c>
      <c r="L17" s="26">
        <f t="shared" si="1"/>
        <v>0.55000000000000004</v>
      </c>
      <c r="M17" s="31">
        <f t="shared" si="2"/>
        <v>0.4</v>
      </c>
      <c r="N17" s="26">
        <f t="shared" si="3"/>
        <v>0.59000000000000008</v>
      </c>
      <c r="O17" s="33">
        <f t="shared" si="4"/>
        <v>0.77142857142857146</v>
      </c>
      <c r="P17" s="47">
        <f t="shared" si="5"/>
        <v>2.4314285714285715</v>
      </c>
      <c r="Q17" s="37">
        <v>1</v>
      </c>
    </row>
    <row r="18" spans="2:17" x14ac:dyDescent="0.25">
      <c r="B18" s="25">
        <f t="shared" si="6"/>
        <v>13</v>
      </c>
      <c r="C18" s="29">
        <v>1.8</v>
      </c>
      <c r="D18" s="26">
        <v>47</v>
      </c>
      <c r="E18" s="31" t="s">
        <v>11</v>
      </c>
      <c r="F18" s="26">
        <v>23</v>
      </c>
      <c r="G18" s="31">
        <v>8</v>
      </c>
      <c r="H18" s="26">
        <v>147</v>
      </c>
      <c r="J18" s="25">
        <f t="shared" si="7"/>
        <v>13</v>
      </c>
      <c r="K18" s="29">
        <f t="shared" si="0"/>
        <v>0.36000000000000004</v>
      </c>
      <c r="L18" s="26">
        <f t="shared" si="1"/>
        <v>0.23500000000000001</v>
      </c>
      <c r="M18" s="31">
        <f t="shared" si="2"/>
        <v>1</v>
      </c>
      <c r="N18" s="26">
        <f t="shared" si="3"/>
        <v>0.115</v>
      </c>
      <c r="O18" s="33">
        <f t="shared" si="4"/>
        <v>0.33333333333333337</v>
      </c>
      <c r="P18" s="47">
        <f t="shared" si="5"/>
        <v>2.0433333333333334</v>
      </c>
      <c r="Q18" s="37">
        <v>1</v>
      </c>
    </row>
    <row r="19" spans="2:17" x14ac:dyDescent="0.25">
      <c r="B19" s="25">
        <f t="shared" si="6"/>
        <v>14</v>
      </c>
      <c r="C19" s="29">
        <v>2.1</v>
      </c>
      <c r="D19" s="26">
        <v>140</v>
      </c>
      <c r="E19" s="31" t="s">
        <v>9</v>
      </c>
      <c r="F19" s="26">
        <v>8</v>
      </c>
      <c r="G19" s="31">
        <v>6.6</v>
      </c>
      <c r="H19" s="26">
        <v>233</v>
      </c>
      <c r="J19" s="25">
        <f t="shared" si="7"/>
        <v>14</v>
      </c>
      <c r="K19" s="29">
        <f t="shared" si="0"/>
        <v>0.42000000000000004</v>
      </c>
      <c r="L19" s="26">
        <f t="shared" si="1"/>
        <v>0.70000000000000007</v>
      </c>
      <c r="M19" s="31">
        <f t="shared" si="2"/>
        <v>0.4</v>
      </c>
      <c r="N19" s="26">
        <f t="shared" si="3"/>
        <v>0.04</v>
      </c>
      <c r="O19" s="33">
        <f t="shared" si="4"/>
        <v>0.52857142857142869</v>
      </c>
      <c r="P19" s="47">
        <f t="shared" si="5"/>
        <v>2.088571428571429</v>
      </c>
      <c r="Q19" s="37">
        <v>1</v>
      </c>
    </row>
    <row r="20" spans="2:17" x14ac:dyDescent="0.25">
      <c r="B20" s="25">
        <f t="shared" si="6"/>
        <v>15</v>
      </c>
      <c r="C20" s="29">
        <v>1.5</v>
      </c>
      <c r="D20" s="26">
        <v>34</v>
      </c>
      <c r="E20" s="31" t="s">
        <v>12</v>
      </c>
      <c r="F20" s="26">
        <v>13</v>
      </c>
      <c r="G20" s="31">
        <v>8.1999999999999993</v>
      </c>
      <c r="H20" s="26">
        <v>122</v>
      </c>
      <c r="J20" s="25">
        <f t="shared" si="7"/>
        <v>15</v>
      </c>
      <c r="K20" s="29">
        <f t="shared" si="0"/>
        <v>0.30000000000000004</v>
      </c>
      <c r="L20" s="26">
        <f t="shared" si="1"/>
        <v>0.17</v>
      </c>
      <c r="M20" s="31">
        <f t="shared" si="2"/>
        <v>0.6</v>
      </c>
      <c r="N20" s="26">
        <f t="shared" si="3"/>
        <v>6.5000000000000002E-2</v>
      </c>
      <c r="O20" s="33">
        <f t="shared" si="4"/>
        <v>0.30000000000000016</v>
      </c>
      <c r="P20" s="47">
        <f t="shared" si="5"/>
        <v>1.4350000000000001</v>
      </c>
      <c r="Q20" s="37">
        <v>1</v>
      </c>
    </row>
    <row r="21" spans="2:17" x14ac:dyDescent="0.25">
      <c r="B21" s="25">
        <f t="shared" si="6"/>
        <v>16</v>
      </c>
      <c r="C21" s="29">
        <v>3</v>
      </c>
      <c r="D21" s="26">
        <v>180</v>
      </c>
      <c r="E21" s="31" t="s">
        <v>10</v>
      </c>
      <c r="F21" s="26">
        <v>42</v>
      </c>
      <c r="G21" s="31">
        <v>7.9</v>
      </c>
      <c r="H21" s="26">
        <v>289</v>
      </c>
      <c r="J21" s="25">
        <f t="shared" si="7"/>
        <v>16</v>
      </c>
      <c r="K21" s="29">
        <f t="shared" si="0"/>
        <v>0.60000000000000009</v>
      </c>
      <c r="L21" s="26">
        <f t="shared" si="1"/>
        <v>0.9</v>
      </c>
      <c r="M21" s="31">
        <f t="shared" si="2"/>
        <v>0</v>
      </c>
      <c r="N21" s="26">
        <f t="shared" si="3"/>
        <v>0.26</v>
      </c>
      <c r="O21" s="33">
        <f t="shared" si="4"/>
        <v>0.35</v>
      </c>
      <c r="P21" s="47">
        <f t="shared" si="5"/>
        <v>2.11</v>
      </c>
      <c r="Q21" s="37">
        <v>1</v>
      </c>
    </row>
    <row r="22" spans="2:17" x14ac:dyDescent="0.25">
      <c r="B22" s="25">
        <f t="shared" si="6"/>
        <v>17</v>
      </c>
      <c r="C22" s="29">
        <v>1.5</v>
      </c>
      <c r="D22" s="26">
        <v>59</v>
      </c>
      <c r="E22" s="31" t="s">
        <v>12</v>
      </c>
      <c r="F22" s="26">
        <v>99</v>
      </c>
      <c r="G22" s="31">
        <v>6.3</v>
      </c>
      <c r="H22" s="26">
        <v>125</v>
      </c>
      <c r="J22" s="25">
        <f t="shared" si="7"/>
        <v>17</v>
      </c>
      <c r="K22" s="29">
        <f t="shared" si="0"/>
        <v>0.30000000000000004</v>
      </c>
      <c r="L22" s="26">
        <f t="shared" si="1"/>
        <v>0.29499999999999998</v>
      </c>
      <c r="M22" s="31">
        <f t="shared" si="2"/>
        <v>0.6</v>
      </c>
      <c r="N22" s="26">
        <f t="shared" si="3"/>
        <v>0.99500000000000011</v>
      </c>
      <c r="O22" s="33">
        <f t="shared" si="4"/>
        <v>0.55000000000000004</v>
      </c>
      <c r="P22" s="47">
        <f t="shared" si="5"/>
        <v>2.74</v>
      </c>
      <c r="Q22" s="37">
        <v>1</v>
      </c>
    </row>
    <row r="23" spans="2:17" x14ac:dyDescent="0.25">
      <c r="B23" s="25">
        <f t="shared" si="6"/>
        <v>18</v>
      </c>
      <c r="C23" s="29">
        <v>2.2000000000000002</v>
      </c>
      <c r="D23" s="26">
        <v>8</v>
      </c>
      <c r="E23" s="31" t="s">
        <v>12</v>
      </c>
      <c r="F23" s="26">
        <v>47</v>
      </c>
      <c r="G23" s="31">
        <v>0.1</v>
      </c>
      <c r="H23" s="26">
        <v>187</v>
      </c>
      <c r="J23" s="25">
        <f t="shared" si="7"/>
        <v>18</v>
      </c>
      <c r="K23" s="29">
        <f t="shared" si="0"/>
        <v>0.44000000000000006</v>
      </c>
      <c r="L23" s="26">
        <f t="shared" si="1"/>
        <v>0.04</v>
      </c>
      <c r="M23" s="31">
        <f t="shared" si="2"/>
        <v>0.6</v>
      </c>
      <c r="N23" s="26">
        <f t="shared" si="3"/>
        <v>0.41000000000000003</v>
      </c>
      <c r="O23" s="33">
        <f t="shared" si="4"/>
        <v>0.99285714285714288</v>
      </c>
      <c r="P23" s="47">
        <f t="shared" si="5"/>
        <v>2.4828571428571431</v>
      </c>
      <c r="Q23" s="37">
        <v>1</v>
      </c>
    </row>
    <row r="24" spans="2:17" x14ac:dyDescent="0.25">
      <c r="B24" s="25">
        <f t="shared" si="6"/>
        <v>19</v>
      </c>
      <c r="C24" s="29">
        <v>1.4</v>
      </c>
      <c r="D24" s="26">
        <v>59</v>
      </c>
      <c r="E24" s="31" t="s">
        <v>10</v>
      </c>
      <c r="F24" s="26">
        <v>48</v>
      </c>
      <c r="G24" s="31">
        <v>0.3</v>
      </c>
      <c r="H24" s="26">
        <v>165</v>
      </c>
      <c r="J24" s="25">
        <f t="shared" si="7"/>
        <v>19</v>
      </c>
      <c r="K24" s="29">
        <f t="shared" si="0"/>
        <v>0.27999999999999997</v>
      </c>
      <c r="L24" s="26">
        <f t="shared" si="1"/>
        <v>0.29499999999999998</v>
      </c>
      <c r="M24" s="31">
        <f t="shared" si="2"/>
        <v>0</v>
      </c>
      <c r="N24" s="26">
        <f t="shared" si="3"/>
        <v>0.44</v>
      </c>
      <c r="O24" s="33">
        <f t="shared" si="4"/>
        <v>0.97857142857142854</v>
      </c>
      <c r="P24" s="47">
        <f t="shared" si="5"/>
        <v>1.9935714285714283</v>
      </c>
      <c r="Q24" s="37">
        <v>1</v>
      </c>
    </row>
    <row r="25" spans="2:17" x14ac:dyDescent="0.25">
      <c r="B25" s="25">
        <f t="shared" si="6"/>
        <v>20</v>
      </c>
      <c r="C25" s="29">
        <v>4.2</v>
      </c>
      <c r="D25" s="26">
        <v>108</v>
      </c>
      <c r="E25" s="31" t="s">
        <v>12</v>
      </c>
      <c r="F25" s="26">
        <v>25</v>
      </c>
      <c r="G25" s="31">
        <v>1.3</v>
      </c>
      <c r="H25" s="26">
        <v>342</v>
      </c>
      <c r="J25" s="25">
        <f t="shared" si="7"/>
        <v>20</v>
      </c>
      <c r="K25" s="29">
        <f t="shared" si="0"/>
        <v>0.84000000000000008</v>
      </c>
      <c r="L25" s="26">
        <f t="shared" si="1"/>
        <v>0.54</v>
      </c>
      <c r="M25" s="31">
        <f t="shared" si="2"/>
        <v>0.6</v>
      </c>
      <c r="N25" s="26">
        <f t="shared" si="3"/>
        <v>0.125</v>
      </c>
      <c r="O25" s="33">
        <f t="shared" si="4"/>
        <v>0.90714285714285714</v>
      </c>
      <c r="P25" s="47">
        <f t="shared" si="5"/>
        <v>3.012142857142857</v>
      </c>
      <c r="Q25" s="37">
        <v>1</v>
      </c>
    </row>
    <row r="26" spans="2:17" x14ac:dyDescent="0.25">
      <c r="B26" s="25">
        <f t="shared" si="6"/>
        <v>21</v>
      </c>
      <c r="C26" s="29">
        <v>3</v>
      </c>
      <c r="D26" s="26">
        <v>148</v>
      </c>
      <c r="E26" s="31" t="s">
        <v>9</v>
      </c>
      <c r="F26" s="26">
        <v>76</v>
      </c>
      <c r="G26" s="31">
        <v>9.1999999999999993</v>
      </c>
      <c r="H26" s="26">
        <v>325</v>
      </c>
      <c r="J26" s="25">
        <f t="shared" si="7"/>
        <v>21</v>
      </c>
      <c r="K26" s="29">
        <f t="shared" si="0"/>
        <v>0.60000000000000009</v>
      </c>
      <c r="L26" s="26">
        <f t="shared" si="1"/>
        <v>0.74</v>
      </c>
      <c r="M26" s="31">
        <f t="shared" si="2"/>
        <v>0.4</v>
      </c>
      <c r="N26" s="26">
        <f t="shared" si="3"/>
        <v>0.88</v>
      </c>
      <c r="O26" s="33">
        <f t="shared" si="4"/>
        <v>0.13333333333333347</v>
      </c>
      <c r="P26" s="47">
        <f t="shared" si="5"/>
        <v>2.7533333333333334</v>
      </c>
      <c r="Q26" s="37">
        <v>1</v>
      </c>
    </row>
    <row r="27" spans="2:17" x14ac:dyDescent="0.25">
      <c r="B27" s="25">
        <f t="shared" si="6"/>
        <v>22</v>
      </c>
      <c r="C27" s="29">
        <v>5</v>
      </c>
      <c r="D27" s="26">
        <v>39</v>
      </c>
      <c r="E27" s="31" t="s">
        <v>11</v>
      </c>
      <c r="F27" s="26">
        <v>82</v>
      </c>
      <c r="G27" s="31">
        <v>5.5</v>
      </c>
      <c r="H27" s="26">
        <v>549</v>
      </c>
      <c r="J27" s="25">
        <f t="shared" si="7"/>
        <v>22</v>
      </c>
      <c r="K27" s="29">
        <f t="shared" si="0"/>
        <v>1</v>
      </c>
      <c r="L27" s="26">
        <f t="shared" si="1"/>
        <v>0.19500000000000001</v>
      </c>
      <c r="M27" s="31">
        <f t="shared" si="2"/>
        <v>1</v>
      </c>
      <c r="N27" s="26">
        <f t="shared" si="3"/>
        <v>0.91</v>
      </c>
      <c r="O27" s="33">
        <f t="shared" si="4"/>
        <v>0.60714285714285721</v>
      </c>
      <c r="P27" s="47">
        <f t="shared" si="5"/>
        <v>3.7121428571428576</v>
      </c>
      <c r="Q27" s="37">
        <v>0</v>
      </c>
    </row>
    <row r="28" spans="2:17" x14ac:dyDescent="0.25">
      <c r="B28" s="25">
        <f t="shared" si="6"/>
        <v>23</v>
      </c>
      <c r="C28" s="29">
        <v>3.6</v>
      </c>
      <c r="D28" s="26">
        <v>39</v>
      </c>
      <c r="E28" s="31" t="s">
        <v>12</v>
      </c>
      <c r="F28" s="26">
        <v>96</v>
      </c>
      <c r="G28" s="31">
        <v>6.2</v>
      </c>
      <c r="H28" s="26">
        <v>383</v>
      </c>
      <c r="J28" s="25">
        <f t="shared" si="7"/>
        <v>23</v>
      </c>
      <c r="K28" s="29">
        <f t="shared" si="0"/>
        <v>0.72000000000000008</v>
      </c>
      <c r="L28" s="26">
        <f t="shared" si="1"/>
        <v>0.19500000000000001</v>
      </c>
      <c r="M28" s="31">
        <f t="shared" si="2"/>
        <v>0.6</v>
      </c>
      <c r="N28" s="26">
        <f t="shared" si="3"/>
        <v>0.98</v>
      </c>
      <c r="O28" s="33">
        <f t="shared" si="4"/>
        <v>0.55714285714285716</v>
      </c>
      <c r="P28" s="47">
        <f t="shared" si="5"/>
        <v>3.052142857142857</v>
      </c>
      <c r="Q28" s="37">
        <v>1</v>
      </c>
    </row>
    <row r="29" spans="2:17" x14ac:dyDescent="0.25">
      <c r="B29" s="25">
        <f t="shared" si="6"/>
        <v>24</v>
      </c>
      <c r="C29" s="29">
        <v>0.5</v>
      </c>
      <c r="D29" s="26">
        <v>119</v>
      </c>
      <c r="E29" s="31" t="s">
        <v>12</v>
      </c>
      <c r="F29" s="26">
        <v>77</v>
      </c>
      <c r="G29" s="31">
        <v>4.9000000000000004</v>
      </c>
      <c r="H29" s="26">
        <v>52</v>
      </c>
      <c r="J29" s="25">
        <f t="shared" si="7"/>
        <v>24</v>
      </c>
      <c r="K29" s="29">
        <f t="shared" si="0"/>
        <v>0.1</v>
      </c>
      <c r="L29" s="26">
        <f t="shared" si="1"/>
        <v>0.59499999999999997</v>
      </c>
      <c r="M29" s="31">
        <f t="shared" si="2"/>
        <v>0.6</v>
      </c>
      <c r="N29" s="26">
        <f t="shared" si="3"/>
        <v>0.88500000000000001</v>
      </c>
      <c r="O29" s="33">
        <f t="shared" si="4"/>
        <v>0.64999999999999991</v>
      </c>
      <c r="P29" s="47">
        <f t="shared" si="5"/>
        <v>2.8299999999999996</v>
      </c>
      <c r="Q29" s="37">
        <v>1</v>
      </c>
    </row>
    <row r="30" spans="2:17" x14ac:dyDescent="0.25">
      <c r="B30" s="25">
        <f t="shared" si="6"/>
        <v>25</v>
      </c>
      <c r="C30" s="29">
        <v>3</v>
      </c>
      <c r="D30" s="26">
        <v>48</v>
      </c>
      <c r="E30" s="31" t="s">
        <v>10</v>
      </c>
      <c r="F30" s="26">
        <v>25</v>
      </c>
      <c r="G30" s="31">
        <v>2.9</v>
      </c>
      <c r="H30" s="26">
        <v>342</v>
      </c>
      <c r="J30" s="25">
        <f t="shared" si="7"/>
        <v>25</v>
      </c>
      <c r="K30" s="29">
        <f t="shared" si="0"/>
        <v>0.60000000000000009</v>
      </c>
      <c r="L30" s="26">
        <f t="shared" si="1"/>
        <v>0.24</v>
      </c>
      <c r="M30" s="31">
        <f t="shared" si="2"/>
        <v>0</v>
      </c>
      <c r="N30" s="26">
        <f t="shared" si="3"/>
        <v>0.125</v>
      </c>
      <c r="O30" s="33">
        <f t="shared" si="4"/>
        <v>0.79285714285714293</v>
      </c>
      <c r="P30" s="47">
        <f t="shared" si="5"/>
        <v>1.757857142857143</v>
      </c>
      <c r="Q30" s="37">
        <v>0</v>
      </c>
    </row>
    <row r="31" spans="2:17" x14ac:dyDescent="0.25">
      <c r="B31" s="25">
        <f t="shared" si="6"/>
        <v>26</v>
      </c>
      <c r="C31" s="29">
        <v>2.5</v>
      </c>
      <c r="D31" s="26">
        <v>49</v>
      </c>
      <c r="E31" s="31" t="s">
        <v>10</v>
      </c>
      <c r="F31" s="26">
        <v>53</v>
      </c>
      <c r="G31" s="31">
        <v>3.2</v>
      </c>
      <c r="H31" s="26">
        <v>279</v>
      </c>
      <c r="J31" s="25">
        <f t="shared" si="7"/>
        <v>26</v>
      </c>
      <c r="K31" s="29">
        <f t="shared" si="0"/>
        <v>0.5</v>
      </c>
      <c r="L31" s="26">
        <f t="shared" si="1"/>
        <v>0.245</v>
      </c>
      <c r="M31" s="31">
        <f t="shared" si="2"/>
        <v>0</v>
      </c>
      <c r="N31" s="26">
        <f t="shared" si="3"/>
        <v>0.59000000000000008</v>
      </c>
      <c r="O31" s="33">
        <f t="shared" si="4"/>
        <v>0.77142857142857146</v>
      </c>
      <c r="P31" s="47">
        <f t="shared" si="5"/>
        <v>2.1064285714285713</v>
      </c>
      <c r="Q31" s="37">
        <v>1</v>
      </c>
    </row>
    <row r="32" spans="2:17" x14ac:dyDescent="0.25">
      <c r="B32" s="25">
        <f t="shared" si="6"/>
        <v>27</v>
      </c>
      <c r="C32" s="29">
        <v>3.9</v>
      </c>
      <c r="D32" s="26">
        <v>44</v>
      </c>
      <c r="E32" s="31" t="s">
        <v>9</v>
      </c>
      <c r="F32" s="26">
        <v>9</v>
      </c>
      <c r="G32" s="31">
        <v>1.7</v>
      </c>
      <c r="H32" s="26">
        <v>411</v>
      </c>
      <c r="J32" s="25">
        <f t="shared" si="7"/>
        <v>27</v>
      </c>
      <c r="K32" s="29">
        <f t="shared" si="0"/>
        <v>0.78</v>
      </c>
      <c r="L32" s="26">
        <f t="shared" si="1"/>
        <v>0.22</v>
      </c>
      <c r="M32" s="31">
        <f t="shared" si="2"/>
        <v>0.4</v>
      </c>
      <c r="N32" s="26">
        <f t="shared" si="3"/>
        <v>4.4999999999999998E-2</v>
      </c>
      <c r="O32" s="33">
        <f t="shared" si="4"/>
        <v>0.87857142857142856</v>
      </c>
      <c r="P32" s="47">
        <f t="shared" si="5"/>
        <v>2.3235714285714284</v>
      </c>
      <c r="Q32" s="37">
        <v>0</v>
      </c>
    </row>
    <row r="33" spans="2:17" x14ac:dyDescent="0.25">
      <c r="B33" s="25">
        <f t="shared" si="6"/>
        <v>28</v>
      </c>
      <c r="C33" s="29">
        <v>2.9</v>
      </c>
      <c r="D33" s="26">
        <v>65</v>
      </c>
      <c r="E33" s="31" t="s">
        <v>10</v>
      </c>
      <c r="F33" s="26">
        <v>80</v>
      </c>
      <c r="G33" s="31">
        <v>7.6</v>
      </c>
      <c r="H33" s="26">
        <v>343</v>
      </c>
      <c r="J33" s="25">
        <f t="shared" si="7"/>
        <v>28</v>
      </c>
      <c r="K33" s="29">
        <f t="shared" si="0"/>
        <v>0.57999999999999996</v>
      </c>
      <c r="L33" s="26">
        <f t="shared" si="1"/>
        <v>0.32500000000000001</v>
      </c>
      <c r="M33" s="31">
        <f t="shared" si="2"/>
        <v>0</v>
      </c>
      <c r="N33" s="26">
        <f t="shared" si="3"/>
        <v>0.9</v>
      </c>
      <c r="O33" s="33">
        <f t="shared" si="4"/>
        <v>0.40000000000000008</v>
      </c>
      <c r="P33" s="47">
        <f t="shared" si="5"/>
        <v>2.2050000000000001</v>
      </c>
      <c r="Q33" s="37">
        <v>0</v>
      </c>
    </row>
    <row r="34" spans="2:17" x14ac:dyDescent="0.25">
      <c r="B34" s="25">
        <f t="shared" si="6"/>
        <v>29</v>
      </c>
      <c r="C34" s="29">
        <v>3</v>
      </c>
      <c r="D34" s="26">
        <v>1</v>
      </c>
      <c r="E34" s="31" t="s">
        <v>11</v>
      </c>
      <c r="F34" s="26">
        <v>92</v>
      </c>
      <c r="G34" s="31">
        <v>9.3000000000000007</v>
      </c>
      <c r="H34" s="26">
        <v>292</v>
      </c>
      <c r="J34" s="25">
        <f t="shared" si="7"/>
        <v>29</v>
      </c>
      <c r="K34" s="29">
        <f t="shared" si="0"/>
        <v>0.60000000000000009</v>
      </c>
      <c r="L34" s="26">
        <f t="shared" si="1"/>
        <v>5.0000000000000001E-3</v>
      </c>
      <c r="M34" s="31">
        <f t="shared" si="2"/>
        <v>1</v>
      </c>
      <c r="N34" s="26">
        <f t="shared" si="3"/>
        <v>0.96000000000000008</v>
      </c>
      <c r="O34" s="33">
        <f t="shared" si="4"/>
        <v>0.11666666666666659</v>
      </c>
      <c r="P34" s="47">
        <f t="shared" si="5"/>
        <v>2.6816666666666666</v>
      </c>
      <c r="Q34" s="37">
        <v>1</v>
      </c>
    </row>
    <row r="35" spans="2:17" x14ac:dyDescent="0.25">
      <c r="B35" s="25">
        <f t="shared" si="6"/>
        <v>30</v>
      </c>
      <c r="C35" s="29">
        <v>3</v>
      </c>
      <c r="D35" s="26">
        <v>132</v>
      </c>
      <c r="E35" s="31" t="s">
        <v>9</v>
      </c>
      <c r="F35" s="26">
        <v>18</v>
      </c>
      <c r="G35" s="31">
        <v>7.4</v>
      </c>
      <c r="H35" s="26">
        <v>354</v>
      </c>
      <c r="J35" s="25">
        <f t="shared" si="7"/>
        <v>30</v>
      </c>
      <c r="K35" s="29">
        <f t="shared" si="0"/>
        <v>0.60000000000000009</v>
      </c>
      <c r="L35" s="26">
        <f t="shared" si="1"/>
        <v>0.66</v>
      </c>
      <c r="M35" s="31">
        <f t="shared" si="2"/>
        <v>0.4</v>
      </c>
      <c r="N35" s="26">
        <f t="shared" si="3"/>
        <v>0.09</v>
      </c>
      <c r="O35" s="33">
        <f t="shared" si="4"/>
        <v>0.43333333333333329</v>
      </c>
      <c r="P35" s="47">
        <f t="shared" si="5"/>
        <v>2.1833333333333336</v>
      </c>
      <c r="Q35" s="37">
        <v>0</v>
      </c>
    </row>
    <row r="36" spans="2:17" x14ac:dyDescent="0.25">
      <c r="B36" s="25">
        <f t="shared" si="6"/>
        <v>31</v>
      </c>
      <c r="C36" s="29">
        <v>4.2</v>
      </c>
      <c r="D36" s="26">
        <v>73</v>
      </c>
      <c r="E36" s="31" t="s">
        <v>9</v>
      </c>
      <c r="F36" s="26">
        <v>47</v>
      </c>
      <c r="G36" s="31">
        <v>8.6</v>
      </c>
      <c r="H36" s="26">
        <v>490</v>
      </c>
      <c r="J36" s="25">
        <f t="shared" si="7"/>
        <v>31</v>
      </c>
      <c r="K36" s="29">
        <f t="shared" si="0"/>
        <v>0.84000000000000008</v>
      </c>
      <c r="L36" s="26">
        <f t="shared" si="1"/>
        <v>0.36499999999999999</v>
      </c>
      <c r="M36" s="31">
        <f t="shared" si="2"/>
        <v>0.4</v>
      </c>
      <c r="N36" s="26">
        <f t="shared" si="3"/>
        <v>0.41000000000000003</v>
      </c>
      <c r="O36" s="33">
        <f t="shared" si="4"/>
        <v>0.23333333333333339</v>
      </c>
      <c r="P36" s="47">
        <f t="shared" si="5"/>
        <v>2.2483333333333335</v>
      </c>
      <c r="Q36" s="37">
        <v>0</v>
      </c>
    </row>
    <row r="37" spans="2:17" x14ac:dyDescent="0.25">
      <c r="B37" s="25">
        <f t="shared" si="6"/>
        <v>32</v>
      </c>
      <c r="C37" s="29">
        <v>1.5</v>
      </c>
      <c r="D37" s="26">
        <v>149</v>
      </c>
      <c r="E37" s="31" t="s">
        <v>11</v>
      </c>
      <c r="F37" s="26">
        <v>62</v>
      </c>
      <c r="G37" s="31">
        <v>7.7</v>
      </c>
      <c r="H37" s="26">
        <v>138</v>
      </c>
      <c r="J37" s="25">
        <f t="shared" si="7"/>
        <v>32</v>
      </c>
      <c r="K37" s="29">
        <f t="shared" si="0"/>
        <v>0.30000000000000004</v>
      </c>
      <c r="L37" s="26">
        <f t="shared" si="1"/>
        <v>0.745</v>
      </c>
      <c r="M37" s="31">
        <f t="shared" si="2"/>
        <v>1</v>
      </c>
      <c r="N37" s="26">
        <f t="shared" si="3"/>
        <v>0.81</v>
      </c>
      <c r="O37" s="33">
        <f t="shared" si="4"/>
        <v>0.3833333333333333</v>
      </c>
      <c r="P37" s="47">
        <f t="shared" si="5"/>
        <v>3.2383333333333333</v>
      </c>
      <c r="Q37" s="37">
        <v>1</v>
      </c>
    </row>
    <row r="38" spans="2:17" x14ac:dyDescent="0.25">
      <c r="B38" s="25">
        <f t="shared" si="6"/>
        <v>33</v>
      </c>
      <c r="C38" s="29">
        <v>4.9000000000000004</v>
      </c>
      <c r="D38" s="26">
        <v>148</v>
      </c>
      <c r="E38" s="31" t="s">
        <v>9</v>
      </c>
      <c r="F38" s="26">
        <v>22</v>
      </c>
      <c r="G38" s="31">
        <v>2.9</v>
      </c>
      <c r="H38" s="26">
        <v>472</v>
      </c>
      <c r="J38" s="25">
        <f t="shared" si="7"/>
        <v>33</v>
      </c>
      <c r="K38" s="29">
        <f t="shared" ref="K38:K55" si="8">C38*0.2</f>
        <v>0.98000000000000009</v>
      </c>
      <c r="L38" s="26">
        <f t="shared" ref="L38:L55" si="9">D38*(1/200)</f>
        <v>0.74</v>
      </c>
      <c r="M38" s="31">
        <f t="shared" ref="M38:M55" si="10">IF(E38="None",0,IF(E38="Poor",0.4,IF(E38="Good",0.6,1)))</f>
        <v>0.4</v>
      </c>
      <c r="N38" s="26">
        <f t="shared" ref="N38:N55" si="11">IF(F38&lt;=40,F38*0.005,IF(F38&gt;60,0.005*(F38-60)+0.8,0.03*(F38-40)+0.2))</f>
        <v>0.11</v>
      </c>
      <c r="O38" s="33">
        <f t="shared" ref="O38:O55" si="12">IF(G38&lt;=7,((-0.5/7)*G38)+1,((-0.5/3)*(G38-7))+0.5)</f>
        <v>0.79285714285714293</v>
      </c>
      <c r="P38" s="47">
        <f t="shared" si="5"/>
        <v>3.0228571428571431</v>
      </c>
      <c r="Q38" s="37">
        <v>1</v>
      </c>
    </row>
    <row r="39" spans="2:17" x14ac:dyDescent="0.25">
      <c r="B39" s="25">
        <f t="shared" si="6"/>
        <v>34</v>
      </c>
      <c r="C39" s="29">
        <v>4.0999999999999996</v>
      </c>
      <c r="D39" s="26">
        <v>192</v>
      </c>
      <c r="E39" s="31" t="s">
        <v>11</v>
      </c>
      <c r="F39" s="26">
        <v>68</v>
      </c>
      <c r="G39" s="31">
        <v>8.9</v>
      </c>
      <c r="H39" s="26">
        <v>340</v>
      </c>
      <c r="J39" s="25">
        <f t="shared" si="7"/>
        <v>34</v>
      </c>
      <c r="K39" s="29">
        <f t="shared" si="8"/>
        <v>0.82</v>
      </c>
      <c r="L39" s="26">
        <f t="shared" si="9"/>
        <v>0.96</v>
      </c>
      <c r="M39" s="31">
        <f t="shared" si="10"/>
        <v>1</v>
      </c>
      <c r="N39" s="26">
        <f t="shared" si="11"/>
        <v>0.84000000000000008</v>
      </c>
      <c r="O39" s="33">
        <f t="shared" si="12"/>
        <v>0.18333333333333329</v>
      </c>
      <c r="P39" s="47">
        <f t="shared" si="5"/>
        <v>3.8033333333333332</v>
      </c>
      <c r="Q39" s="37">
        <v>1</v>
      </c>
    </row>
    <row r="40" spans="2:17" x14ac:dyDescent="0.25">
      <c r="B40" s="25">
        <f t="shared" si="6"/>
        <v>35</v>
      </c>
      <c r="C40" s="29">
        <v>4.7</v>
      </c>
      <c r="D40" s="26">
        <v>184</v>
      </c>
      <c r="E40" s="31" t="s">
        <v>9</v>
      </c>
      <c r="F40" s="26">
        <v>10</v>
      </c>
      <c r="G40" s="31">
        <v>5.9</v>
      </c>
      <c r="H40" s="26">
        <v>442</v>
      </c>
      <c r="J40" s="25">
        <f t="shared" si="7"/>
        <v>35</v>
      </c>
      <c r="K40" s="29">
        <f t="shared" si="8"/>
        <v>0.94000000000000006</v>
      </c>
      <c r="L40" s="26">
        <f t="shared" si="9"/>
        <v>0.92</v>
      </c>
      <c r="M40" s="31">
        <f t="shared" si="10"/>
        <v>0.4</v>
      </c>
      <c r="N40" s="26">
        <f t="shared" si="11"/>
        <v>0.05</v>
      </c>
      <c r="O40" s="33">
        <f t="shared" si="12"/>
        <v>0.57857142857142851</v>
      </c>
      <c r="P40" s="47">
        <f t="shared" si="5"/>
        <v>2.8885714285714288</v>
      </c>
      <c r="Q40" s="37">
        <v>0</v>
      </c>
    </row>
    <row r="41" spans="2:17" x14ac:dyDescent="0.25">
      <c r="B41" s="25">
        <f t="shared" si="6"/>
        <v>36</v>
      </c>
      <c r="C41" s="29">
        <v>1.6</v>
      </c>
      <c r="D41" s="26">
        <v>13</v>
      </c>
      <c r="E41" s="31" t="s">
        <v>11</v>
      </c>
      <c r="F41" s="26">
        <v>51</v>
      </c>
      <c r="G41" s="31">
        <v>3.4</v>
      </c>
      <c r="H41" s="26">
        <v>163</v>
      </c>
      <c r="J41" s="25">
        <f t="shared" si="7"/>
        <v>36</v>
      </c>
      <c r="K41" s="29">
        <f t="shared" si="8"/>
        <v>0.32000000000000006</v>
      </c>
      <c r="L41" s="26">
        <f t="shared" si="9"/>
        <v>6.5000000000000002E-2</v>
      </c>
      <c r="M41" s="31">
        <f t="shared" si="10"/>
        <v>1</v>
      </c>
      <c r="N41" s="26">
        <f t="shared" si="11"/>
        <v>0.53</v>
      </c>
      <c r="O41" s="33">
        <f t="shared" si="12"/>
        <v>0.75714285714285712</v>
      </c>
      <c r="P41" s="47">
        <f t="shared" si="5"/>
        <v>2.6721428571428572</v>
      </c>
      <c r="Q41" s="37">
        <v>1</v>
      </c>
    </row>
    <row r="42" spans="2:17" x14ac:dyDescent="0.25">
      <c r="B42" s="25">
        <f t="shared" si="6"/>
        <v>37</v>
      </c>
      <c r="C42" s="29">
        <v>1.1000000000000001</v>
      </c>
      <c r="D42" s="26">
        <v>195</v>
      </c>
      <c r="E42" s="31" t="s">
        <v>9</v>
      </c>
      <c r="F42" s="26">
        <v>20</v>
      </c>
      <c r="G42" s="31">
        <v>9.1</v>
      </c>
      <c r="H42" s="26">
        <v>114</v>
      </c>
      <c r="J42" s="25">
        <f t="shared" si="7"/>
        <v>37</v>
      </c>
      <c r="K42" s="29">
        <f t="shared" si="8"/>
        <v>0.22000000000000003</v>
      </c>
      <c r="L42" s="26">
        <f t="shared" si="9"/>
        <v>0.97499999999999998</v>
      </c>
      <c r="M42" s="31">
        <f t="shared" si="10"/>
        <v>0.4</v>
      </c>
      <c r="N42" s="26">
        <f t="shared" si="11"/>
        <v>0.1</v>
      </c>
      <c r="O42" s="33">
        <f t="shared" si="12"/>
        <v>0.15000000000000008</v>
      </c>
      <c r="P42" s="47">
        <f t="shared" si="5"/>
        <v>1.8450000000000004</v>
      </c>
      <c r="Q42" s="37">
        <v>1</v>
      </c>
    </row>
    <row r="43" spans="2:17" x14ac:dyDescent="0.25">
      <c r="B43" s="25">
        <f t="shared" si="6"/>
        <v>38</v>
      </c>
      <c r="C43" s="29">
        <v>2.9</v>
      </c>
      <c r="D43" s="26">
        <v>4</v>
      </c>
      <c r="E43" s="31" t="s">
        <v>12</v>
      </c>
      <c r="F43" s="26">
        <v>76</v>
      </c>
      <c r="G43" s="31">
        <v>7.5</v>
      </c>
      <c r="H43" s="26">
        <v>273</v>
      </c>
      <c r="J43" s="25">
        <f t="shared" si="7"/>
        <v>38</v>
      </c>
      <c r="K43" s="29">
        <f t="shared" si="8"/>
        <v>0.57999999999999996</v>
      </c>
      <c r="L43" s="26">
        <f t="shared" si="9"/>
        <v>0.02</v>
      </c>
      <c r="M43" s="31">
        <f t="shared" si="10"/>
        <v>0.6</v>
      </c>
      <c r="N43" s="26">
        <f t="shared" si="11"/>
        <v>0.88</v>
      </c>
      <c r="O43" s="33">
        <f t="shared" si="12"/>
        <v>0.41666666666666669</v>
      </c>
      <c r="P43" s="47">
        <f t="shared" si="5"/>
        <v>2.4966666666666666</v>
      </c>
      <c r="Q43" s="37">
        <v>1</v>
      </c>
    </row>
    <row r="44" spans="2:17" x14ac:dyDescent="0.25">
      <c r="B44" s="25">
        <f t="shared" si="6"/>
        <v>39</v>
      </c>
      <c r="C44" s="29">
        <v>0.6</v>
      </c>
      <c r="D44" s="26">
        <v>91</v>
      </c>
      <c r="E44" s="31" t="s">
        <v>11</v>
      </c>
      <c r="F44" s="26">
        <v>45</v>
      </c>
      <c r="G44" s="31">
        <v>4.2</v>
      </c>
      <c r="H44" s="26">
        <v>70</v>
      </c>
      <c r="J44" s="25">
        <f t="shared" si="7"/>
        <v>39</v>
      </c>
      <c r="K44" s="29">
        <f t="shared" si="8"/>
        <v>0.12</v>
      </c>
      <c r="L44" s="26">
        <f t="shared" si="9"/>
        <v>0.45500000000000002</v>
      </c>
      <c r="M44" s="31">
        <f t="shared" si="10"/>
        <v>1</v>
      </c>
      <c r="N44" s="26">
        <f t="shared" si="11"/>
        <v>0.35</v>
      </c>
      <c r="O44" s="33">
        <f t="shared" si="12"/>
        <v>0.7</v>
      </c>
      <c r="P44" s="47">
        <f t="shared" si="5"/>
        <v>2.625</v>
      </c>
      <c r="Q44" s="37">
        <v>1</v>
      </c>
    </row>
    <row r="45" spans="2:17" x14ac:dyDescent="0.25">
      <c r="B45" s="25">
        <f t="shared" si="6"/>
        <v>40</v>
      </c>
      <c r="C45" s="29">
        <v>4.2</v>
      </c>
      <c r="D45" s="26">
        <v>21</v>
      </c>
      <c r="E45" s="31" t="s">
        <v>10</v>
      </c>
      <c r="F45" s="26">
        <v>36</v>
      </c>
      <c r="G45" s="31">
        <v>1.4</v>
      </c>
      <c r="H45" s="26">
        <v>452</v>
      </c>
      <c r="J45" s="25">
        <f t="shared" si="7"/>
        <v>40</v>
      </c>
      <c r="K45" s="29">
        <f t="shared" si="8"/>
        <v>0.84000000000000008</v>
      </c>
      <c r="L45" s="26">
        <f t="shared" si="9"/>
        <v>0.105</v>
      </c>
      <c r="M45" s="31">
        <f t="shared" si="10"/>
        <v>0</v>
      </c>
      <c r="N45" s="26">
        <f t="shared" si="11"/>
        <v>0.18</v>
      </c>
      <c r="O45" s="33">
        <f t="shared" si="12"/>
        <v>0.9</v>
      </c>
      <c r="P45" s="47">
        <f t="shared" si="5"/>
        <v>2.0249999999999999</v>
      </c>
      <c r="Q45" s="37">
        <v>0</v>
      </c>
    </row>
    <row r="46" spans="2:17" x14ac:dyDescent="0.25">
      <c r="B46" s="25">
        <f t="shared" si="6"/>
        <v>41</v>
      </c>
      <c r="C46" s="29">
        <v>2.1</v>
      </c>
      <c r="D46" s="26">
        <v>20</v>
      </c>
      <c r="E46" s="31" t="s">
        <v>12</v>
      </c>
      <c r="F46" s="26">
        <v>31</v>
      </c>
      <c r="G46" s="31">
        <v>4.4000000000000004</v>
      </c>
      <c r="H46" s="26">
        <v>249</v>
      </c>
      <c r="J46" s="25">
        <f t="shared" si="7"/>
        <v>41</v>
      </c>
      <c r="K46" s="29">
        <f t="shared" si="8"/>
        <v>0.42000000000000004</v>
      </c>
      <c r="L46" s="26">
        <f t="shared" si="9"/>
        <v>0.1</v>
      </c>
      <c r="M46" s="31">
        <f t="shared" si="10"/>
        <v>0.6</v>
      </c>
      <c r="N46" s="26">
        <f t="shared" si="11"/>
        <v>0.155</v>
      </c>
      <c r="O46" s="33">
        <f t="shared" si="12"/>
        <v>0.68571428571428572</v>
      </c>
      <c r="P46" s="47">
        <f t="shared" si="5"/>
        <v>1.9607142857142859</v>
      </c>
      <c r="Q46" s="37">
        <v>1</v>
      </c>
    </row>
    <row r="47" spans="2:17" x14ac:dyDescent="0.25">
      <c r="B47" s="25">
        <f t="shared" si="6"/>
        <v>42</v>
      </c>
      <c r="C47" s="29">
        <v>1.3</v>
      </c>
      <c r="D47" s="26">
        <v>124</v>
      </c>
      <c r="E47" s="31" t="s">
        <v>10</v>
      </c>
      <c r="F47" s="26">
        <v>34</v>
      </c>
      <c r="G47" s="31">
        <v>8.8000000000000007</v>
      </c>
      <c r="H47" s="26">
        <v>156</v>
      </c>
      <c r="J47" s="25">
        <f t="shared" si="7"/>
        <v>42</v>
      </c>
      <c r="K47" s="29">
        <f t="shared" si="8"/>
        <v>0.26</v>
      </c>
      <c r="L47" s="26">
        <f t="shared" si="9"/>
        <v>0.62</v>
      </c>
      <c r="M47" s="31">
        <f t="shared" si="10"/>
        <v>0</v>
      </c>
      <c r="N47" s="26">
        <f t="shared" si="11"/>
        <v>0.17</v>
      </c>
      <c r="O47" s="33">
        <f t="shared" si="12"/>
        <v>0.1999999999999999</v>
      </c>
      <c r="P47" s="47">
        <f t="shared" si="5"/>
        <v>1.25</v>
      </c>
      <c r="Q47" s="37">
        <v>1</v>
      </c>
    </row>
    <row r="48" spans="2:17" x14ac:dyDescent="0.25">
      <c r="B48" s="25">
        <f t="shared" si="6"/>
        <v>43</v>
      </c>
      <c r="C48" s="29">
        <v>2.1</v>
      </c>
      <c r="D48" s="26">
        <v>28</v>
      </c>
      <c r="E48" s="31" t="s">
        <v>11</v>
      </c>
      <c r="F48" s="26">
        <v>20</v>
      </c>
      <c r="G48" s="31">
        <v>5.6</v>
      </c>
      <c r="H48" s="26">
        <v>211</v>
      </c>
      <c r="J48" s="25">
        <f t="shared" si="7"/>
        <v>43</v>
      </c>
      <c r="K48" s="29">
        <f t="shared" si="8"/>
        <v>0.42000000000000004</v>
      </c>
      <c r="L48" s="26">
        <f t="shared" si="9"/>
        <v>0.14000000000000001</v>
      </c>
      <c r="M48" s="31">
        <f t="shared" si="10"/>
        <v>1</v>
      </c>
      <c r="N48" s="26">
        <f t="shared" si="11"/>
        <v>0.1</v>
      </c>
      <c r="O48" s="33">
        <f t="shared" si="12"/>
        <v>0.60000000000000009</v>
      </c>
      <c r="P48" s="47">
        <f t="shared" si="5"/>
        <v>2.2600000000000002</v>
      </c>
      <c r="Q48" s="37">
        <v>1</v>
      </c>
    </row>
    <row r="49" spans="2:17" x14ac:dyDescent="0.25">
      <c r="B49" s="25">
        <f t="shared" si="6"/>
        <v>44</v>
      </c>
      <c r="C49" s="29">
        <v>3.5</v>
      </c>
      <c r="D49" s="26">
        <v>197</v>
      </c>
      <c r="E49" s="31" t="s">
        <v>9</v>
      </c>
      <c r="F49" s="26">
        <v>29</v>
      </c>
      <c r="G49" s="31">
        <v>2.2999999999999998</v>
      </c>
      <c r="H49" s="26">
        <v>409</v>
      </c>
      <c r="J49" s="25">
        <f t="shared" si="7"/>
        <v>44</v>
      </c>
      <c r="K49" s="29">
        <f t="shared" si="8"/>
        <v>0.70000000000000007</v>
      </c>
      <c r="L49" s="26">
        <f t="shared" si="9"/>
        <v>0.98499999999999999</v>
      </c>
      <c r="M49" s="31">
        <f t="shared" si="10"/>
        <v>0.4</v>
      </c>
      <c r="N49" s="26">
        <f t="shared" si="11"/>
        <v>0.14499999999999999</v>
      </c>
      <c r="O49" s="33">
        <f t="shared" si="12"/>
        <v>0.83571428571428574</v>
      </c>
      <c r="P49" s="47">
        <f t="shared" si="5"/>
        <v>3.0657142857142858</v>
      </c>
      <c r="Q49" s="37">
        <v>1</v>
      </c>
    </row>
    <row r="50" spans="2:17" x14ac:dyDescent="0.25">
      <c r="B50" s="25">
        <f t="shared" si="6"/>
        <v>45</v>
      </c>
      <c r="C50" s="29">
        <v>3</v>
      </c>
      <c r="D50" s="26">
        <v>105</v>
      </c>
      <c r="E50" s="31" t="s">
        <v>12</v>
      </c>
      <c r="F50" s="26">
        <v>36</v>
      </c>
      <c r="G50" s="31">
        <v>5.4</v>
      </c>
      <c r="H50" s="26">
        <v>318</v>
      </c>
      <c r="J50" s="25">
        <f t="shared" si="7"/>
        <v>45</v>
      </c>
      <c r="K50" s="29">
        <f t="shared" si="8"/>
        <v>0.60000000000000009</v>
      </c>
      <c r="L50" s="26">
        <f t="shared" si="9"/>
        <v>0.52500000000000002</v>
      </c>
      <c r="M50" s="31">
        <f t="shared" si="10"/>
        <v>0.6</v>
      </c>
      <c r="N50" s="26">
        <f t="shared" si="11"/>
        <v>0.18</v>
      </c>
      <c r="O50" s="33">
        <f t="shared" si="12"/>
        <v>0.61428571428571432</v>
      </c>
      <c r="P50" s="47">
        <f t="shared" si="5"/>
        <v>2.5192857142857141</v>
      </c>
      <c r="Q50" s="37">
        <v>1</v>
      </c>
    </row>
    <row r="51" spans="2:17" x14ac:dyDescent="0.25">
      <c r="B51" s="25">
        <f t="shared" si="6"/>
        <v>46</v>
      </c>
      <c r="C51" s="29">
        <v>4.8</v>
      </c>
      <c r="D51" s="26">
        <v>51</v>
      </c>
      <c r="E51" s="31" t="s">
        <v>9</v>
      </c>
      <c r="F51" s="26">
        <v>18</v>
      </c>
      <c r="G51" s="31">
        <v>3.5</v>
      </c>
      <c r="H51" s="26">
        <v>503</v>
      </c>
      <c r="J51" s="25">
        <f t="shared" si="7"/>
        <v>46</v>
      </c>
      <c r="K51" s="29">
        <f t="shared" si="8"/>
        <v>0.96</v>
      </c>
      <c r="L51" s="26">
        <f t="shared" si="9"/>
        <v>0.255</v>
      </c>
      <c r="M51" s="31">
        <f t="shared" si="10"/>
        <v>0.4</v>
      </c>
      <c r="N51" s="26">
        <f t="shared" si="11"/>
        <v>0.09</v>
      </c>
      <c r="O51" s="33">
        <f t="shared" si="12"/>
        <v>0.75</v>
      </c>
      <c r="P51" s="47">
        <f t="shared" si="5"/>
        <v>2.4550000000000001</v>
      </c>
      <c r="Q51" s="37">
        <v>0</v>
      </c>
    </row>
    <row r="52" spans="2:17" x14ac:dyDescent="0.25">
      <c r="B52" s="25">
        <f t="shared" si="6"/>
        <v>47</v>
      </c>
      <c r="C52" s="29">
        <v>4.5999999999999996</v>
      </c>
      <c r="D52" s="26">
        <v>124</v>
      </c>
      <c r="E52" s="31" t="s">
        <v>10</v>
      </c>
      <c r="F52" s="26">
        <v>25</v>
      </c>
      <c r="G52" s="31">
        <v>8.5</v>
      </c>
      <c r="H52" s="26">
        <v>473</v>
      </c>
      <c r="J52" s="25">
        <f t="shared" si="7"/>
        <v>47</v>
      </c>
      <c r="K52" s="29">
        <f t="shared" si="8"/>
        <v>0.91999999999999993</v>
      </c>
      <c r="L52" s="26">
        <f t="shared" si="9"/>
        <v>0.62</v>
      </c>
      <c r="M52" s="31">
        <f t="shared" si="10"/>
        <v>0</v>
      </c>
      <c r="N52" s="26">
        <f t="shared" si="11"/>
        <v>0.125</v>
      </c>
      <c r="O52" s="33">
        <f t="shared" si="12"/>
        <v>0.25</v>
      </c>
      <c r="P52" s="47">
        <f t="shared" si="5"/>
        <v>1.915</v>
      </c>
      <c r="Q52" s="37">
        <v>0</v>
      </c>
    </row>
    <row r="53" spans="2:17" x14ac:dyDescent="0.25">
      <c r="B53" s="25">
        <f t="shared" si="6"/>
        <v>48</v>
      </c>
      <c r="C53" s="29">
        <v>2</v>
      </c>
      <c r="D53" s="26">
        <v>176</v>
      </c>
      <c r="E53" s="31" t="s">
        <v>11</v>
      </c>
      <c r="F53" s="26">
        <v>34</v>
      </c>
      <c r="G53" s="31">
        <v>4.8</v>
      </c>
      <c r="H53" s="26">
        <v>170</v>
      </c>
      <c r="J53" s="25">
        <f t="shared" si="7"/>
        <v>48</v>
      </c>
      <c r="K53" s="29">
        <f t="shared" si="8"/>
        <v>0.4</v>
      </c>
      <c r="L53" s="26">
        <f t="shared" si="9"/>
        <v>0.88</v>
      </c>
      <c r="M53" s="31">
        <f t="shared" si="10"/>
        <v>1</v>
      </c>
      <c r="N53" s="26">
        <f t="shared" si="11"/>
        <v>0.17</v>
      </c>
      <c r="O53" s="33">
        <f t="shared" si="12"/>
        <v>0.65714285714285725</v>
      </c>
      <c r="P53" s="47">
        <f t="shared" si="5"/>
        <v>3.1071428571428577</v>
      </c>
      <c r="Q53" s="37">
        <v>1</v>
      </c>
    </row>
    <row r="54" spans="2:17" x14ac:dyDescent="0.25">
      <c r="B54" s="25">
        <f t="shared" si="6"/>
        <v>49</v>
      </c>
      <c r="C54" s="29">
        <v>4.5</v>
      </c>
      <c r="D54" s="26">
        <v>59</v>
      </c>
      <c r="E54" s="31" t="s">
        <v>12</v>
      </c>
      <c r="F54" s="26">
        <v>59</v>
      </c>
      <c r="G54" s="31">
        <v>2.4</v>
      </c>
      <c r="H54" s="26">
        <v>516</v>
      </c>
      <c r="J54" s="25">
        <f t="shared" si="7"/>
        <v>49</v>
      </c>
      <c r="K54" s="29">
        <f t="shared" si="8"/>
        <v>0.9</v>
      </c>
      <c r="L54" s="26">
        <f t="shared" si="9"/>
        <v>0.29499999999999998</v>
      </c>
      <c r="M54" s="31">
        <f t="shared" si="10"/>
        <v>0.6</v>
      </c>
      <c r="N54" s="26">
        <f t="shared" si="11"/>
        <v>0.77</v>
      </c>
      <c r="O54" s="33">
        <f t="shared" si="12"/>
        <v>0.82857142857142863</v>
      </c>
      <c r="P54" s="47">
        <f t="shared" si="5"/>
        <v>3.3935714285714287</v>
      </c>
      <c r="Q54" s="37">
        <v>1</v>
      </c>
    </row>
    <row r="55" spans="2:17" x14ac:dyDescent="0.25">
      <c r="B55" s="25">
        <f t="shared" si="6"/>
        <v>50</v>
      </c>
      <c r="C55" s="29">
        <v>3.5</v>
      </c>
      <c r="D55" s="26">
        <v>82</v>
      </c>
      <c r="E55" s="31" t="s">
        <v>11</v>
      </c>
      <c r="F55" s="26">
        <v>30</v>
      </c>
      <c r="G55" s="31">
        <v>8.6</v>
      </c>
      <c r="H55" s="26">
        <v>332</v>
      </c>
      <c r="J55" s="25">
        <f t="shared" si="7"/>
        <v>50</v>
      </c>
      <c r="K55" s="29">
        <f t="shared" si="8"/>
        <v>0.70000000000000007</v>
      </c>
      <c r="L55" s="26">
        <f t="shared" si="9"/>
        <v>0.41000000000000003</v>
      </c>
      <c r="M55" s="31">
        <f t="shared" si="10"/>
        <v>1</v>
      </c>
      <c r="N55" s="26">
        <f t="shared" si="11"/>
        <v>0.15</v>
      </c>
      <c r="O55" s="33">
        <f t="shared" si="12"/>
        <v>0.23333333333333339</v>
      </c>
      <c r="P55" s="47">
        <f t="shared" si="5"/>
        <v>2.4933333333333336</v>
      </c>
      <c r="Q55" s="3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56"/>
  <sheetViews>
    <sheetView showGridLines="0" tabSelected="1" topLeftCell="I1" workbookViewId="0">
      <selection activeCell="U17" sqref="U17"/>
    </sheetView>
  </sheetViews>
  <sheetFormatPr defaultRowHeight="13.8" x14ac:dyDescent="0.25"/>
  <cols>
    <col min="1" max="1" width="0.8984375" customWidth="1"/>
    <col min="2" max="8" width="14.59765625" customWidth="1"/>
    <col min="9" max="10" width="0.8984375" customWidth="1"/>
    <col min="11" max="11" width="9.3984375" customWidth="1"/>
    <col min="12" max="12" width="4.8984375" customWidth="1"/>
    <col min="13" max="13" width="12.59765625" customWidth="1"/>
    <col min="14" max="14" width="13" customWidth="1"/>
    <col min="15" max="15" width="11.69921875" customWidth="1"/>
    <col min="16" max="16" width="15.19921875" customWidth="1"/>
    <col min="17" max="17" width="13" customWidth="1"/>
    <col min="18" max="18" width="17.09765625" customWidth="1"/>
    <col min="19" max="20" width="0.8984375" customWidth="1"/>
    <col min="21" max="21" width="20.59765625" customWidth="1"/>
  </cols>
  <sheetData>
    <row r="2" spans="2:26" ht="2.1" customHeight="1" x14ac:dyDescent="0.25"/>
    <row r="3" spans="2:26" ht="14.4" thickBot="1" x14ac:dyDescent="0.3">
      <c r="B3" s="34" t="s">
        <v>13</v>
      </c>
      <c r="C3" s="27"/>
      <c r="D3" s="27"/>
      <c r="E3" s="27"/>
      <c r="F3" s="27"/>
      <c r="G3" s="27"/>
      <c r="H3" s="27"/>
      <c r="K3" s="34" t="s">
        <v>20</v>
      </c>
      <c r="L3" s="27"/>
      <c r="M3" s="27"/>
      <c r="N3" s="27"/>
      <c r="O3" s="27"/>
      <c r="P3" s="27"/>
      <c r="Q3" s="27"/>
      <c r="R3" s="27"/>
    </row>
    <row r="4" spans="2:26" ht="2.1" customHeight="1" x14ac:dyDescent="0.25"/>
    <row r="5" spans="2:26" ht="55.2" x14ac:dyDescent="0.25">
      <c r="B5" s="21" t="s">
        <v>8</v>
      </c>
      <c r="C5" s="22" t="s">
        <v>14</v>
      </c>
      <c r="D5" s="22" t="s">
        <v>15</v>
      </c>
      <c r="E5" s="22" t="s">
        <v>16</v>
      </c>
      <c r="F5" s="22" t="s">
        <v>56</v>
      </c>
      <c r="G5" s="22" t="s">
        <v>123</v>
      </c>
      <c r="H5" s="22" t="s">
        <v>19</v>
      </c>
      <c r="K5" s="21" t="s">
        <v>8</v>
      </c>
      <c r="L5" s="22" t="s">
        <v>14</v>
      </c>
      <c r="M5" s="22" t="s">
        <v>15</v>
      </c>
      <c r="N5" s="22" t="s">
        <v>16</v>
      </c>
      <c r="O5" s="22" t="s">
        <v>56</v>
      </c>
      <c r="P5" s="22" t="s">
        <v>123</v>
      </c>
      <c r="Q5" s="45" t="s">
        <v>55</v>
      </c>
      <c r="R5" s="35" t="s">
        <v>4</v>
      </c>
      <c r="U5" s="40" t="s">
        <v>44</v>
      </c>
      <c r="V5" s="39"/>
      <c r="W5" s="39"/>
      <c r="X5" s="39"/>
    </row>
    <row r="6" spans="2:26" x14ac:dyDescent="0.25">
      <c r="B6" s="23">
        <v>1</v>
      </c>
      <c r="C6" s="28">
        <v>2.2999999999999998</v>
      </c>
      <c r="D6" s="24">
        <v>173</v>
      </c>
      <c r="E6" s="30" t="s">
        <v>9</v>
      </c>
      <c r="F6" s="24">
        <v>18</v>
      </c>
      <c r="G6" s="30">
        <v>0.7</v>
      </c>
      <c r="H6" s="24">
        <v>213</v>
      </c>
      <c r="K6" s="23">
        <v>1</v>
      </c>
      <c r="L6" s="28">
        <f t="shared" ref="L6:L37" si="0">C6*0.2</f>
        <v>0.45999999999999996</v>
      </c>
      <c r="M6" s="24">
        <f t="shared" ref="M6:M37" si="1">D6*(1/200)</f>
        <v>0.86499999999999999</v>
      </c>
      <c r="N6" s="30">
        <f t="shared" ref="N6:N37" si="2">IF(E6="None",0,IF(E6="Poor",0.4,IF(E6="Good",0.6,1)))</f>
        <v>0.4</v>
      </c>
      <c r="O6" s="24">
        <f t="shared" ref="O6:O37" si="3">IF(F6&lt;=40,F6*0.005,IF(F6&gt;60,0.005*(F6-60)+0.8,0.03*(F6-40)+0.2))</f>
        <v>0.09</v>
      </c>
      <c r="P6" s="32">
        <f t="shared" ref="P6:P37" si="4">IF(G6&lt;=7,((-0.5/7)*G6)+1,((-0.5/3)*(G6-7))+0.5)</f>
        <v>0.95</v>
      </c>
      <c r="Q6" s="46">
        <f>SUM(L6:P6)</f>
        <v>2.7650000000000001</v>
      </c>
      <c r="R6" s="69">
        <v>1</v>
      </c>
      <c r="U6" s="43" t="s">
        <v>22</v>
      </c>
      <c r="V6" s="51">
        <f>SUMPRODUCT(R6:R55,H6:H55)</f>
        <v>7465</v>
      </c>
      <c r="W6" s="44" t="s">
        <v>0</v>
      </c>
      <c r="X6" s="49">
        <v>7500</v>
      </c>
      <c r="Z6" s="63"/>
    </row>
    <row r="7" spans="2:26" x14ac:dyDescent="0.25">
      <c r="B7" s="25">
        <f>B6+1</f>
        <v>2</v>
      </c>
      <c r="C7" s="29">
        <v>4.0999999999999996</v>
      </c>
      <c r="D7" s="26">
        <v>72</v>
      </c>
      <c r="E7" s="31" t="s">
        <v>9</v>
      </c>
      <c r="F7" s="26">
        <v>32</v>
      </c>
      <c r="G7" s="31">
        <v>6.1</v>
      </c>
      <c r="H7" s="26">
        <v>438</v>
      </c>
      <c r="K7" s="25">
        <f>K6+1</f>
        <v>2</v>
      </c>
      <c r="L7" s="29">
        <f t="shared" si="0"/>
        <v>0.82</v>
      </c>
      <c r="M7" s="26">
        <f t="shared" si="1"/>
        <v>0.36</v>
      </c>
      <c r="N7" s="31">
        <f t="shared" si="2"/>
        <v>0.4</v>
      </c>
      <c r="O7" s="26">
        <f t="shared" si="3"/>
        <v>0.16</v>
      </c>
      <c r="P7" s="33">
        <f t="shared" si="4"/>
        <v>0.56428571428571428</v>
      </c>
      <c r="Q7" s="47">
        <f t="shared" ref="Q7:Q55" si="5">SUM(L7:P7)</f>
        <v>2.3042857142857143</v>
      </c>
      <c r="R7" s="69">
        <v>0</v>
      </c>
      <c r="U7" s="42" t="s">
        <v>124</v>
      </c>
      <c r="V7" s="52">
        <f>SUMPRODUCT($P$6:$P$55,$R$6:$R$55)</f>
        <v>17.519047619047619</v>
      </c>
      <c r="W7" s="41" t="s">
        <v>0</v>
      </c>
      <c r="X7" s="50">
        <v>20</v>
      </c>
    </row>
    <row r="8" spans="2:26" x14ac:dyDescent="0.25">
      <c r="B8" s="25">
        <f>B7+1</f>
        <v>3</v>
      </c>
      <c r="C8" s="29">
        <v>1.7</v>
      </c>
      <c r="D8" s="26">
        <v>156</v>
      </c>
      <c r="E8" s="31" t="s">
        <v>10</v>
      </c>
      <c r="F8" s="26">
        <v>9</v>
      </c>
      <c r="G8" s="31">
        <v>7.5</v>
      </c>
      <c r="H8" s="26">
        <v>139</v>
      </c>
      <c r="K8" s="25">
        <f>K7+1</f>
        <v>3</v>
      </c>
      <c r="L8" s="29">
        <f t="shared" si="0"/>
        <v>0.34</v>
      </c>
      <c r="M8" s="26">
        <f t="shared" si="1"/>
        <v>0.78</v>
      </c>
      <c r="N8" s="31">
        <f t="shared" si="2"/>
        <v>0</v>
      </c>
      <c r="O8" s="26">
        <f t="shared" si="3"/>
        <v>4.4999999999999998E-2</v>
      </c>
      <c r="P8" s="33">
        <f t="shared" si="4"/>
        <v>0.41666666666666669</v>
      </c>
      <c r="Q8" s="47">
        <f t="shared" si="5"/>
        <v>1.5816666666666668</v>
      </c>
      <c r="R8" s="69">
        <v>1</v>
      </c>
      <c r="U8" s="43" t="s">
        <v>23</v>
      </c>
      <c r="V8" s="51">
        <f>SUMPRODUCT($O$6:$O$55,$R$6:$R$55)</f>
        <v>16.27</v>
      </c>
      <c r="W8" s="44" t="s">
        <v>29</v>
      </c>
      <c r="X8" s="49">
        <v>15</v>
      </c>
    </row>
    <row r="9" spans="2:26" x14ac:dyDescent="0.25">
      <c r="B9" s="25">
        <f>B8+1</f>
        <v>4</v>
      </c>
      <c r="C9" s="29">
        <v>3.3</v>
      </c>
      <c r="D9" s="26">
        <v>172</v>
      </c>
      <c r="E9" s="31" t="s">
        <v>11</v>
      </c>
      <c r="F9" s="26">
        <v>46</v>
      </c>
      <c r="G9" s="31">
        <v>2.8</v>
      </c>
      <c r="H9" s="26">
        <v>329</v>
      </c>
      <c r="K9" s="25">
        <f>K8+1</f>
        <v>4</v>
      </c>
      <c r="L9" s="29">
        <f t="shared" si="0"/>
        <v>0.66</v>
      </c>
      <c r="M9" s="26">
        <f t="shared" si="1"/>
        <v>0.86</v>
      </c>
      <c r="N9" s="31">
        <f t="shared" si="2"/>
        <v>1</v>
      </c>
      <c r="O9" s="26">
        <f t="shared" si="3"/>
        <v>0.38</v>
      </c>
      <c r="P9" s="33">
        <f t="shared" si="4"/>
        <v>0.8</v>
      </c>
      <c r="Q9" s="47">
        <f t="shared" si="5"/>
        <v>3.7</v>
      </c>
      <c r="R9" s="69">
        <v>1</v>
      </c>
      <c r="U9" s="42" t="s">
        <v>25</v>
      </c>
      <c r="V9" s="52">
        <f>SUMPRODUCT($M$6:$M$55,$R$6:$R$55)</f>
        <v>16.439999999999998</v>
      </c>
      <c r="W9" s="41" t="s">
        <v>29</v>
      </c>
      <c r="X9" s="50">
        <v>10</v>
      </c>
    </row>
    <row r="10" spans="2:26" x14ac:dyDescent="0.25">
      <c r="B10" s="25">
        <f t="shared" ref="B10:B55" si="6">B9+1</f>
        <v>5</v>
      </c>
      <c r="C10" s="29">
        <v>3.7</v>
      </c>
      <c r="D10" s="26">
        <v>195</v>
      </c>
      <c r="E10" s="31" t="s">
        <v>10</v>
      </c>
      <c r="F10" s="26">
        <v>67</v>
      </c>
      <c r="G10" s="31">
        <v>9.4</v>
      </c>
      <c r="H10" s="26">
        <v>425</v>
      </c>
      <c r="K10" s="25">
        <f t="shared" ref="K10:K55" si="7">K9+1</f>
        <v>5</v>
      </c>
      <c r="L10" s="29">
        <f t="shared" si="0"/>
        <v>0.7400000000000001</v>
      </c>
      <c r="M10" s="26">
        <f t="shared" si="1"/>
        <v>0.97499999999999998</v>
      </c>
      <c r="N10" s="31">
        <f t="shared" si="2"/>
        <v>0</v>
      </c>
      <c r="O10" s="26">
        <f t="shared" si="3"/>
        <v>0.83500000000000008</v>
      </c>
      <c r="P10" s="33">
        <f t="shared" si="4"/>
        <v>9.9999999999999978E-2</v>
      </c>
      <c r="Q10" s="47">
        <f t="shared" si="5"/>
        <v>2.6500000000000004</v>
      </c>
      <c r="R10" s="69">
        <v>0</v>
      </c>
      <c r="U10" s="53" t="s">
        <v>26</v>
      </c>
      <c r="V10" s="54">
        <f>SUMPRODUCT($N$6:$N$55,$R$6:$R$55)</f>
        <v>22.000000000000004</v>
      </c>
      <c r="W10" s="55" t="s">
        <v>29</v>
      </c>
      <c r="X10" s="56">
        <v>22</v>
      </c>
    </row>
    <row r="11" spans="2:26" x14ac:dyDescent="0.25">
      <c r="B11" s="25">
        <f t="shared" si="6"/>
        <v>6</v>
      </c>
      <c r="C11" s="29">
        <v>0.8</v>
      </c>
      <c r="D11" s="26">
        <v>114</v>
      </c>
      <c r="E11" s="31" t="s">
        <v>11</v>
      </c>
      <c r="F11" s="26">
        <v>26</v>
      </c>
      <c r="G11" s="31">
        <v>9.1</v>
      </c>
      <c r="H11" s="26">
        <v>92</v>
      </c>
      <c r="K11" s="25">
        <f t="shared" si="7"/>
        <v>6</v>
      </c>
      <c r="L11" s="29">
        <f t="shared" si="0"/>
        <v>0.16000000000000003</v>
      </c>
      <c r="M11" s="26">
        <f t="shared" si="1"/>
        <v>0.57000000000000006</v>
      </c>
      <c r="N11" s="31">
        <f t="shared" si="2"/>
        <v>1</v>
      </c>
      <c r="O11" s="26">
        <f t="shared" si="3"/>
        <v>0.13</v>
      </c>
      <c r="P11" s="33">
        <f t="shared" si="4"/>
        <v>0.15000000000000008</v>
      </c>
      <c r="Q11" s="47">
        <f t="shared" si="5"/>
        <v>2.0099999999999998</v>
      </c>
      <c r="R11" s="69">
        <v>1</v>
      </c>
      <c r="U11" s="42" t="s">
        <v>24</v>
      </c>
      <c r="V11" s="52">
        <f>SUMPRODUCT($L$6:$L$55,$R$6:$R$55)</f>
        <v>15.120000000000001</v>
      </c>
      <c r="W11" s="41" t="s">
        <v>29</v>
      </c>
      <c r="X11" s="50">
        <v>15</v>
      </c>
    </row>
    <row r="12" spans="2:26" x14ac:dyDescent="0.25">
      <c r="B12" s="25">
        <f t="shared" si="6"/>
        <v>7</v>
      </c>
      <c r="C12" s="29">
        <v>0.9</v>
      </c>
      <c r="D12" s="26">
        <v>72</v>
      </c>
      <c r="E12" s="31" t="s">
        <v>12</v>
      </c>
      <c r="F12" s="26">
        <v>69</v>
      </c>
      <c r="G12" s="31">
        <v>10</v>
      </c>
      <c r="H12" s="26">
        <v>106</v>
      </c>
      <c r="K12" s="25">
        <f t="shared" si="7"/>
        <v>7</v>
      </c>
      <c r="L12" s="29">
        <f t="shared" si="0"/>
        <v>0.18000000000000002</v>
      </c>
      <c r="M12" s="26">
        <f t="shared" si="1"/>
        <v>0.36</v>
      </c>
      <c r="N12" s="31">
        <f t="shared" si="2"/>
        <v>0.6</v>
      </c>
      <c r="O12" s="26">
        <f t="shared" si="3"/>
        <v>0.84500000000000008</v>
      </c>
      <c r="P12" s="33">
        <f t="shared" si="4"/>
        <v>0</v>
      </c>
      <c r="Q12" s="47">
        <f t="shared" si="5"/>
        <v>1.9850000000000003</v>
      </c>
      <c r="R12" s="69">
        <v>1</v>
      </c>
    </row>
    <row r="13" spans="2:26" x14ac:dyDescent="0.25">
      <c r="B13" s="25">
        <f t="shared" si="6"/>
        <v>8</v>
      </c>
      <c r="C13" s="29">
        <v>1.6</v>
      </c>
      <c r="D13" s="26">
        <v>127</v>
      </c>
      <c r="E13" s="31" t="s">
        <v>11</v>
      </c>
      <c r="F13" s="26">
        <v>67</v>
      </c>
      <c r="G13" s="31">
        <v>1.3</v>
      </c>
      <c r="H13" s="26">
        <v>157</v>
      </c>
      <c r="K13" s="25">
        <f t="shared" si="7"/>
        <v>8</v>
      </c>
      <c r="L13" s="29">
        <f t="shared" si="0"/>
        <v>0.32000000000000006</v>
      </c>
      <c r="M13" s="26">
        <f t="shared" si="1"/>
        <v>0.63500000000000001</v>
      </c>
      <c r="N13" s="31">
        <f t="shared" si="2"/>
        <v>1</v>
      </c>
      <c r="O13" s="26">
        <f t="shared" si="3"/>
        <v>0.83500000000000008</v>
      </c>
      <c r="P13" s="33">
        <f t="shared" si="4"/>
        <v>0.90714285714285714</v>
      </c>
      <c r="Q13" s="47">
        <f t="shared" si="5"/>
        <v>3.6971428571428571</v>
      </c>
      <c r="R13" s="69">
        <v>1</v>
      </c>
      <c r="U13" s="48" t="s">
        <v>28</v>
      </c>
      <c r="V13" s="48">
        <f>SUMPRODUCT(Q6:Q55,R6:R55)</f>
        <v>87.349047619047624</v>
      </c>
    </row>
    <row r="14" spans="2:26" x14ac:dyDescent="0.25">
      <c r="B14" s="25">
        <f t="shared" si="6"/>
        <v>9</v>
      </c>
      <c r="C14" s="29">
        <v>2.1</v>
      </c>
      <c r="D14" s="26">
        <v>155</v>
      </c>
      <c r="E14" s="31" t="s">
        <v>12</v>
      </c>
      <c r="F14" s="26">
        <v>56</v>
      </c>
      <c r="G14" s="31">
        <v>9.1</v>
      </c>
      <c r="H14" s="26">
        <v>186</v>
      </c>
      <c r="K14" s="25">
        <f t="shared" si="7"/>
        <v>9</v>
      </c>
      <c r="L14" s="29">
        <f t="shared" si="0"/>
        <v>0.42000000000000004</v>
      </c>
      <c r="M14" s="26">
        <f t="shared" si="1"/>
        <v>0.77500000000000002</v>
      </c>
      <c r="N14" s="31">
        <f t="shared" si="2"/>
        <v>0.6</v>
      </c>
      <c r="O14" s="26">
        <f t="shared" si="3"/>
        <v>0.67999999999999994</v>
      </c>
      <c r="P14" s="33">
        <f t="shared" si="4"/>
        <v>0.15000000000000008</v>
      </c>
      <c r="Q14" s="47">
        <f t="shared" si="5"/>
        <v>2.6249999999999996</v>
      </c>
      <c r="R14" s="69">
        <v>1</v>
      </c>
    </row>
    <row r="15" spans="2:26" x14ac:dyDescent="0.25">
      <c r="B15" s="25">
        <f t="shared" si="6"/>
        <v>10</v>
      </c>
      <c r="C15" s="29">
        <v>4.2</v>
      </c>
      <c r="D15" s="26">
        <v>180</v>
      </c>
      <c r="E15" s="31" t="s">
        <v>9</v>
      </c>
      <c r="F15" s="26">
        <v>69</v>
      </c>
      <c r="G15" s="31">
        <v>7.8</v>
      </c>
      <c r="H15" s="26">
        <v>440</v>
      </c>
      <c r="K15" s="25">
        <f t="shared" si="7"/>
        <v>10</v>
      </c>
      <c r="L15" s="29">
        <f t="shared" si="0"/>
        <v>0.84000000000000008</v>
      </c>
      <c r="M15" s="26">
        <f t="shared" si="1"/>
        <v>0.9</v>
      </c>
      <c r="N15" s="31">
        <f t="shared" si="2"/>
        <v>0.4</v>
      </c>
      <c r="O15" s="26">
        <f t="shared" si="3"/>
        <v>0.84500000000000008</v>
      </c>
      <c r="P15" s="33">
        <f t="shared" si="4"/>
        <v>0.3666666666666667</v>
      </c>
      <c r="Q15" s="47">
        <f t="shared" si="5"/>
        <v>3.351666666666667</v>
      </c>
      <c r="R15" s="69">
        <v>1</v>
      </c>
    </row>
    <row r="16" spans="2:26" x14ac:dyDescent="0.25">
      <c r="B16" s="25">
        <f t="shared" si="6"/>
        <v>11</v>
      </c>
      <c r="C16" s="29">
        <v>3.5</v>
      </c>
      <c r="D16" s="26">
        <v>126</v>
      </c>
      <c r="E16" s="31" t="s">
        <v>9</v>
      </c>
      <c r="F16" s="26">
        <v>36</v>
      </c>
      <c r="G16" s="31">
        <v>10</v>
      </c>
      <c r="H16" s="26">
        <v>345</v>
      </c>
      <c r="K16" s="25">
        <f t="shared" si="7"/>
        <v>11</v>
      </c>
      <c r="L16" s="29">
        <f t="shared" si="0"/>
        <v>0.70000000000000007</v>
      </c>
      <c r="M16" s="26">
        <f t="shared" si="1"/>
        <v>0.63</v>
      </c>
      <c r="N16" s="31">
        <f t="shared" si="2"/>
        <v>0.4</v>
      </c>
      <c r="O16" s="26">
        <f t="shared" si="3"/>
        <v>0.18</v>
      </c>
      <c r="P16" s="33">
        <f t="shared" si="4"/>
        <v>0</v>
      </c>
      <c r="Q16" s="47">
        <f t="shared" si="5"/>
        <v>1.91</v>
      </c>
      <c r="R16" s="69">
        <v>0</v>
      </c>
    </row>
    <row r="17" spans="2:18" x14ac:dyDescent="0.25">
      <c r="B17" s="25">
        <f t="shared" si="6"/>
        <v>12</v>
      </c>
      <c r="C17" s="29">
        <v>0.6</v>
      </c>
      <c r="D17" s="26">
        <v>110</v>
      </c>
      <c r="E17" s="31" t="s">
        <v>9</v>
      </c>
      <c r="F17" s="26">
        <v>53</v>
      </c>
      <c r="G17" s="31">
        <v>3.2</v>
      </c>
      <c r="H17" s="26">
        <v>68</v>
      </c>
      <c r="K17" s="25">
        <f t="shared" si="7"/>
        <v>12</v>
      </c>
      <c r="L17" s="29">
        <f t="shared" si="0"/>
        <v>0.12</v>
      </c>
      <c r="M17" s="26">
        <f t="shared" si="1"/>
        <v>0.55000000000000004</v>
      </c>
      <c r="N17" s="31">
        <f t="shared" si="2"/>
        <v>0.4</v>
      </c>
      <c r="O17" s="26">
        <f t="shared" si="3"/>
        <v>0.59000000000000008</v>
      </c>
      <c r="P17" s="33">
        <f t="shared" si="4"/>
        <v>0.77142857142857146</v>
      </c>
      <c r="Q17" s="47">
        <f t="shared" si="5"/>
        <v>2.4314285714285715</v>
      </c>
      <c r="R17" s="69">
        <v>1</v>
      </c>
    </row>
    <row r="18" spans="2:18" x14ac:dyDescent="0.25">
      <c r="B18" s="25">
        <f t="shared" si="6"/>
        <v>13</v>
      </c>
      <c r="C18" s="29">
        <v>1.8</v>
      </c>
      <c r="D18" s="26">
        <v>47</v>
      </c>
      <c r="E18" s="31" t="s">
        <v>11</v>
      </c>
      <c r="F18" s="26">
        <v>23</v>
      </c>
      <c r="G18" s="31">
        <v>8</v>
      </c>
      <c r="H18" s="26">
        <v>147</v>
      </c>
      <c r="K18" s="25">
        <f t="shared" si="7"/>
        <v>13</v>
      </c>
      <c r="L18" s="29">
        <f t="shared" si="0"/>
        <v>0.36000000000000004</v>
      </c>
      <c r="M18" s="26">
        <f t="shared" si="1"/>
        <v>0.23500000000000001</v>
      </c>
      <c r="N18" s="31">
        <f t="shared" si="2"/>
        <v>1</v>
      </c>
      <c r="O18" s="26">
        <f t="shared" si="3"/>
        <v>0.115</v>
      </c>
      <c r="P18" s="33">
        <f t="shared" si="4"/>
        <v>0.33333333333333337</v>
      </c>
      <c r="Q18" s="47">
        <f t="shared" si="5"/>
        <v>2.0433333333333334</v>
      </c>
      <c r="R18" s="69">
        <v>1</v>
      </c>
    </row>
    <row r="19" spans="2:18" x14ac:dyDescent="0.25">
      <c r="B19" s="25">
        <f t="shared" si="6"/>
        <v>14</v>
      </c>
      <c r="C19" s="29">
        <v>2.1</v>
      </c>
      <c r="D19" s="26">
        <v>140</v>
      </c>
      <c r="E19" s="31" t="s">
        <v>9</v>
      </c>
      <c r="F19" s="26">
        <v>8</v>
      </c>
      <c r="G19" s="31">
        <v>6.6</v>
      </c>
      <c r="H19" s="26">
        <v>233</v>
      </c>
      <c r="K19" s="25">
        <f t="shared" si="7"/>
        <v>14</v>
      </c>
      <c r="L19" s="29">
        <f t="shared" si="0"/>
        <v>0.42000000000000004</v>
      </c>
      <c r="M19" s="26">
        <f t="shared" si="1"/>
        <v>0.70000000000000007</v>
      </c>
      <c r="N19" s="31">
        <f t="shared" si="2"/>
        <v>0.4</v>
      </c>
      <c r="O19" s="26">
        <f t="shared" si="3"/>
        <v>0.04</v>
      </c>
      <c r="P19" s="33">
        <f t="shared" si="4"/>
        <v>0.52857142857142869</v>
      </c>
      <c r="Q19" s="47">
        <f t="shared" si="5"/>
        <v>2.088571428571429</v>
      </c>
      <c r="R19" s="69">
        <v>1</v>
      </c>
    </row>
    <row r="20" spans="2:18" x14ac:dyDescent="0.25">
      <c r="B20" s="25">
        <f t="shared" si="6"/>
        <v>15</v>
      </c>
      <c r="C20" s="29">
        <v>1.5</v>
      </c>
      <c r="D20" s="26">
        <v>34</v>
      </c>
      <c r="E20" s="31" t="s">
        <v>12</v>
      </c>
      <c r="F20" s="26">
        <v>13</v>
      </c>
      <c r="G20" s="31">
        <v>8.1999999999999993</v>
      </c>
      <c r="H20" s="26">
        <v>122</v>
      </c>
      <c r="K20" s="25">
        <f t="shared" si="7"/>
        <v>15</v>
      </c>
      <c r="L20" s="29">
        <f t="shared" si="0"/>
        <v>0.30000000000000004</v>
      </c>
      <c r="M20" s="26">
        <f t="shared" si="1"/>
        <v>0.17</v>
      </c>
      <c r="N20" s="31">
        <f t="shared" si="2"/>
        <v>0.6</v>
      </c>
      <c r="O20" s="26">
        <f t="shared" si="3"/>
        <v>6.5000000000000002E-2</v>
      </c>
      <c r="P20" s="33">
        <f t="shared" si="4"/>
        <v>0.30000000000000016</v>
      </c>
      <c r="Q20" s="47">
        <f t="shared" si="5"/>
        <v>1.4350000000000001</v>
      </c>
      <c r="R20" s="69">
        <v>1</v>
      </c>
    </row>
    <row r="21" spans="2:18" x14ac:dyDescent="0.25">
      <c r="B21" s="25">
        <f t="shared" si="6"/>
        <v>16</v>
      </c>
      <c r="C21" s="29">
        <v>3</v>
      </c>
      <c r="D21" s="26">
        <v>180</v>
      </c>
      <c r="E21" s="31" t="s">
        <v>10</v>
      </c>
      <c r="F21" s="26">
        <v>42</v>
      </c>
      <c r="G21" s="31">
        <v>7.9</v>
      </c>
      <c r="H21" s="26">
        <v>289</v>
      </c>
      <c r="K21" s="25">
        <f t="shared" si="7"/>
        <v>16</v>
      </c>
      <c r="L21" s="29">
        <f t="shared" si="0"/>
        <v>0.60000000000000009</v>
      </c>
      <c r="M21" s="26">
        <f t="shared" si="1"/>
        <v>0.9</v>
      </c>
      <c r="N21" s="31">
        <f t="shared" si="2"/>
        <v>0</v>
      </c>
      <c r="O21" s="26">
        <f t="shared" si="3"/>
        <v>0.26</v>
      </c>
      <c r="P21" s="33">
        <f t="shared" si="4"/>
        <v>0.35</v>
      </c>
      <c r="Q21" s="47">
        <f t="shared" si="5"/>
        <v>2.11</v>
      </c>
      <c r="R21" s="69">
        <v>0</v>
      </c>
    </row>
    <row r="22" spans="2:18" x14ac:dyDescent="0.25">
      <c r="B22" s="25">
        <f t="shared" si="6"/>
        <v>17</v>
      </c>
      <c r="C22" s="29">
        <v>1.5</v>
      </c>
      <c r="D22" s="26">
        <v>59</v>
      </c>
      <c r="E22" s="31" t="s">
        <v>12</v>
      </c>
      <c r="F22" s="26">
        <v>99</v>
      </c>
      <c r="G22" s="31">
        <v>6.3</v>
      </c>
      <c r="H22" s="26">
        <v>125</v>
      </c>
      <c r="K22" s="25">
        <f t="shared" si="7"/>
        <v>17</v>
      </c>
      <c r="L22" s="29">
        <f t="shared" si="0"/>
        <v>0.30000000000000004</v>
      </c>
      <c r="M22" s="26">
        <f t="shared" si="1"/>
        <v>0.29499999999999998</v>
      </c>
      <c r="N22" s="31">
        <f t="shared" si="2"/>
        <v>0.6</v>
      </c>
      <c r="O22" s="26">
        <f t="shared" si="3"/>
        <v>0.99500000000000011</v>
      </c>
      <c r="P22" s="33">
        <f t="shared" si="4"/>
        <v>0.55000000000000004</v>
      </c>
      <c r="Q22" s="47">
        <f t="shared" si="5"/>
        <v>2.74</v>
      </c>
      <c r="R22" s="69">
        <v>1</v>
      </c>
    </row>
    <row r="23" spans="2:18" x14ac:dyDescent="0.25">
      <c r="B23" s="25">
        <f t="shared" si="6"/>
        <v>18</v>
      </c>
      <c r="C23" s="29">
        <v>2.2000000000000002</v>
      </c>
      <c r="D23" s="26">
        <v>8</v>
      </c>
      <c r="E23" s="31" t="s">
        <v>12</v>
      </c>
      <c r="F23" s="26">
        <v>47</v>
      </c>
      <c r="G23" s="31">
        <v>0.1</v>
      </c>
      <c r="H23" s="26">
        <v>187</v>
      </c>
      <c r="K23" s="25">
        <f t="shared" si="7"/>
        <v>18</v>
      </c>
      <c r="L23" s="29">
        <f t="shared" si="0"/>
        <v>0.44000000000000006</v>
      </c>
      <c r="M23" s="26">
        <f t="shared" si="1"/>
        <v>0.04</v>
      </c>
      <c r="N23" s="31">
        <f t="shared" si="2"/>
        <v>0.6</v>
      </c>
      <c r="O23" s="26">
        <f t="shared" si="3"/>
        <v>0.41000000000000003</v>
      </c>
      <c r="P23" s="33">
        <f t="shared" si="4"/>
        <v>0.99285714285714288</v>
      </c>
      <c r="Q23" s="47">
        <f t="shared" si="5"/>
        <v>2.4828571428571431</v>
      </c>
      <c r="R23" s="69">
        <v>1</v>
      </c>
    </row>
    <row r="24" spans="2:18" x14ac:dyDescent="0.25">
      <c r="B24" s="25">
        <f t="shared" si="6"/>
        <v>19</v>
      </c>
      <c r="C24" s="29">
        <v>1.4</v>
      </c>
      <c r="D24" s="26">
        <v>59</v>
      </c>
      <c r="E24" s="31" t="s">
        <v>10</v>
      </c>
      <c r="F24" s="26">
        <v>48</v>
      </c>
      <c r="G24" s="31">
        <v>0.3</v>
      </c>
      <c r="H24" s="26">
        <v>165</v>
      </c>
      <c r="K24" s="25">
        <f t="shared" si="7"/>
        <v>19</v>
      </c>
      <c r="L24" s="29">
        <f t="shared" si="0"/>
        <v>0.27999999999999997</v>
      </c>
      <c r="M24" s="26">
        <f t="shared" si="1"/>
        <v>0.29499999999999998</v>
      </c>
      <c r="N24" s="31">
        <f t="shared" si="2"/>
        <v>0</v>
      </c>
      <c r="O24" s="26">
        <f t="shared" si="3"/>
        <v>0.44</v>
      </c>
      <c r="P24" s="33">
        <f t="shared" si="4"/>
        <v>0.97857142857142854</v>
      </c>
      <c r="Q24" s="47">
        <f t="shared" si="5"/>
        <v>1.9935714285714283</v>
      </c>
      <c r="R24" s="69">
        <v>1</v>
      </c>
    </row>
    <row r="25" spans="2:18" x14ac:dyDescent="0.25">
      <c r="B25" s="25">
        <f t="shared" si="6"/>
        <v>20</v>
      </c>
      <c r="C25" s="29">
        <v>4.2</v>
      </c>
      <c r="D25" s="26">
        <v>108</v>
      </c>
      <c r="E25" s="31" t="s">
        <v>12</v>
      </c>
      <c r="F25" s="26">
        <v>25</v>
      </c>
      <c r="G25" s="31">
        <v>1.3</v>
      </c>
      <c r="H25" s="26">
        <v>342</v>
      </c>
      <c r="K25" s="25">
        <f t="shared" si="7"/>
        <v>20</v>
      </c>
      <c r="L25" s="29">
        <f t="shared" si="0"/>
        <v>0.84000000000000008</v>
      </c>
      <c r="M25" s="26">
        <f t="shared" si="1"/>
        <v>0.54</v>
      </c>
      <c r="N25" s="31">
        <f t="shared" si="2"/>
        <v>0.6</v>
      </c>
      <c r="O25" s="26">
        <f t="shared" si="3"/>
        <v>0.125</v>
      </c>
      <c r="P25" s="33">
        <f t="shared" si="4"/>
        <v>0.90714285714285714</v>
      </c>
      <c r="Q25" s="47">
        <f t="shared" si="5"/>
        <v>3.012142857142857</v>
      </c>
      <c r="R25" s="69">
        <v>1</v>
      </c>
    </row>
    <row r="26" spans="2:18" x14ac:dyDescent="0.25">
      <c r="B26" s="25">
        <f t="shared" si="6"/>
        <v>21</v>
      </c>
      <c r="C26" s="29">
        <v>3</v>
      </c>
      <c r="D26" s="26">
        <v>148</v>
      </c>
      <c r="E26" s="31" t="s">
        <v>9</v>
      </c>
      <c r="F26" s="26">
        <v>76</v>
      </c>
      <c r="G26" s="31">
        <v>9.1999999999999993</v>
      </c>
      <c r="H26" s="26">
        <v>325</v>
      </c>
      <c r="K26" s="25">
        <f t="shared" si="7"/>
        <v>21</v>
      </c>
      <c r="L26" s="29">
        <f t="shared" si="0"/>
        <v>0.60000000000000009</v>
      </c>
      <c r="M26" s="26">
        <f t="shared" si="1"/>
        <v>0.74</v>
      </c>
      <c r="N26" s="31">
        <f t="shared" si="2"/>
        <v>0.4</v>
      </c>
      <c r="O26" s="26">
        <f t="shared" si="3"/>
        <v>0.88</v>
      </c>
      <c r="P26" s="33">
        <f t="shared" si="4"/>
        <v>0.13333333333333347</v>
      </c>
      <c r="Q26" s="47">
        <f t="shared" si="5"/>
        <v>2.7533333333333334</v>
      </c>
      <c r="R26" s="69">
        <v>1</v>
      </c>
    </row>
    <row r="27" spans="2:18" x14ac:dyDescent="0.25">
      <c r="B27" s="25">
        <f t="shared" si="6"/>
        <v>22</v>
      </c>
      <c r="C27" s="29">
        <v>5</v>
      </c>
      <c r="D27" s="26">
        <v>39</v>
      </c>
      <c r="E27" s="31" t="s">
        <v>11</v>
      </c>
      <c r="F27" s="26">
        <v>82</v>
      </c>
      <c r="G27" s="31">
        <v>5.5</v>
      </c>
      <c r="H27" s="26">
        <v>549</v>
      </c>
      <c r="K27" s="25">
        <f t="shared" si="7"/>
        <v>22</v>
      </c>
      <c r="L27" s="29">
        <f t="shared" si="0"/>
        <v>1</v>
      </c>
      <c r="M27" s="26">
        <f t="shared" si="1"/>
        <v>0.19500000000000001</v>
      </c>
      <c r="N27" s="31">
        <f t="shared" si="2"/>
        <v>1</v>
      </c>
      <c r="O27" s="26">
        <f t="shared" si="3"/>
        <v>0.91</v>
      </c>
      <c r="P27" s="33">
        <f t="shared" si="4"/>
        <v>0.60714285714285721</v>
      </c>
      <c r="Q27" s="47">
        <f t="shared" si="5"/>
        <v>3.7121428571428576</v>
      </c>
      <c r="R27" s="69">
        <v>1</v>
      </c>
    </row>
    <row r="28" spans="2:18" x14ac:dyDescent="0.25">
      <c r="B28" s="25">
        <f t="shared" si="6"/>
        <v>23</v>
      </c>
      <c r="C28" s="29">
        <v>3.6</v>
      </c>
      <c r="D28" s="26">
        <v>39</v>
      </c>
      <c r="E28" s="31" t="s">
        <v>12</v>
      </c>
      <c r="F28" s="26">
        <v>96</v>
      </c>
      <c r="G28" s="31">
        <v>6.2</v>
      </c>
      <c r="H28" s="26">
        <v>383</v>
      </c>
      <c r="K28" s="25">
        <f t="shared" si="7"/>
        <v>23</v>
      </c>
      <c r="L28" s="29">
        <f t="shared" si="0"/>
        <v>0.72000000000000008</v>
      </c>
      <c r="M28" s="26">
        <f t="shared" si="1"/>
        <v>0.19500000000000001</v>
      </c>
      <c r="N28" s="31">
        <f t="shared" si="2"/>
        <v>0.6</v>
      </c>
      <c r="O28" s="26">
        <f t="shared" si="3"/>
        <v>0.98</v>
      </c>
      <c r="P28" s="33">
        <f t="shared" si="4"/>
        <v>0.55714285714285716</v>
      </c>
      <c r="Q28" s="47">
        <f t="shared" si="5"/>
        <v>3.052142857142857</v>
      </c>
      <c r="R28" s="69">
        <v>1</v>
      </c>
    </row>
    <row r="29" spans="2:18" x14ac:dyDescent="0.25">
      <c r="B29" s="25">
        <f t="shared" si="6"/>
        <v>24</v>
      </c>
      <c r="C29" s="29">
        <v>0.5</v>
      </c>
      <c r="D29" s="26">
        <v>119</v>
      </c>
      <c r="E29" s="31" t="s">
        <v>12</v>
      </c>
      <c r="F29" s="26">
        <v>77</v>
      </c>
      <c r="G29" s="31">
        <v>4.9000000000000004</v>
      </c>
      <c r="H29" s="26">
        <v>52</v>
      </c>
      <c r="K29" s="25">
        <f t="shared" si="7"/>
        <v>24</v>
      </c>
      <c r="L29" s="29">
        <f t="shared" si="0"/>
        <v>0.1</v>
      </c>
      <c r="M29" s="26">
        <f t="shared" si="1"/>
        <v>0.59499999999999997</v>
      </c>
      <c r="N29" s="31">
        <f t="shared" si="2"/>
        <v>0.6</v>
      </c>
      <c r="O29" s="26">
        <f t="shared" si="3"/>
        <v>0.88500000000000001</v>
      </c>
      <c r="P29" s="33">
        <f t="shared" si="4"/>
        <v>0.64999999999999991</v>
      </c>
      <c r="Q29" s="47">
        <f t="shared" si="5"/>
        <v>2.8299999999999996</v>
      </c>
      <c r="R29" s="69">
        <v>1</v>
      </c>
    </row>
    <row r="30" spans="2:18" x14ac:dyDescent="0.25">
      <c r="B30" s="25">
        <f t="shared" si="6"/>
        <v>25</v>
      </c>
      <c r="C30" s="29">
        <v>3</v>
      </c>
      <c r="D30" s="26">
        <v>48</v>
      </c>
      <c r="E30" s="31" t="s">
        <v>10</v>
      </c>
      <c r="F30" s="26">
        <v>25</v>
      </c>
      <c r="G30" s="31">
        <v>2.9</v>
      </c>
      <c r="H30" s="26">
        <v>342</v>
      </c>
      <c r="K30" s="25">
        <f t="shared" si="7"/>
        <v>25</v>
      </c>
      <c r="L30" s="29">
        <f t="shared" si="0"/>
        <v>0.60000000000000009</v>
      </c>
      <c r="M30" s="26">
        <f t="shared" si="1"/>
        <v>0.24</v>
      </c>
      <c r="N30" s="31">
        <f t="shared" si="2"/>
        <v>0</v>
      </c>
      <c r="O30" s="26">
        <f t="shared" si="3"/>
        <v>0.125</v>
      </c>
      <c r="P30" s="33">
        <f t="shared" si="4"/>
        <v>0.79285714285714293</v>
      </c>
      <c r="Q30" s="47">
        <f t="shared" si="5"/>
        <v>1.757857142857143</v>
      </c>
      <c r="R30" s="69">
        <v>0</v>
      </c>
    </row>
    <row r="31" spans="2:18" x14ac:dyDescent="0.25">
      <c r="B31" s="25">
        <f t="shared" si="6"/>
        <v>26</v>
      </c>
      <c r="C31" s="29">
        <v>2.5</v>
      </c>
      <c r="D31" s="26">
        <v>49</v>
      </c>
      <c r="E31" s="31" t="s">
        <v>10</v>
      </c>
      <c r="F31" s="26">
        <v>53</v>
      </c>
      <c r="G31" s="31">
        <v>3.2</v>
      </c>
      <c r="H31" s="26">
        <v>279</v>
      </c>
      <c r="K31" s="25">
        <f t="shared" si="7"/>
        <v>26</v>
      </c>
      <c r="L31" s="29">
        <f t="shared" si="0"/>
        <v>0.5</v>
      </c>
      <c r="M31" s="26">
        <f t="shared" si="1"/>
        <v>0.245</v>
      </c>
      <c r="N31" s="31">
        <f t="shared" si="2"/>
        <v>0</v>
      </c>
      <c r="O31" s="26">
        <f t="shared" si="3"/>
        <v>0.59000000000000008</v>
      </c>
      <c r="P31" s="33">
        <f t="shared" si="4"/>
        <v>0.77142857142857146</v>
      </c>
      <c r="Q31" s="47">
        <f t="shared" si="5"/>
        <v>2.1064285714285713</v>
      </c>
      <c r="R31" s="69">
        <v>1</v>
      </c>
    </row>
    <row r="32" spans="2:18" x14ac:dyDescent="0.25">
      <c r="B32" s="25">
        <f t="shared" si="6"/>
        <v>27</v>
      </c>
      <c r="C32" s="29">
        <v>3.9</v>
      </c>
      <c r="D32" s="26">
        <v>44</v>
      </c>
      <c r="E32" s="31" t="s">
        <v>9</v>
      </c>
      <c r="F32" s="26">
        <v>9</v>
      </c>
      <c r="G32" s="31">
        <v>1.7</v>
      </c>
      <c r="H32" s="26">
        <v>411</v>
      </c>
      <c r="K32" s="25">
        <f t="shared" si="7"/>
        <v>27</v>
      </c>
      <c r="L32" s="29">
        <f t="shared" si="0"/>
        <v>0.78</v>
      </c>
      <c r="M32" s="26">
        <f t="shared" si="1"/>
        <v>0.22</v>
      </c>
      <c r="N32" s="31">
        <f t="shared" si="2"/>
        <v>0.4</v>
      </c>
      <c r="O32" s="26">
        <f t="shared" si="3"/>
        <v>4.4999999999999998E-2</v>
      </c>
      <c r="P32" s="33">
        <f t="shared" si="4"/>
        <v>0.87857142857142856</v>
      </c>
      <c r="Q32" s="47">
        <f t="shared" si="5"/>
        <v>2.3235714285714284</v>
      </c>
      <c r="R32" s="69">
        <v>0</v>
      </c>
    </row>
    <row r="33" spans="2:18" x14ac:dyDescent="0.25">
      <c r="B33" s="25">
        <f t="shared" si="6"/>
        <v>28</v>
      </c>
      <c r="C33" s="29">
        <v>2.9</v>
      </c>
      <c r="D33" s="26">
        <v>65</v>
      </c>
      <c r="E33" s="31" t="s">
        <v>10</v>
      </c>
      <c r="F33" s="26">
        <v>80</v>
      </c>
      <c r="G33" s="31">
        <v>7.6</v>
      </c>
      <c r="H33" s="26">
        <v>343</v>
      </c>
      <c r="K33" s="25">
        <f t="shared" si="7"/>
        <v>28</v>
      </c>
      <c r="L33" s="29">
        <f t="shared" si="0"/>
        <v>0.57999999999999996</v>
      </c>
      <c r="M33" s="26">
        <f t="shared" si="1"/>
        <v>0.32500000000000001</v>
      </c>
      <c r="N33" s="31">
        <f t="shared" si="2"/>
        <v>0</v>
      </c>
      <c r="O33" s="26">
        <f t="shared" si="3"/>
        <v>0.9</v>
      </c>
      <c r="P33" s="33">
        <f t="shared" si="4"/>
        <v>0.40000000000000008</v>
      </c>
      <c r="Q33" s="47">
        <f t="shared" si="5"/>
        <v>2.2050000000000001</v>
      </c>
      <c r="R33" s="69">
        <v>0</v>
      </c>
    </row>
    <row r="34" spans="2:18" x14ac:dyDescent="0.25">
      <c r="B34" s="25">
        <f t="shared" si="6"/>
        <v>29</v>
      </c>
      <c r="C34" s="29">
        <v>3</v>
      </c>
      <c r="D34" s="26">
        <v>1</v>
      </c>
      <c r="E34" s="31" t="s">
        <v>11</v>
      </c>
      <c r="F34" s="26">
        <v>92</v>
      </c>
      <c r="G34" s="31">
        <v>9.3000000000000007</v>
      </c>
      <c r="H34" s="26">
        <v>292</v>
      </c>
      <c r="K34" s="25">
        <f t="shared" si="7"/>
        <v>29</v>
      </c>
      <c r="L34" s="29">
        <f t="shared" si="0"/>
        <v>0.60000000000000009</v>
      </c>
      <c r="M34" s="26">
        <f t="shared" si="1"/>
        <v>5.0000000000000001E-3</v>
      </c>
      <c r="N34" s="31">
        <f t="shared" si="2"/>
        <v>1</v>
      </c>
      <c r="O34" s="26">
        <f t="shared" si="3"/>
        <v>0.96000000000000008</v>
      </c>
      <c r="P34" s="33">
        <f t="shared" si="4"/>
        <v>0.11666666666666659</v>
      </c>
      <c r="Q34" s="47">
        <f t="shared" si="5"/>
        <v>2.6816666666666666</v>
      </c>
      <c r="R34" s="69">
        <v>1</v>
      </c>
    </row>
    <row r="35" spans="2:18" x14ac:dyDescent="0.25">
      <c r="B35" s="25">
        <f t="shared" si="6"/>
        <v>30</v>
      </c>
      <c r="C35" s="29">
        <v>3</v>
      </c>
      <c r="D35" s="26">
        <v>132</v>
      </c>
      <c r="E35" s="31" t="s">
        <v>9</v>
      </c>
      <c r="F35" s="26">
        <v>18</v>
      </c>
      <c r="G35" s="31">
        <v>7.4</v>
      </c>
      <c r="H35" s="26">
        <v>354</v>
      </c>
      <c r="K35" s="25">
        <f t="shared" si="7"/>
        <v>30</v>
      </c>
      <c r="L35" s="29">
        <f t="shared" si="0"/>
        <v>0.60000000000000009</v>
      </c>
      <c r="M35" s="26">
        <f t="shared" si="1"/>
        <v>0.66</v>
      </c>
      <c r="N35" s="31">
        <f t="shared" si="2"/>
        <v>0.4</v>
      </c>
      <c r="O35" s="26">
        <f t="shared" si="3"/>
        <v>0.09</v>
      </c>
      <c r="P35" s="33">
        <f t="shared" si="4"/>
        <v>0.43333333333333329</v>
      </c>
      <c r="Q35" s="47">
        <f t="shared" si="5"/>
        <v>2.1833333333333336</v>
      </c>
      <c r="R35" s="69">
        <v>0</v>
      </c>
    </row>
    <row r="36" spans="2:18" x14ac:dyDescent="0.25">
      <c r="B36" s="25">
        <f t="shared" si="6"/>
        <v>31</v>
      </c>
      <c r="C36" s="29">
        <v>4.2</v>
      </c>
      <c r="D36" s="26">
        <v>73</v>
      </c>
      <c r="E36" s="31" t="s">
        <v>9</v>
      </c>
      <c r="F36" s="26">
        <v>47</v>
      </c>
      <c r="G36" s="31">
        <v>8.6</v>
      </c>
      <c r="H36" s="26">
        <v>490</v>
      </c>
      <c r="K36" s="25">
        <f t="shared" si="7"/>
        <v>31</v>
      </c>
      <c r="L36" s="29">
        <f t="shared" si="0"/>
        <v>0.84000000000000008</v>
      </c>
      <c r="M36" s="26">
        <f t="shared" si="1"/>
        <v>0.36499999999999999</v>
      </c>
      <c r="N36" s="31">
        <f t="shared" si="2"/>
        <v>0.4</v>
      </c>
      <c r="O36" s="26">
        <f t="shared" si="3"/>
        <v>0.41000000000000003</v>
      </c>
      <c r="P36" s="33">
        <f t="shared" si="4"/>
        <v>0.23333333333333339</v>
      </c>
      <c r="Q36" s="47">
        <f t="shared" si="5"/>
        <v>2.2483333333333335</v>
      </c>
      <c r="R36" s="69">
        <v>0</v>
      </c>
    </row>
    <row r="37" spans="2:18" x14ac:dyDescent="0.25">
      <c r="B37" s="25">
        <f t="shared" si="6"/>
        <v>32</v>
      </c>
      <c r="C37" s="29">
        <v>1.5</v>
      </c>
      <c r="D37" s="26">
        <v>149</v>
      </c>
      <c r="E37" s="31" t="s">
        <v>11</v>
      </c>
      <c r="F37" s="26">
        <v>62</v>
      </c>
      <c r="G37" s="31">
        <v>7.7</v>
      </c>
      <c r="H37" s="26">
        <v>138</v>
      </c>
      <c r="K37" s="25">
        <f t="shared" si="7"/>
        <v>32</v>
      </c>
      <c r="L37" s="29">
        <f t="shared" si="0"/>
        <v>0.30000000000000004</v>
      </c>
      <c r="M37" s="26">
        <f t="shared" si="1"/>
        <v>0.745</v>
      </c>
      <c r="N37" s="31">
        <f t="shared" si="2"/>
        <v>1</v>
      </c>
      <c r="O37" s="26">
        <f t="shared" si="3"/>
        <v>0.81</v>
      </c>
      <c r="P37" s="33">
        <f t="shared" si="4"/>
        <v>0.3833333333333333</v>
      </c>
      <c r="Q37" s="47">
        <f t="shared" si="5"/>
        <v>3.2383333333333333</v>
      </c>
      <c r="R37" s="69">
        <v>1</v>
      </c>
    </row>
    <row r="38" spans="2:18" x14ac:dyDescent="0.25">
      <c r="B38" s="25">
        <f t="shared" si="6"/>
        <v>33</v>
      </c>
      <c r="C38" s="29">
        <v>4.9000000000000004</v>
      </c>
      <c r="D38" s="26">
        <v>148</v>
      </c>
      <c r="E38" s="31" t="s">
        <v>9</v>
      </c>
      <c r="F38" s="26">
        <v>22</v>
      </c>
      <c r="G38" s="31">
        <v>2.9</v>
      </c>
      <c r="H38" s="26">
        <v>472</v>
      </c>
      <c r="K38" s="25">
        <f t="shared" si="7"/>
        <v>33</v>
      </c>
      <c r="L38" s="29">
        <f t="shared" ref="L38:L55" si="8">C38*0.2</f>
        <v>0.98000000000000009</v>
      </c>
      <c r="M38" s="26">
        <f t="shared" ref="M38:M55" si="9">D38*(1/200)</f>
        <v>0.74</v>
      </c>
      <c r="N38" s="31">
        <f t="shared" ref="N38:N55" si="10">IF(E38="None",0,IF(E38="Poor",0.4,IF(E38="Good",0.6,1)))</f>
        <v>0.4</v>
      </c>
      <c r="O38" s="26">
        <f t="shared" ref="O38:O55" si="11">IF(F38&lt;=40,F38*0.005,IF(F38&gt;60,0.005*(F38-60)+0.8,0.03*(F38-40)+0.2))</f>
        <v>0.11</v>
      </c>
      <c r="P38" s="33">
        <f t="shared" ref="P38:P55" si="12">IF(G38&lt;=7,((-0.5/7)*G38)+1,((-0.5/3)*(G38-7))+0.5)</f>
        <v>0.79285714285714293</v>
      </c>
      <c r="Q38" s="47">
        <f t="shared" si="5"/>
        <v>3.0228571428571431</v>
      </c>
      <c r="R38" s="69">
        <v>0</v>
      </c>
    </row>
    <row r="39" spans="2:18" x14ac:dyDescent="0.25">
      <c r="B39" s="25">
        <f t="shared" si="6"/>
        <v>34</v>
      </c>
      <c r="C39" s="29">
        <v>4.0999999999999996</v>
      </c>
      <c r="D39" s="26">
        <v>192</v>
      </c>
      <c r="E39" s="31" t="s">
        <v>11</v>
      </c>
      <c r="F39" s="26">
        <v>68</v>
      </c>
      <c r="G39" s="31">
        <v>8.9</v>
      </c>
      <c r="H39" s="26">
        <v>340</v>
      </c>
      <c r="K39" s="25">
        <f t="shared" si="7"/>
        <v>34</v>
      </c>
      <c r="L39" s="29">
        <f t="shared" si="8"/>
        <v>0.82</v>
      </c>
      <c r="M39" s="26">
        <f t="shared" si="9"/>
        <v>0.96</v>
      </c>
      <c r="N39" s="31">
        <f t="shared" si="10"/>
        <v>1</v>
      </c>
      <c r="O39" s="26">
        <f t="shared" si="11"/>
        <v>0.84000000000000008</v>
      </c>
      <c r="P39" s="33">
        <f t="shared" si="12"/>
        <v>0.18333333333333329</v>
      </c>
      <c r="Q39" s="47">
        <f t="shared" si="5"/>
        <v>3.8033333333333332</v>
      </c>
      <c r="R39" s="69">
        <v>1</v>
      </c>
    </row>
    <row r="40" spans="2:18" x14ac:dyDescent="0.25">
      <c r="B40" s="25">
        <f t="shared" si="6"/>
        <v>35</v>
      </c>
      <c r="C40" s="29">
        <v>4.7</v>
      </c>
      <c r="D40" s="26">
        <v>184</v>
      </c>
      <c r="E40" s="31" t="s">
        <v>9</v>
      </c>
      <c r="F40" s="26">
        <v>10</v>
      </c>
      <c r="G40" s="31">
        <v>5.9</v>
      </c>
      <c r="H40" s="26">
        <v>442</v>
      </c>
      <c r="K40" s="25">
        <f t="shared" si="7"/>
        <v>35</v>
      </c>
      <c r="L40" s="29">
        <f t="shared" si="8"/>
        <v>0.94000000000000006</v>
      </c>
      <c r="M40" s="26">
        <f t="shared" si="9"/>
        <v>0.92</v>
      </c>
      <c r="N40" s="31">
        <f t="shared" si="10"/>
        <v>0.4</v>
      </c>
      <c r="O40" s="26">
        <f t="shared" si="11"/>
        <v>0.05</v>
      </c>
      <c r="P40" s="33">
        <f t="shared" si="12"/>
        <v>0.57857142857142851</v>
      </c>
      <c r="Q40" s="47">
        <f t="shared" si="5"/>
        <v>2.8885714285714288</v>
      </c>
      <c r="R40" s="69">
        <v>0</v>
      </c>
    </row>
    <row r="41" spans="2:18" x14ac:dyDescent="0.25">
      <c r="B41" s="25">
        <f t="shared" si="6"/>
        <v>36</v>
      </c>
      <c r="C41" s="29">
        <v>1.6</v>
      </c>
      <c r="D41" s="26">
        <v>13</v>
      </c>
      <c r="E41" s="31" t="s">
        <v>11</v>
      </c>
      <c r="F41" s="26">
        <v>51</v>
      </c>
      <c r="G41" s="31">
        <v>3.4</v>
      </c>
      <c r="H41" s="26">
        <v>163</v>
      </c>
      <c r="K41" s="25">
        <f t="shared" si="7"/>
        <v>36</v>
      </c>
      <c r="L41" s="29">
        <f t="shared" si="8"/>
        <v>0.32000000000000006</v>
      </c>
      <c r="M41" s="26">
        <f t="shared" si="9"/>
        <v>6.5000000000000002E-2</v>
      </c>
      <c r="N41" s="31">
        <f t="shared" si="10"/>
        <v>1</v>
      </c>
      <c r="O41" s="26">
        <f t="shared" si="11"/>
        <v>0.53</v>
      </c>
      <c r="P41" s="33">
        <f t="shared" si="12"/>
        <v>0.75714285714285712</v>
      </c>
      <c r="Q41" s="47">
        <f t="shared" si="5"/>
        <v>2.6721428571428572</v>
      </c>
      <c r="R41" s="69">
        <v>1</v>
      </c>
    </row>
    <row r="42" spans="2:18" x14ac:dyDescent="0.25">
      <c r="B42" s="25">
        <f t="shared" si="6"/>
        <v>37</v>
      </c>
      <c r="C42" s="29">
        <v>1.1000000000000001</v>
      </c>
      <c r="D42" s="26">
        <v>195</v>
      </c>
      <c r="E42" s="31" t="s">
        <v>9</v>
      </c>
      <c r="F42" s="26">
        <v>20</v>
      </c>
      <c r="G42" s="31">
        <v>9.1</v>
      </c>
      <c r="H42" s="26">
        <v>114</v>
      </c>
      <c r="K42" s="25">
        <f t="shared" si="7"/>
        <v>37</v>
      </c>
      <c r="L42" s="29">
        <f t="shared" si="8"/>
        <v>0.22000000000000003</v>
      </c>
      <c r="M42" s="26">
        <f t="shared" si="9"/>
        <v>0.97499999999999998</v>
      </c>
      <c r="N42" s="31">
        <f t="shared" si="10"/>
        <v>0.4</v>
      </c>
      <c r="O42" s="26">
        <f t="shared" si="11"/>
        <v>0.1</v>
      </c>
      <c r="P42" s="33">
        <f t="shared" si="12"/>
        <v>0.15000000000000008</v>
      </c>
      <c r="Q42" s="47">
        <f t="shared" si="5"/>
        <v>1.8450000000000004</v>
      </c>
      <c r="R42" s="69">
        <v>1</v>
      </c>
    </row>
    <row r="43" spans="2:18" x14ac:dyDescent="0.25">
      <c r="B43" s="25">
        <f t="shared" si="6"/>
        <v>38</v>
      </c>
      <c r="C43" s="29">
        <v>2.9</v>
      </c>
      <c r="D43" s="26">
        <v>4</v>
      </c>
      <c r="E43" s="31" t="s">
        <v>12</v>
      </c>
      <c r="F43" s="26">
        <v>76</v>
      </c>
      <c r="G43" s="31">
        <v>7.5</v>
      </c>
      <c r="H43" s="26">
        <v>273</v>
      </c>
      <c r="K43" s="25">
        <f t="shared" si="7"/>
        <v>38</v>
      </c>
      <c r="L43" s="29">
        <f t="shared" si="8"/>
        <v>0.57999999999999996</v>
      </c>
      <c r="M43" s="26">
        <f t="shared" si="9"/>
        <v>0.02</v>
      </c>
      <c r="N43" s="31">
        <f t="shared" si="10"/>
        <v>0.6</v>
      </c>
      <c r="O43" s="26">
        <f t="shared" si="11"/>
        <v>0.88</v>
      </c>
      <c r="P43" s="33">
        <f t="shared" si="12"/>
        <v>0.41666666666666669</v>
      </c>
      <c r="Q43" s="47">
        <f t="shared" si="5"/>
        <v>2.4966666666666666</v>
      </c>
      <c r="R43" s="69">
        <v>1</v>
      </c>
    </row>
    <row r="44" spans="2:18" x14ac:dyDescent="0.25">
      <c r="B44" s="25">
        <f t="shared" si="6"/>
        <v>39</v>
      </c>
      <c r="C44" s="29">
        <v>0.6</v>
      </c>
      <c r="D44" s="26">
        <v>91</v>
      </c>
      <c r="E44" s="31" t="s">
        <v>11</v>
      </c>
      <c r="F44" s="26">
        <v>45</v>
      </c>
      <c r="G44" s="31">
        <v>4.2</v>
      </c>
      <c r="H44" s="26">
        <v>70</v>
      </c>
      <c r="K44" s="25">
        <f t="shared" si="7"/>
        <v>39</v>
      </c>
      <c r="L44" s="29">
        <f t="shared" si="8"/>
        <v>0.12</v>
      </c>
      <c r="M44" s="26">
        <f t="shared" si="9"/>
        <v>0.45500000000000002</v>
      </c>
      <c r="N44" s="31">
        <f t="shared" si="10"/>
        <v>1</v>
      </c>
      <c r="O44" s="26">
        <f t="shared" si="11"/>
        <v>0.35</v>
      </c>
      <c r="P44" s="33">
        <f t="shared" si="12"/>
        <v>0.7</v>
      </c>
      <c r="Q44" s="47">
        <f t="shared" si="5"/>
        <v>2.625</v>
      </c>
      <c r="R44" s="69">
        <v>1</v>
      </c>
    </row>
    <row r="45" spans="2:18" x14ac:dyDescent="0.25">
      <c r="B45" s="25">
        <f t="shared" si="6"/>
        <v>40</v>
      </c>
      <c r="C45" s="29">
        <v>4.2</v>
      </c>
      <c r="D45" s="26">
        <v>21</v>
      </c>
      <c r="E45" s="31" t="s">
        <v>10</v>
      </c>
      <c r="F45" s="26">
        <v>36</v>
      </c>
      <c r="G45" s="31">
        <v>1.4</v>
      </c>
      <c r="H45" s="26">
        <v>452</v>
      </c>
      <c r="K45" s="25">
        <f t="shared" si="7"/>
        <v>40</v>
      </c>
      <c r="L45" s="29">
        <f t="shared" si="8"/>
        <v>0.84000000000000008</v>
      </c>
      <c r="M45" s="26">
        <f t="shared" si="9"/>
        <v>0.105</v>
      </c>
      <c r="N45" s="31">
        <f t="shared" si="10"/>
        <v>0</v>
      </c>
      <c r="O45" s="26">
        <f t="shared" si="11"/>
        <v>0.18</v>
      </c>
      <c r="P45" s="33">
        <f t="shared" si="12"/>
        <v>0.9</v>
      </c>
      <c r="Q45" s="47">
        <f t="shared" si="5"/>
        <v>2.0249999999999999</v>
      </c>
      <c r="R45" s="69">
        <v>0</v>
      </c>
    </row>
    <row r="46" spans="2:18" x14ac:dyDescent="0.25">
      <c r="B46" s="25">
        <f t="shared" si="6"/>
        <v>41</v>
      </c>
      <c r="C46" s="29">
        <v>2.1</v>
      </c>
      <c r="D46" s="26">
        <v>20</v>
      </c>
      <c r="E46" s="31" t="s">
        <v>12</v>
      </c>
      <c r="F46" s="26">
        <v>31</v>
      </c>
      <c r="G46" s="31">
        <v>4.4000000000000004</v>
      </c>
      <c r="H46" s="26">
        <v>249</v>
      </c>
      <c r="K46" s="25">
        <f t="shared" si="7"/>
        <v>41</v>
      </c>
      <c r="L46" s="29">
        <f t="shared" si="8"/>
        <v>0.42000000000000004</v>
      </c>
      <c r="M46" s="26">
        <f t="shared" si="9"/>
        <v>0.1</v>
      </c>
      <c r="N46" s="31">
        <f t="shared" si="10"/>
        <v>0.6</v>
      </c>
      <c r="O46" s="26">
        <f t="shared" si="11"/>
        <v>0.155</v>
      </c>
      <c r="P46" s="33">
        <f t="shared" si="12"/>
        <v>0.68571428571428572</v>
      </c>
      <c r="Q46" s="47">
        <f t="shared" si="5"/>
        <v>1.9607142857142859</v>
      </c>
      <c r="R46" s="69">
        <v>1</v>
      </c>
    </row>
    <row r="47" spans="2:18" x14ac:dyDescent="0.25">
      <c r="B47" s="25">
        <f t="shared" si="6"/>
        <v>42</v>
      </c>
      <c r="C47" s="29">
        <v>1.3</v>
      </c>
      <c r="D47" s="26">
        <v>124</v>
      </c>
      <c r="E47" s="31" t="s">
        <v>10</v>
      </c>
      <c r="F47" s="26">
        <v>34</v>
      </c>
      <c r="G47" s="31">
        <v>8.8000000000000007</v>
      </c>
      <c r="H47" s="26">
        <v>156</v>
      </c>
      <c r="K47" s="25">
        <f t="shared" si="7"/>
        <v>42</v>
      </c>
      <c r="L47" s="29">
        <f t="shared" si="8"/>
        <v>0.26</v>
      </c>
      <c r="M47" s="26">
        <f t="shared" si="9"/>
        <v>0.62</v>
      </c>
      <c r="N47" s="31">
        <f t="shared" si="10"/>
        <v>0</v>
      </c>
      <c r="O47" s="26">
        <f t="shared" si="11"/>
        <v>0.17</v>
      </c>
      <c r="P47" s="33">
        <f t="shared" si="12"/>
        <v>0.1999999999999999</v>
      </c>
      <c r="Q47" s="47">
        <f t="shared" si="5"/>
        <v>1.25</v>
      </c>
      <c r="R47" s="69">
        <v>1</v>
      </c>
    </row>
    <row r="48" spans="2:18" x14ac:dyDescent="0.25">
      <c r="B48" s="25">
        <f t="shared" si="6"/>
        <v>43</v>
      </c>
      <c r="C48" s="29">
        <v>2.1</v>
      </c>
      <c r="D48" s="26">
        <v>28</v>
      </c>
      <c r="E48" s="31" t="s">
        <v>11</v>
      </c>
      <c r="F48" s="26">
        <v>20</v>
      </c>
      <c r="G48" s="31">
        <v>5.6</v>
      </c>
      <c r="H48" s="26">
        <v>211</v>
      </c>
      <c r="K48" s="25">
        <f t="shared" si="7"/>
        <v>43</v>
      </c>
      <c r="L48" s="29">
        <f t="shared" si="8"/>
        <v>0.42000000000000004</v>
      </c>
      <c r="M48" s="26">
        <f t="shared" si="9"/>
        <v>0.14000000000000001</v>
      </c>
      <c r="N48" s="31">
        <f t="shared" si="10"/>
        <v>1</v>
      </c>
      <c r="O48" s="26">
        <f t="shared" si="11"/>
        <v>0.1</v>
      </c>
      <c r="P48" s="33">
        <f t="shared" si="12"/>
        <v>0.60000000000000009</v>
      </c>
      <c r="Q48" s="47">
        <f t="shared" si="5"/>
        <v>2.2600000000000002</v>
      </c>
      <c r="R48" s="69">
        <v>1</v>
      </c>
    </row>
    <row r="49" spans="2:18" x14ac:dyDescent="0.25">
      <c r="B49" s="25">
        <f t="shared" si="6"/>
        <v>44</v>
      </c>
      <c r="C49" s="29">
        <v>3.5</v>
      </c>
      <c r="D49" s="26">
        <v>197</v>
      </c>
      <c r="E49" s="31" t="s">
        <v>9</v>
      </c>
      <c r="F49" s="26">
        <v>29</v>
      </c>
      <c r="G49" s="31">
        <v>2.2999999999999998</v>
      </c>
      <c r="H49" s="26">
        <v>409</v>
      </c>
      <c r="K49" s="25">
        <f t="shared" si="7"/>
        <v>44</v>
      </c>
      <c r="L49" s="29">
        <f t="shared" si="8"/>
        <v>0.70000000000000007</v>
      </c>
      <c r="M49" s="26">
        <f t="shared" si="9"/>
        <v>0.98499999999999999</v>
      </c>
      <c r="N49" s="31">
        <f t="shared" si="10"/>
        <v>0.4</v>
      </c>
      <c r="O49" s="26">
        <f t="shared" si="11"/>
        <v>0.14499999999999999</v>
      </c>
      <c r="P49" s="33">
        <f t="shared" si="12"/>
        <v>0.83571428571428574</v>
      </c>
      <c r="Q49" s="47">
        <f t="shared" si="5"/>
        <v>3.0657142857142858</v>
      </c>
      <c r="R49" s="69">
        <v>0</v>
      </c>
    </row>
    <row r="50" spans="2:18" x14ac:dyDescent="0.25">
      <c r="B50" s="25">
        <f t="shared" si="6"/>
        <v>45</v>
      </c>
      <c r="C50" s="29">
        <v>3</v>
      </c>
      <c r="D50" s="26">
        <v>105</v>
      </c>
      <c r="E50" s="31" t="s">
        <v>12</v>
      </c>
      <c r="F50" s="26">
        <v>36</v>
      </c>
      <c r="G50" s="31">
        <v>5.4</v>
      </c>
      <c r="H50" s="26">
        <v>318</v>
      </c>
      <c r="K50" s="25">
        <f t="shared" si="7"/>
        <v>45</v>
      </c>
      <c r="L50" s="29">
        <f t="shared" si="8"/>
        <v>0.60000000000000009</v>
      </c>
      <c r="M50" s="26">
        <f t="shared" si="9"/>
        <v>0.52500000000000002</v>
      </c>
      <c r="N50" s="31">
        <f t="shared" si="10"/>
        <v>0.6</v>
      </c>
      <c r="O50" s="26">
        <f t="shared" si="11"/>
        <v>0.18</v>
      </c>
      <c r="P50" s="33">
        <f t="shared" si="12"/>
        <v>0.61428571428571432</v>
      </c>
      <c r="Q50" s="47">
        <f t="shared" si="5"/>
        <v>2.5192857142857141</v>
      </c>
      <c r="R50" s="69">
        <v>1</v>
      </c>
    </row>
    <row r="51" spans="2:18" x14ac:dyDescent="0.25">
      <c r="B51" s="25">
        <f t="shared" si="6"/>
        <v>46</v>
      </c>
      <c r="C51" s="29">
        <v>4.8</v>
      </c>
      <c r="D51" s="26">
        <v>51</v>
      </c>
      <c r="E51" s="31" t="s">
        <v>9</v>
      </c>
      <c r="F51" s="26">
        <v>18</v>
      </c>
      <c r="G51" s="31">
        <v>3.5</v>
      </c>
      <c r="H51" s="26">
        <v>503</v>
      </c>
      <c r="K51" s="25">
        <f t="shared" si="7"/>
        <v>46</v>
      </c>
      <c r="L51" s="29">
        <f t="shared" si="8"/>
        <v>0.96</v>
      </c>
      <c r="M51" s="26">
        <f t="shared" si="9"/>
        <v>0.255</v>
      </c>
      <c r="N51" s="31">
        <f t="shared" si="10"/>
        <v>0.4</v>
      </c>
      <c r="O51" s="26">
        <f t="shared" si="11"/>
        <v>0.09</v>
      </c>
      <c r="P51" s="33">
        <f t="shared" si="12"/>
        <v>0.75</v>
      </c>
      <c r="Q51" s="47">
        <f t="shared" si="5"/>
        <v>2.4550000000000001</v>
      </c>
      <c r="R51" s="69">
        <v>0</v>
      </c>
    </row>
    <row r="52" spans="2:18" x14ac:dyDescent="0.25">
      <c r="B52" s="25">
        <f t="shared" si="6"/>
        <v>47</v>
      </c>
      <c r="C52" s="29">
        <v>4.5999999999999996</v>
      </c>
      <c r="D52" s="26">
        <v>124</v>
      </c>
      <c r="E52" s="31" t="s">
        <v>10</v>
      </c>
      <c r="F52" s="26">
        <v>25</v>
      </c>
      <c r="G52" s="31">
        <v>8.5</v>
      </c>
      <c r="H52" s="26">
        <v>473</v>
      </c>
      <c r="K52" s="25">
        <f t="shared" si="7"/>
        <v>47</v>
      </c>
      <c r="L52" s="29">
        <f t="shared" si="8"/>
        <v>0.91999999999999993</v>
      </c>
      <c r="M52" s="26">
        <f t="shared" si="9"/>
        <v>0.62</v>
      </c>
      <c r="N52" s="31">
        <f t="shared" si="10"/>
        <v>0</v>
      </c>
      <c r="O52" s="26">
        <f t="shared" si="11"/>
        <v>0.125</v>
      </c>
      <c r="P52" s="33">
        <f t="shared" si="12"/>
        <v>0.25</v>
      </c>
      <c r="Q52" s="47">
        <f t="shared" si="5"/>
        <v>1.915</v>
      </c>
      <c r="R52" s="69">
        <v>0</v>
      </c>
    </row>
    <row r="53" spans="2:18" x14ac:dyDescent="0.25">
      <c r="B53" s="25">
        <f t="shared" si="6"/>
        <v>48</v>
      </c>
      <c r="C53" s="29">
        <v>2</v>
      </c>
      <c r="D53" s="26">
        <v>176</v>
      </c>
      <c r="E53" s="31" t="s">
        <v>11</v>
      </c>
      <c r="F53" s="26">
        <v>34</v>
      </c>
      <c r="G53" s="31">
        <v>4.8</v>
      </c>
      <c r="H53" s="26">
        <v>170</v>
      </c>
      <c r="K53" s="25">
        <f t="shared" si="7"/>
        <v>48</v>
      </c>
      <c r="L53" s="29">
        <f t="shared" si="8"/>
        <v>0.4</v>
      </c>
      <c r="M53" s="26">
        <f t="shared" si="9"/>
        <v>0.88</v>
      </c>
      <c r="N53" s="31">
        <f t="shared" si="10"/>
        <v>1</v>
      </c>
      <c r="O53" s="26">
        <f t="shared" si="11"/>
        <v>0.17</v>
      </c>
      <c r="P53" s="33">
        <f t="shared" si="12"/>
        <v>0.65714285714285725</v>
      </c>
      <c r="Q53" s="47">
        <f t="shared" si="5"/>
        <v>3.1071428571428577</v>
      </c>
      <c r="R53" s="69">
        <v>1</v>
      </c>
    </row>
    <row r="54" spans="2:18" x14ac:dyDescent="0.25">
      <c r="B54" s="25">
        <f t="shared" si="6"/>
        <v>49</v>
      </c>
      <c r="C54" s="29">
        <v>4.5</v>
      </c>
      <c r="D54" s="26">
        <v>59</v>
      </c>
      <c r="E54" s="31" t="s">
        <v>12</v>
      </c>
      <c r="F54" s="26">
        <v>59</v>
      </c>
      <c r="G54" s="31">
        <v>2.4</v>
      </c>
      <c r="H54" s="26">
        <v>516</v>
      </c>
      <c r="K54" s="25">
        <f t="shared" si="7"/>
        <v>49</v>
      </c>
      <c r="L54" s="29">
        <f t="shared" si="8"/>
        <v>0.9</v>
      </c>
      <c r="M54" s="26">
        <f t="shared" si="9"/>
        <v>0.29499999999999998</v>
      </c>
      <c r="N54" s="31">
        <f t="shared" si="10"/>
        <v>0.6</v>
      </c>
      <c r="O54" s="26">
        <f t="shared" si="11"/>
        <v>0.77</v>
      </c>
      <c r="P54" s="33">
        <f t="shared" si="12"/>
        <v>0.82857142857142863</v>
      </c>
      <c r="Q54" s="47">
        <f t="shared" si="5"/>
        <v>3.3935714285714287</v>
      </c>
      <c r="R54" s="69">
        <v>0</v>
      </c>
    </row>
    <row r="55" spans="2:18" x14ac:dyDescent="0.25">
      <c r="B55" s="25">
        <f t="shared" si="6"/>
        <v>50</v>
      </c>
      <c r="C55" s="29">
        <v>3.5</v>
      </c>
      <c r="D55" s="26">
        <v>82</v>
      </c>
      <c r="E55" s="31" t="s">
        <v>11</v>
      </c>
      <c r="F55" s="26">
        <v>30</v>
      </c>
      <c r="G55" s="31">
        <v>8.6</v>
      </c>
      <c r="H55" s="26">
        <v>332</v>
      </c>
      <c r="K55" s="25">
        <f t="shared" si="7"/>
        <v>50</v>
      </c>
      <c r="L55" s="29">
        <f t="shared" si="8"/>
        <v>0.70000000000000007</v>
      </c>
      <c r="M55" s="26">
        <f t="shared" si="9"/>
        <v>0.41000000000000003</v>
      </c>
      <c r="N55" s="31">
        <f t="shared" si="10"/>
        <v>1</v>
      </c>
      <c r="O55" s="26">
        <f t="shared" si="11"/>
        <v>0.15</v>
      </c>
      <c r="P55" s="33">
        <f t="shared" si="12"/>
        <v>0.23333333333333339</v>
      </c>
      <c r="Q55" s="47">
        <f t="shared" si="5"/>
        <v>2.4933333333333336</v>
      </c>
      <c r="R55" s="69">
        <v>1</v>
      </c>
    </row>
    <row r="56" spans="2:18" ht="2.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showGridLines="0" workbookViewId="0">
      <selection activeCell="G75" sqref="G75:G79"/>
    </sheetView>
  </sheetViews>
  <sheetFormatPr defaultRowHeight="13.8" x14ac:dyDescent="0.25"/>
  <cols>
    <col min="1" max="1" width="2.09765625" customWidth="1"/>
    <col min="2" max="2" width="17.59765625" customWidth="1"/>
    <col min="3" max="3" width="38.5" bestFit="1" customWidth="1"/>
    <col min="4" max="4" width="13.3984375" bestFit="1" customWidth="1"/>
    <col min="5" max="5" width="13.5" bestFit="1" customWidth="1"/>
    <col min="6" max="6" width="10.09765625" customWidth="1"/>
    <col min="7" max="7" width="11.8984375" bestFit="1" customWidth="1"/>
  </cols>
  <sheetData>
    <row r="1" spans="1:5" x14ac:dyDescent="0.25">
      <c r="A1" s="57" t="s">
        <v>30</v>
      </c>
    </row>
    <row r="2" spans="1:5" x14ac:dyDescent="0.25">
      <c r="A2" s="57" t="s">
        <v>57</v>
      </c>
    </row>
    <row r="3" spans="1:5" x14ac:dyDescent="0.25">
      <c r="A3" s="57" t="s">
        <v>58</v>
      </c>
    </row>
    <row r="4" spans="1:5" x14ac:dyDescent="0.25">
      <c r="A4" s="57" t="s">
        <v>31</v>
      </c>
    </row>
    <row r="5" spans="1:5" x14ac:dyDescent="0.25">
      <c r="A5" s="57" t="s">
        <v>32</v>
      </c>
    </row>
    <row r="6" spans="1:5" x14ac:dyDescent="0.25">
      <c r="A6" s="57"/>
      <c r="B6" t="s">
        <v>33</v>
      </c>
    </row>
    <row r="7" spans="1:5" x14ac:dyDescent="0.25">
      <c r="A7" s="57"/>
      <c r="B7" t="s">
        <v>59</v>
      </c>
    </row>
    <row r="8" spans="1:5" x14ac:dyDescent="0.25">
      <c r="A8" s="57"/>
      <c r="B8" t="s">
        <v>60</v>
      </c>
    </row>
    <row r="9" spans="1:5" x14ac:dyDescent="0.25">
      <c r="A9" s="57" t="s">
        <v>34</v>
      </c>
    </row>
    <row r="10" spans="1:5" x14ac:dyDescent="0.25">
      <c r="B10" t="s">
        <v>35</v>
      </c>
    </row>
    <row r="11" spans="1:5" x14ac:dyDescent="0.25">
      <c r="B11" t="s">
        <v>36</v>
      </c>
    </row>
    <row r="14" spans="1:5" ht="14.4" thickBot="1" x14ac:dyDescent="0.3">
      <c r="A14" t="s">
        <v>37</v>
      </c>
    </row>
    <row r="15" spans="1:5" ht="14.4" thickBot="1" x14ac:dyDescent="0.3">
      <c r="B15" s="59" t="s">
        <v>38</v>
      </c>
      <c r="C15" s="59" t="s">
        <v>39</v>
      </c>
      <c r="D15" s="59" t="s">
        <v>40</v>
      </c>
      <c r="E15" s="59" t="s">
        <v>41</v>
      </c>
    </row>
    <row r="16" spans="1:5" ht="14.4" thickBot="1" x14ac:dyDescent="0.3">
      <c r="B16" s="58" t="s">
        <v>61</v>
      </c>
      <c r="C16" s="58" t="s">
        <v>28</v>
      </c>
      <c r="D16" s="61">
        <v>94.411190476190484</v>
      </c>
      <c r="E16" s="61">
        <v>94.411190476190484</v>
      </c>
    </row>
    <row r="19" spans="1:6" ht="14.4" thickBot="1" x14ac:dyDescent="0.3">
      <c r="A19" t="s">
        <v>42</v>
      </c>
    </row>
    <row r="20" spans="1:6" ht="14.4" thickBot="1" x14ac:dyDescent="0.3">
      <c r="B20" s="59" t="s">
        <v>38</v>
      </c>
      <c r="C20" s="59" t="s">
        <v>39</v>
      </c>
      <c r="D20" s="59" t="s">
        <v>40</v>
      </c>
      <c r="E20" s="59" t="s">
        <v>41</v>
      </c>
      <c r="F20" s="59" t="s">
        <v>43</v>
      </c>
    </row>
    <row r="21" spans="1:6" x14ac:dyDescent="0.25">
      <c r="B21" s="60" t="s">
        <v>62</v>
      </c>
      <c r="C21" s="60" t="s">
        <v>49</v>
      </c>
      <c r="D21" s="62">
        <v>1</v>
      </c>
      <c r="E21" s="62">
        <v>1</v>
      </c>
      <c r="F21" s="60" t="s">
        <v>54</v>
      </c>
    </row>
    <row r="22" spans="1:6" x14ac:dyDescent="0.25">
      <c r="B22" s="60" t="s">
        <v>63</v>
      </c>
      <c r="C22" s="60" t="s">
        <v>49</v>
      </c>
      <c r="D22" s="62">
        <v>0</v>
      </c>
      <c r="E22" s="62">
        <v>0</v>
      </c>
      <c r="F22" s="60" t="s">
        <v>54</v>
      </c>
    </row>
    <row r="23" spans="1:6" x14ac:dyDescent="0.25">
      <c r="B23" s="60" t="s">
        <v>64</v>
      </c>
      <c r="C23" s="60" t="s">
        <v>50</v>
      </c>
      <c r="D23" s="62">
        <v>1</v>
      </c>
      <c r="E23" s="62">
        <v>1</v>
      </c>
      <c r="F23" s="60" t="s">
        <v>54</v>
      </c>
    </row>
    <row r="24" spans="1:6" x14ac:dyDescent="0.25">
      <c r="B24" s="60" t="s">
        <v>65</v>
      </c>
      <c r="C24" s="60" t="s">
        <v>51</v>
      </c>
      <c r="D24" s="62">
        <v>1</v>
      </c>
      <c r="E24" s="62">
        <v>1</v>
      </c>
      <c r="F24" s="60" t="s">
        <v>54</v>
      </c>
    </row>
    <row r="25" spans="1:6" x14ac:dyDescent="0.25">
      <c r="B25" s="60" t="s">
        <v>66</v>
      </c>
      <c r="C25" s="60" t="s">
        <v>50</v>
      </c>
      <c r="D25" s="62">
        <v>0</v>
      </c>
      <c r="E25" s="62">
        <v>0</v>
      </c>
      <c r="F25" s="60" t="s">
        <v>54</v>
      </c>
    </row>
    <row r="26" spans="1:6" x14ac:dyDescent="0.25">
      <c r="B26" s="60" t="s">
        <v>67</v>
      </c>
      <c r="C26" s="60" t="s">
        <v>51</v>
      </c>
      <c r="D26" s="62">
        <v>1</v>
      </c>
      <c r="E26" s="62">
        <v>1</v>
      </c>
      <c r="F26" s="60" t="s">
        <v>54</v>
      </c>
    </row>
    <row r="27" spans="1:6" x14ac:dyDescent="0.25">
      <c r="B27" s="60" t="s">
        <v>68</v>
      </c>
      <c r="C27" s="60" t="s">
        <v>52</v>
      </c>
      <c r="D27" s="62">
        <v>1</v>
      </c>
      <c r="E27" s="62">
        <v>1</v>
      </c>
      <c r="F27" s="60" t="s">
        <v>54</v>
      </c>
    </row>
    <row r="28" spans="1:6" x14ac:dyDescent="0.25">
      <c r="B28" s="60" t="s">
        <v>69</v>
      </c>
      <c r="C28" s="60" t="s">
        <v>51</v>
      </c>
      <c r="D28" s="62">
        <v>1</v>
      </c>
      <c r="E28" s="62">
        <v>1</v>
      </c>
      <c r="F28" s="60" t="s">
        <v>54</v>
      </c>
    </row>
    <row r="29" spans="1:6" x14ac:dyDescent="0.25">
      <c r="B29" s="60" t="s">
        <v>70</v>
      </c>
      <c r="C29" s="60" t="s">
        <v>52</v>
      </c>
      <c r="D29" s="62">
        <v>1</v>
      </c>
      <c r="E29" s="62">
        <v>1</v>
      </c>
      <c r="F29" s="60" t="s">
        <v>54</v>
      </c>
    </row>
    <row r="30" spans="1:6" x14ac:dyDescent="0.25">
      <c r="B30" s="60" t="s">
        <v>71</v>
      </c>
      <c r="C30" s="60" t="s">
        <v>49</v>
      </c>
      <c r="D30" s="62">
        <v>1</v>
      </c>
      <c r="E30" s="62">
        <v>1</v>
      </c>
      <c r="F30" s="60" t="s">
        <v>54</v>
      </c>
    </row>
    <row r="31" spans="1:6" x14ac:dyDescent="0.25">
      <c r="B31" s="60" t="s">
        <v>72</v>
      </c>
      <c r="C31" s="60" t="s">
        <v>49</v>
      </c>
      <c r="D31" s="62">
        <v>0</v>
      </c>
      <c r="E31" s="62">
        <v>0</v>
      </c>
      <c r="F31" s="60" t="s">
        <v>54</v>
      </c>
    </row>
    <row r="32" spans="1:6" x14ac:dyDescent="0.25">
      <c r="B32" s="60" t="s">
        <v>73</v>
      </c>
      <c r="C32" s="60" t="s">
        <v>49</v>
      </c>
      <c r="D32" s="62">
        <v>1</v>
      </c>
      <c r="E32" s="62">
        <v>1</v>
      </c>
      <c r="F32" s="60" t="s">
        <v>54</v>
      </c>
    </row>
    <row r="33" spans="2:6" x14ac:dyDescent="0.25">
      <c r="B33" s="60" t="s">
        <v>74</v>
      </c>
      <c r="C33" s="60" t="s">
        <v>51</v>
      </c>
      <c r="D33" s="62">
        <v>1</v>
      </c>
      <c r="E33" s="62">
        <v>1</v>
      </c>
      <c r="F33" s="60" t="s">
        <v>54</v>
      </c>
    </row>
    <row r="34" spans="2:6" x14ac:dyDescent="0.25">
      <c r="B34" s="60" t="s">
        <v>75</v>
      </c>
      <c r="C34" s="60" t="s">
        <v>49</v>
      </c>
      <c r="D34" s="62">
        <v>1</v>
      </c>
      <c r="E34" s="62">
        <v>1</v>
      </c>
      <c r="F34" s="60" t="s">
        <v>54</v>
      </c>
    </row>
    <row r="35" spans="2:6" x14ac:dyDescent="0.25">
      <c r="B35" s="60" t="s">
        <v>76</v>
      </c>
      <c r="C35" s="60" t="s">
        <v>52</v>
      </c>
      <c r="D35" s="62">
        <v>1</v>
      </c>
      <c r="E35" s="62">
        <v>1</v>
      </c>
      <c r="F35" s="60" t="s">
        <v>54</v>
      </c>
    </row>
    <row r="36" spans="2:6" x14ac:dyDescent="0.25">
      <c r="B36" s="60" t="s">
        <v>77</v>
      </c>
      <c r="C36" s="60" t="s">
        <v>50</v>
      </c>
      <c r="D36" s="62">
        <v>1</v>
      </c>
      <c r="E36" s="62">
        <v>1</v>
      </c>
      <c r="F36" s="60" t="s">
        <v>54</v>
      </c>
    </row>
    <row r="37" spans="2:6" x14ac:dyDescent="0.25">
      <c r="B37" s="60" t="s">
        <v>78</v>
      </c>
      <c r="C37" s="60" t="s">
        <v>52</v>
      </c>
      <c r="D37" s="62">
        <v>1</v>
      </c>
      <c r="E37" s="62">
        <v>1</v>
      </c>
      <c r="F37" s="60" t="s">
        <v>54</v>
      </c>
    </row>
    <row r="38" spans="2:6" x14ac:dyDescent="0.25">
      <c r="B38" s="60" t="s">
        <v>79</v>
      </c>
      <c r="C38" s="60" t="s">
        <v>52</v>
      </c>
      <c r="D38" s="62">
        <v>1</v>
      </c>
      <c r="E38" s="62">
        <v>1</v>
      </c>
      <c r="F38" s="60" t="s">
        <v>54</v>
      </c>
    </row>
    <row r="39" spans="2:6" x14ac:dyDescent="0.25">
      <c r="B39" s="60" t="s">
        <v>80</v>
      </c>
      <c r="C39" s="60" t="s">
        <v>50</v>
      </c>
      <c r="D39" s="62">
        <v>1</v>
      </c>
      <c r="E39" s="62">
        <v>1</v>
      </c>
      <c r="F39" s="60" t="s">
        <v>54</v>
      </c>
    </row>
    <row r="40" spans="2:6" x14ac:dyDescent="0.25">
      <c r="B40" s="60" t="s">
        <v>81</v>
      </c>
      <c r="C40" s="60" t="s">
        <v>52</v>
      </c>
      <c r="D40" s="62">
        <v>1</v>
      </c>
      <c r="E40" s="62">
        <v>1</v>
      </c>
      <c r="F40" s="60" t="s">
        <v>54</v>
      </c>
    </row>
    <row r="41" spans="2:6" x14ac:dyDescent="0.25">
      <c r="B41" s="60" t="s">
        <v>82</v>
      </c>
      <c r="C41" s="60" t="s">
        <v>49</v>
      </c>
      <c r="D41" s="62">
        <v>1</v>
      </c>
      <c r="E41" s="62">
        <v>1</v>
      </c>
      <c r="F41" s="60" t="s">
        <v>54</v>
      </c>
    </row>
    <row r="42" spans="2:6" x14ac:dyDescent="0.25">
      <c r="B42" s="60" t="s">
        <v>83</v>
      </c>
      <c r="C42" s="60" t="s">
        <v>51</v>
      </c>
      <c r="D42" s="62">
        <v>0</v>
      </c>
      <c r="E42" s="62">
        <v>0</v>
      </c>
      <c r="F42" s="60" t="s">
        <v>54</v>
      </c>
    </row>
    <row r="43" spans="2:6" x14ac:dyDescent="0.25">
      <c r="B43" s="60" t="s">
        <v>84</v>
      </c>
      <c r="C43" s="60" t="s">
        <v>52</v>
      </c>
      <c r="D43" s="62">
        <v>1</v>
      </c>
      <c r="E43" s="62">
        <v>1</v>
      </c>
      <c r="F43" s="60" t="s">
        <v>54</v>
      </c>
    </row>
    <row r="44" spans="2:6" x14ac:dyDescent="0.25">
      <c r="B44" s="60" t="s">
        <v>85</v>
      </c>
      <c r="C44" s="60" t="s">
        <v>52</v>
      </c>
      <c r="D44" s="62">
        <v>1</v>
      </c>
      <c r="E44" s="62">
        <v>1</v>
      </c>
      <c r="F44" s="60" t="s">
        <v>54</v>
      </c>
    </row>
    <row r="45" spans="2:6" x14ac:dyDescent="0.25">
      <c r="B45" s="60" t="s">
        <v>86</v>
      </c>
      <c r="C45" s="60" t="s">
        <v>50</v>
      </c>
      <c r="D45" s="62">
        <v>0</v>
      </c>
      <c r="E45" s="62">
        <v>0</v>
      </c>
      <c r="F45" s="60" t="s">
        <v>54</v>
      </c>
    </row>
    <row r="46" spans="2:6" x14ac:dyDescent="0.25">
      <c r="B46" s="60" t="s">
        <v>87</v>
      </c>
      <c r="C46" s="60" t="s">
        <v>50</v>
      </c>
      <c r="D46" s="62">
        <v>1</v>
      </c>
      <c r="E46" s="62">
        <v>1</v>
      </c>
      <c r="F46" s="60" t="s">
        <v>54</v>
      </c>
    </row>
    <row r="47" spans="2:6" x14ac:dyDescent="0.25">
      <c r="B47" s="60" t="s">
        <v>88</v>
      </c>
      <c r="C47" s="60" t="s">
        <v>49</v>
      </c>
      <c r="D47" s="62">
        <v>0</v>
      </c>
      <c r="E47" s="62">
        <v>0</v>
      </c>
      <c r="F47" s="60" t="s">
        <v>54</v>
      </c>
    </row>
    <row r="48" spans="2:6" x14ac:dyDescent="0.25">
      <c r="B48" s="60" t="s">
        <v>89</v>
      </c>
      <c r="C48" s="60" t="s">
        <v>50</v>
      </c>
      <c r="D48" s="62">
        <v>1</v>
      </c>
      <c r="E48" s="62">
        <v>1</v>
      </c>
      <c r="F48" s="60" t="s">
        <v>54</v>
      </c>
    </row>
    <row r="49" spans="2:6" x14ac:dyDescent="0.25">
      <c r="B49" s="60" t="s">
        <v>90</v>
      </c>
      <c r="C49" s="60" t="s">
        <v>51</v>
      </c>
      <c r="D49" s="62">
        <v>1</v>
      </c>
      <c r="E49" s="62">
        <v>1</v>
      </c>
      <c r="F49" s="60" t="s">
        <v>54</v>
      </c>
    </row>
    <row r="50" spans="2:6" x14ac:dyDescent="0.25">
      <c r="B50" s="60" t="s">
        <v>91</v>
      </c>
      <c r="C50" s="60" t="s">
        <v>49</v>
      </c>
      <c r="D50" s="62">
        <v>0</v>
      </c>
      <c r="E50" s="62">
        <v>0</v>
      </c>
      <c r="F50" s="60" t="s">
        <v>54</v>
      </c>
    </row>
    <row r="51" spans="2:6" x14ac:dyDescent="0.25">
      <c r="B51" s="60" t="s">
        <v>92</v>
      </c>
      <c r="C51" s="60" t="s">
        <v>49</v>
      </c>
      <c r="D51" s="62">
        <v>0</v>
      </c>
      <c r="E51" s="62">
        <v>0</v>
      </c>
      <c r="F51" s="60" t="s">
        <v>54</v>
      </c>
    </row>
    <row r="52" spans="2:6" x14ac:dyDescent="0.25">
      <c r="B52" s="60" t="s">
        <v>93</v>
      </c>
      <c r="C52" s="60" t="s">
        <v>51</v>
      </c>
      <c r="D52" s="62">
        <v>1</v>
      </c>
      <c r="E52" s="62">
        <v>1</v>
      </c>
      <c r="F52" s="60" t="s">
        <v>54</v>
      </c>
    </row>
    <row r="53" spans="2:6" x14ac:dyDescent="0.25">
      <c r="B53" s="60" t="s">
        <v>94</v>
      </c>
      <c r="C53" s="60" t="s">
        <v>49</v>
      </c>
      <c r="D53" s="62">
        <v>0</v>
      </c>
      <c r="E53" s="62">
        <v>0</v>
      </c>
      <c r="F53" s="60" t="s">
        <v>54</v>
      </c>
    </row>
    <row r="54" spans="2:6" x14ac:dyDescent="0.25">
      <c r="B54" s="60" t="s">
        <v>95</v>
      </c>
      <c r="C54" s="60" t="s">
        <v>51</v>
      </c>
      <c r="D54" s="62">
        <v>1</v>
      </c>
      <c r="E54" s="62">
        <v>1</v>
      </c>
      <c r="F54" s="60" t="s">
        <v>54</v>
      </c>
    </row>
    <row r="55" spans="2:6" x14ac:dyDescent="0.25">
      <c r="B55" s="60" t="s">
        <v>96</v>
      </c>
      <c r="C55" s="60" t="s">
        <v>49</v>
      </c>
      <c r="D55" s="62">
        <v>0</v>
      </c>
      <c r="E55" s="62">
        <v>0</v>
      </c>
      <c r="F55" s="60" t="s">
        <v>54</v>
      </c>
    </row>
    <row r="56" spans="2:6" x14ac:dyDescent="0.25">
      <c r="B56" s="60" t="s">
        <v>97</v>
      </c>
      <c r="C56" s="60" t="s">
        <v>51</v>
      </c>
      <c r="D56" s="62">
        <v>1</v>
      </c>
      <c r="E56" s="62">
        <v>1</v>
      </c>
      <c r="F56" s="60" t="s">
        <v>54</v>
      </c>
    </row>
    <row r="57" spans="2:6" x14ac:dyDescent="0.25">
      <c r="B57" s="60" t="s">
        <v>98</v>
      </c>
      <c r="C57" s="60" t="s">
        <v>49</v>
      </c>
      <c r="D57" s="62">
        <v>1</v>
      </c>
      <c r="E57" s="62">
        <v>1</v>
      </c>
      <c r="F57" s="60" t="s">
        <v>54</v>
      </c>
    </row>
    <row r="58" spans="2:6" x14ac:dyDescent="0.25">
      <c r="B58" s="60" t="s">
        <v>99</v>
      </c>
      <c r="C58" s="60" t="s">
        <v>52</v>
      </c>
      <c r="D58" s="62">
        <v>1</v>
      </c>
      <c r="E58" s="62">
        <v>1</v>
      </c>
      <c r="F58" s="60" t="s">
        <v>54</v>
      </c>
    </row>
    <row r="59" spans="2:6" x14ac:dyDescent="0.25">
      <c r="B59" s="60" t="s">
        <v>100</v>
      </c>
      <c r="C59" s="60" t="s">
        <v>51</v>
      </c>
      <c r="D59" s="62">
        <v>1</v>
      </c>
      <c r="E59" s="62">
        <v>1</v>
      </c>
      <c r="F59" s="60" t="s">
        <v>54</v>
      </c>
    </row>
    <row r="60" spans="2:6" x14ac:dyDescent="0.25">
      <c r="B60" s="60" t="s">
        <v>101</v>
      </c>
      <c r="C60" s="60" t="s">
        <v>50</v>
      </c>
      <c r="D60" s="62">
        <v>0</v>
      </c>
      <c r="E60" s="62">
        <v>0</v>
      </c>
      <c r="F60" s="60" t="s">
        <v>54</v>
      </c>
    </row>
    <row r="61" spans="2:6" x14ac:dyDescent="0.25">
      <c r="B61" s="60" t="s">
        <v>102</v>
      </c>
      <c r="C61" s="60" t="s">
        <v>52</v>
      </c>
      <c r="D61" s="62">
        <v>1</v>
      </c>
      <c r="E61" s="62">
        <v>1</v>
      </c>
      <c r="F61" s="60" t="s">
        <v>54</v>
      </c>
    </row>
    <row r="62" spans="2:6" x14ac:dyDescent="0.25">
      <c r="B62" s="60" t="s">
        <v>103</v>
      </c>
      <c r="C62" s="60" t="s">
        <v>50</v>
      </c>
      <c r="D62" s="62">
        <v>1</v>
      </c>
      <c r="E62" s="62">
        <v>1</v>
      </c>
      <c r="F62" s="60" t="s">
        <v>54</v>
      </c>
    </row>
    <row r="63" spans="2:6" x14ac:dyDescent="0.25">
      <c r="B63" s="60" t="s">
        <v>104</v>
      </c>
      <c r="C63" s="60" t="s">
        <v>51</v>
      </c>
      <c r="D63" s="62">
        <v>1</v>
      </c>
      <c r="E63" s="62">
        <v>1</v>
      </c>
      <c r="F63" s="60" t="s">
        <v>54</v>
      </c>
    </row>
    <row r="64" spans="2:6" x14ac:dyDescent="0.25">
      <c r="B64" s="60" t="s">
        <v>105</v>
      </c>
      <c r="C64" s="60" t="s">
        <v>49</v>
      </c>
      <c r="D64" s="62">
        <v>1</v>
      </c>
      <c r="E64" s="62">
        <v>1</v>
      </c>
      <c r="F64" s="60" t="s">
        <v>54</v>
      </c>
    </row>
    <row r="65" spans="1:7" x14ac:dyDescent="0.25">
      <c r="B65" s="60" t="s">
        <v>106</v>
      </c>
      <c r="C65" s="60" t="s">
        <v>52</v>
      </c>
      <c r="D65" s="62">
        <v>1</v>
      </c>
      <c r="E65" s="62">
        <v>1</v>
      </c>
      <c r="F65" s="60" t="s">
        <v>54</v>
      </c>
    </row>
    <row r="66" spans="1:7" x14ac:dyDescent="0.25">
      <c r="B66" s="60" t="s">
        <v>107</v>
      </c>
      <c r="C66" s="60" t="s">
        <v>49</v>
      </c>
      <c r="D66" s="62">
        <v>0</v>
      </c>
      <c r="E66" s="62">
        <v>0</v>
      </c>
      <c r="F66" s="60" t="s">
        <v>54</v>
      </c>
    </row>
    <row r="67" spans="1:7" x14ac:dyDescent="0.25">
      <c r="B67" s="60" t="s">
        <v>108</v>
      </c>
      <c r="C67" s="60" t="s">
        <v>50</v>
      </c>
      <c r="D67" s="62">
        <v>0</v>
      </c>
      <c r="E67" s="62">
        <v>0</v>
      </c>
      <c r="F67" s="60" t="s">
        <v>54</v>
      </c>
    </row>
    <row r="68" spans="1:7" x14ac:dyDescent="0.25">
      <c r="B68" s="60" t="s">
        <v>109</v>
      </c>
      <c r="C68" s="60" t="s">
        <v>51</v>
      </c>
      <c r="D68" s="62">
        <v>1</v>
      </c>
      <c r="E68" s="62">
        <v>1</v>
      </c>
      <c r="F68" s="60" t="s">
        <v>54</v>
      </c>
    </row>
    <row r="69" spans="1:7" x14ac:dyDescent="0.25">
      <c r="B69" s="60" t="s">
        <v>110</v>
      </c>
      <c r="C69" s="60" t="s">
        <v>52</v>
      </c>
      <c r="D69" s="62">
        <v>1</v>
      </c>
      <c r="E69" s="62">
        <v>1</v>
      </c>
      <c r="F69" s="60" t="s">
        <v>54</v>
      </c>
    </row>
    <row r="70" spans="1:7" ht="14.4" thickBot="1" x14ac:dyDescent="0.3">
      <c r="B70" s="58" t="s">
        <v>111</v>
      </c>
      <c r="C70" s="58" t="s">
        <v>51</v>
      </c>
      <c r="D70" s="61">
        <v>1</v>
      </c>
      <c r="E70" s="61">
        <v>1</v>
      </c>
      <c r="F70" s="58" t="s">
        <v>54</v>
      </c>
    </row>
    <row r="73" spans="1:7" ht="14.4" thickBot="1" x14ac:dyDescent="0.3">
      <c r="A73" t="s">
        <v>44</v>
      </c>
    </row>
    <row r="74" spans="1:7" ht="14.4" thickBot="1" x14ac:dyDescent="0.3">
      <c r="B74" s="59" t="s">
        <v>38</v>
      </c>
      <c r="C74" s="59" t="s">
        <v>39</v>
      </c>
      <c r="D74" s="59" t="s">
        <v>45</v>
      </c>
      <c r="E74" s="59" t="s">
        <v>46</v>
      </c>
      <c r="F74" s="59" t="s">
        <v>47</v>
      </c>
      <c r="G74" s="59" t="s">
        <v>48</v>
      </c>
    </row>
    <row r="75" spans="1:7" x14ac:dyDescent="0.25">
      <c r="B75" s="60" t="s">
        <v>112</v>
      </c>
      <c r="C75" s="60" t="s">
        <v>22</v>
      </c>
      <c r="D75" s="64">
        <v>8473</v>
      </c>
      <c r="E75" s="60" t="s">
        <v>113</v>
      </c>
      <c r="F75" s="60" t="s">
        <v>53</v>
      </c>
      <c r="G75" s="60">
        <v>27</v>
      </c>
    </row>
    <row r="76" spans="1:7" x14ac:dyDescent="0.25">
      <c r="B76" s="60" t="s">
        <v>114</v>
      </c>
      <c r="C76" s="60" t="s">
        <v>27</v>
      </c>
      <c r="D76" s="64">
        <v>19.326190476190476</v>
      </c>
      <c r="E76" s="60" t="s">
        <v>115</v>
      </c>
      <c r="F76" s="60" t="s">
        <v>53</v>
      </c>
      <c r="G76" s="60">
        <v>0.67380952380952408</v>
      </c>
    </row>
    <row r="77" spans="1:7" x14ac:dyDescent="0.25">
      <c r="B77" s="60" t="s">
        <v>116</v>
      </c>
      <c r="C77" s="60" t="s">
        <v>23</v>
      </c>
      <c r="D77" s="64">
        <v>17.435000000000002</v>
      </c>
      <c r="E77" s="60" t="s">
        <v>117</v>
      </c>
      <c r="F77" s="60" t="s">
        <v>53</v>
      </c>
      <c r="G77" s="64">
        <v>2.4350000000000023</v>
      </c>
    </row>
    <row r="78" spans="1:7" x14ac:dyDescent="0.25">
      <c r="B78" s="60" t="s">
        <v>118</v>
      </c>
      <c r="C78" s="60" t="s">
        <v>25</v>
      </c>
      <c r="D78" s="64">
        <v>18.749999999999996</v>
      </c>
      <c r="E78" s="60" t="s">
        <v>119</v>
      </c>
      <c r="F78" s="60" t="s">
        <v>53</v>
      </c>
      <c r="G78" s="64">
        <v>8.7499999999999964</v>
      </c>
    </row>
    <row r="79" spans="1:7" x14ac:dyDescent="0.25">
      <c r="B79" s="60" t="s">
        <v>120</v>
      </c>
      <c r="C79" s="60" t="s">
        <v>26</v>
      </c>
      <c r="D79" s="64">
        <v>22</v>
      </c>
      <c r="E79" s="60" t="s">
        <v>121</v>
      </c>
      <c r="F79" s="60" t="s">
        <v>53</v>
      </c>
      <c r="G79" s="64">
        <v>2</v>
      </c>
    </row>
    <row r="80" spans="1:7" ht="14.4" thickBot="1" x14ac:dyDescent="0.3">
      <c r="B80" s="58" t="s">
        <v>122</v>
      </c>
      <c r="C80" s="58"/>
      <c r="D80" s="58"/>
      <c r="E80" s="58"/>
      <c r="F80" s="58"/>
      <c r="G80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Classic Example</vt:lpstr>
      <vt:lpstr>Finland - Vanilla</vt:lpstr>
      <vt:lpstr>Finland - More Const</vt:lpstr>
      <vt:lpstr>Answer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Chris Sun</cp:lastModifiedBy>
  <cp:lastPrinted>2020-08-14T16:32:49Z</cp:lastPrinted>
  <dcterms:created xsi:type="dcterms:W3CDTF">2015-01-25T17:49:15Z</dcterms:created>
  <dcterms:modified xsi:type="dcterms:W3CDTF">2020-08-14T16:33:00Z</dcterms:modified>
</cp:coreProperties>
</file>