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4400" activeTab="4"/>
  </bookViews>
  <sheets>
    <sheet name="0" sheetId="3" r:id="rId1"/>
    <sheet name="1" sheetId="4" r:id="rId2"/>
    <sheet name="2" sheetId="5" r:id="rId3"/>
    <sheet name="3" sheetId="6" r:id="rId4"/>
    <sheet name="4" sheetId="7" r:id="rId5"/>
  </sheets>
  <calcPr calcId="144525"/>
</workbook>
</file>

<file path=xl/sharedStrings.xml><?xml version="1.0" encoding="utf-8"?>
<sst xmlns="http://schemas.openxmlformats.org/spreadsheetml/2006/main" count="127">
  <si>
    <t>序号</t>
  </si>
  <si>
    <t>起讫桩号或中心桩号</t>
  </si>
  <si>
    <t>原路位置及状况</t>
  </si>
  <si>
    <t>改赔方案简述</t>
  </si>
  <si>
    <t>长度</t>
  </si>
  <si>
    <r>
      <rPr>
        <sz val="10"/>
        <color indexed="8"/>
        <rFont val="宋体"/>
        <charset val="134"/>
      </rPr>
      <t>路基</t>
    </r>
    <r>
      <rPr>
        <sz val="10"/>
        <color indexed="8"/>
        <rFont val="Times New Roman"/>
        <charset val="134"/>
      </rPr>
      <t xml:space="preserve">
</t>
    </r>
    <r>
      <rPr>
        <sz val="10"/>
        <color indexed="8"/>
        <rFont val="宋体"/>
        <charset val="134"/>
      </rPr>
      <t>宽度</t>
    </r>
  </si>
  <si>
    <t>路面面层</t>
  </si>
  <si>
    <t>基层</t>
  </si>
  <si>
    <t>底基层</t>
  </si>
  <si>
    <t>结构层</t>
  </si>
  <si>
    <t>边沟</t>
  </si>
  <si>
    <t>防护工程</t>
  </si>
  <si>
    <t>安全设施</t>
  </si>
  <si>
    <t>土石方</t>
  </si>
  <si>
    <r>
      <rPr>
        <sz val="10"/>
        <color rgb="FF000000"/>
        <rFont val="Times New Roman"/>
        <charset val="134"/>
      </rPr>
      <t>Φ100cm</t>
    </r>
    <r>
      <rPr>
        <sz val="10"/>
        <color indexed="8"/>
        <rFont val="宋体"/>
        <charset val="134"/>
      </rPr>
      <t>圆管涵</t>
    </r>
  </si>
  <si>
    <r>
      <rPr>
        <sz val="10"/>
        <color indexed="8"/>
        <rFont val="宋体"/>
        <charset val="134"/>
      </rPr>
      <t>占用</t>
    </r>
    <r>
      <rPr>
        <sz val="10"/>
        <color indexed="8"/>
        <rFont val="Times New Roman"/>
        <charset val="134"/>
      </rPr>
      <t xml:space="preserve">
</t>
    </r>
    <r>
      <rPr>
        <sz val="10"/>
        <color indexed="8"/>
        <rFont val="宋体"/>
        <charset val="134"/>
      </rPr>
      <t>土地</t>
    </r>
  </si>
  <si>
    <t>备注</t>
  </si>
  <si>
    <t>国省道</t>
  </si>
  <si>
    <t>等外级</t>
  </si>
  <si>
    <r>
      <rPr>
        <sz val="10"/>
        <color rgb="FF000000"/>
        <rFont val="Times New Roman"/>
        <charset val="134"/>
      </rPr>
      <t>4cm</t>
    </r>
    <r>
      <rPr>
        <sz val="10"/>
        <color indexed="8"/>
        <rFont val="宋体"/>
        <charset val="134"/>
      </rPr>
      <t>上面层</t>
    </r>
    <r>
      <rPr>
        <sz val="10"/>
        <color indexed="8"/>
        <rFont val="Times New Roman"/>
        <charset val="134"/>
      </rPr>
      <t>+6cm</t>
    </r>
    <r>
      <rPr>
        <sz val="10"/>
        <color indexed="8"/>
        <rFont val="宋体"/>
        <charset val="134"/>
      </rPr>
      <t>下面层</t>
    </r>
  </si>
  <si>
    <r>
      <rPr>
        <sz val="10"/>
        <color rgb="FF000000"/>
        <rFont val="Times New Roman"/>
        <charset val="134"/>
      </rPr>
      <t xml:space="preserve">20cm
</t>
    </r>
    <r>
      <rPr>
        <sz val="10"/>
        <color indexed="8"/>
        <rFont val="宋体"/>
        <charset val="134"/>
      </rPr>
      <t>水泥砼</t>
    </r>
  </si>
  <si>
    <r>
      <rPr>
        <sz val="10"/>
        <color rgb="FF000000"/>
        <rFont val="Times New Roman"/>
        <charset val="134"/>
      </rPr>
      <t>20cm</t>
    </r>
    <r>
      <rPr>
        <sz val="10"/>
        <color indexed="8"/>
        <rFont val="宋体"/>
        <charset val="134"/>
      </rPr>
      <t>水泥稳定碎石</t>
    </r>
  </si>
  <si>
    <r>
      <rPr>
        <sz val="10"/>
        <color rgb="FF000000"/>
        <rFont val="Times New Roman"/>
        <charset val="134"/>
      </rPr>
      <t>15cm</t>
    </r>
    <r>
      <rPr>
        <sz val="10"/>
        <color indexed="8"/>
        <rFont val="宋体"/>
        <charset val="134"/>
      </rPr>
      <t>水泥稳定碎石</t>
    </r>
  </si>
  <si>
    <r>
      <rPr>
        <sz val="10"/>
        <color rgb="FF000000"/>
        <rFont val="Times New Roman"/>
        <charset val="134"/>
      </rPr>
      <t>15cm</t>
    </r>
    <r>
      <rPr>
        <sz val="10"/>
        <color indexed="8"/>
        <rFont val="宋体"/>
        <charset val="134"/>
      </rPr>
      <t>级配碎石</t>
    </r>
  </si>
  <si>
    <t>封层</t>
  </si>
  <si>
    <t>透层</t>
  </si>
  <si>
    <t>粘层</t>
  </si>
  <si>
    <r>
      <rPr>
        <sz val="10"/>
        <color rgb="FF000000"/>
        <rFont val="Times New Roman"/>
        <charset val="134"/>
      </rPr>
      <t>C15</t>
    </r>
    <r>
      <rPr>
        <sz val="10"/>
        <color indexed="8"/>
        <rFont val="宋体"/>
        <charset val="134"/>
      </rPr>
      <t>砼</t>
    </r>
  </si>
  <si>
    <r>
      <rPr>
        <sz val="10"/>
        <color rgb="FF000000"/>
        <rFont val="Times New Roman"/>
        <charset val="134"/>
      </rPr>
      <t>C20</t>
    </r>
    <r>
      <rPr>
        <sz val="10"/>
        <color indexed="8"/>
        <rFont val="宋体"/>
        <charset val="134"/>
      </rPr>
      <t>砼</t>
    </r>
  </si>
  <si>
    <t>加强型波形梁护栏</t>
  </si>
  <si>
    <r>
      <rPr>
        <sz val="10"/>
        <color rgb="FF000000"/>
        <rFont val="Times New Roman"/>
        <charset val="134"/>
      </rPr>
      <t>C30</t>
    </r>
    <r>
      <rPr>
        <sz val="10"/>
        <color indexed="8"/>
        <rFont val="宋体"/>
        <charset val="134"/>
      </rPr>
      <t>砼防撞墩</t>
    </r>
  </si>
  <si>
    <t>挖土方</t>
  </si>
  <si>
    <t>挖石方</t>
  </si>
  <si>
    <t>填方</t>
  </si>
  <si>
    <t>(m)</t>
  </si>
  <si>
    <r>
      <rPr>
        <sz val="10"/>
        <color indexed="8"/>
        <rFont val="宋体"/>
        <charset val="134"/>
      </rPr>
      <t>（</t>
    </r>
    <r>
      <rPr>
        <sz val="10"/>
        <color indexed="8"/>
        <rFont val="Times New Roman"/>
        <charset val="134"/>
      </rPr>
      <t>m</t>
    </r>
    <r>
      <rPr>
        <vertAlign val="superscript"/>
        <sz val="10"/>
        <color indexed="8"/>
        <rFont val="Times New Roman"/>
        <charset val="134"/>
      </rPr>
      <t>2</t>
    </r>
    <r>
      <rPr>
        <sz val="10"/>
        <color indexed="8"/>
        <rFont val="宋体"/>
        <charset val="134"/>
      </rPr>
      <t>）</t>
    </r>
  </si>
  <si>
    <r>
      <rPr>
        <sz val="10"/>
        <color indexed="8"/>
        <rFont val="Times New Roman"/>
        <charset val="134"/>
      </rPr>
      <t>(m</t>
    </r>
    <r>
      <rPr>
        <vertAlign val="superscript"/>
        <sz val="10"/>
        <color indexed="8"/>
        <rFont val="Times New Roman"/>
        <charset val="134"/>
      </rPr>
      <t>3</t>
    </r>
    <r>
      <rPr>
        <sz val="10"/>
        <color indexed="8"/>
        <rFont val="Times New Roman"/>
        <charset val="134"/>
      </rPr>
      <t>)</t>
    </r>
  </si>
  <si>
    <r>
      <rPr>
        <sz val="10"/>
        <color indexed="8"/>
        <rFont val="Times New Roman"/>
        <charset val="134"/>
      </rPr>
      <t>(m/</t>
    </r>
    <r>
      <rPr>
        <sz val="10"/>
        <color indexed="8"/>
        <rFont val="宋体"/>
        <charset val="134"/>
      </rPr>
      <t>道</t>
    </r>
    <r>
      <rPr>
        <sz val="10"/>
        <color indexed="8"/>
        <rFont val="Times New Roman"/>
        <charset val="134"/>
      </rPr>
      <t>)</t>
    </r>
  </si>
  <si>
    <r>
      <rPr>
        <sz val="10"/>
        <color indexed="8"/>
        <rFont val="Times New Roman"/>
        <charset val="134"/>
      </rPr>
      <t>(</t>
    </r>
    <r>
      <rPr>
        <sz val="10"/>
        <color indexed="8"/>
        <rFont val="宋体"/>
        <charset val="134"/>
      </rPr>
      <t>亩</t>
    </r>
    <r>
      <rPr>
        <sz val="10"/>
        <color indexed="8"/>
        <rFont val="Times New Roman"/>
        <charset val="134"/>
      </rPr>
      <t>)</t>
    </r>
  </si>
  <si>
    <t>K353+620</t>
  </si>
  <si>
    <r>
      <rPr>
        <sz val="10"/>
        <color rgb="FFFF0000"/>
        <rFont val="Times New Roman"/>
        <charset val="134"/>
      </rPr>
      <t>2.5</t>
    </r>
    <r>
      <rPr>
        <sz val="10"/>
        <color indexed="10"/>
        <rFont val="宋体"/>
        <charset val="134"/>
      </rPr>
      <t>米宽，土路</t>
    </r>
  </si>
  <si>
    <t>沿路基右侧改移</t>
  </si>
  <si>
    <t>6/1</t>
  </si>
  <si>
    <t>K353+930</t>
  </si>
  <si>
    <r>
      <rPr>
        <sz val="10"/>
        <rFont val="Times New Roman"/>
        <charset val="134"/>
      </rPr>
      <t>2.0</t>
    </r>
    <r>
      <rPr>
        <sz val="10"/>
        <rFont val="宋体"/>
        <charset val="134"/>
      </rPr>
      <t>米宽，土路</t>
    </r>
  </si>
  <si>
    <t>沿路基左侧改移</t>
  </si>
  <si>
    <r>
      <rPr>
        <sz val="10.5"/>
        <rFont val="Times New Roman"/>
        <charset val="134"/>
      </rPr>
      <t xml:space="preserve">起 </t>
    </r>
    <r>
      <rPr>
        <sz val="10.5"/>
        <rFont val="宋体"/>
        <charset val="134"/>
      </rPr>
      <t>讫</t>
    </r>
    <r>
      <rPr>
        <sz val="10.5"/>
        <rFont val="Times New Roman"/>
        <charset val="134"/>
      </rPr>
      <t xml:space="preserve"> </t>
    </r>
    <r>
      <rPr>
        <sz val="10.5"/>
        <rFont val="宋体"/>
        <charset val="134"/>
      </rPr>
      <t>桩</t>
    </r>
    <r>
      <rPr>
        <sz val="10.5"/>
        <rFont val="Times New Roman"/>
        <charset val="134"/>
      </rPr>
      <t xml:space="preserve"> </t>
    </r>
    <r>
      <rPr>
        <sz val="10.5"/>
        <rFont val="宋体"/>
        <charset val="134"/>
      </rPr>
      <t>号</t>
    </r>
  </si>
  <si>
    <r>
      <rPr>
        <sz val="10.5"/>
        <rFont val="Times New Roman"/>
        <charset val="134"/>
      </rPr>
      <t xml:space="preserve">长 </t>
    </r>
    <r>
      <rPr>
        <sz val="10.5"/>
        <rFont val="宋体"/>
        <charset val="134"/>
      </rPr>
      <t>度</t>
    </r>
  </si>
  <si>
    <r>
      <rPr>
        <sz val="10.5"/>
        <rFont val="Times New Roman"/>
        <charset val="134"/>
      </rPr>
      <t xml:space="preserve">挖           </t>
    </r>
    <r>
      <rPr>
        <sz val="10.5"/>
        <rFont val="宋体"/>
        <charset val="134"/>
      </rPr>
      <t>方</t>
    </r>
    <r>
      <rPr>
        <sz val="10.5"/>
        <rFont val="Times New Roman"/>
        <charset val="134"/>
      </rPr>
      <t xml:space="preserve"> (m</t>
    </r>
    <r>
      <rPr>
        <vertAlign val="superscript"/>
        <sz val="10.5"/>
        <rFont val="Times New Roman"/>
        <charset val="134"/>
      </rPr>
      <t>3</t>
    </r>
    <r>
      <rPr>
        <sz val="10.5"/>
        <rFont val="Times New Roman"/>
        <charset val="134"/>
      </rPr>
      <t>)</t>
    </r>
  </si>
  <si>
    <r>
      <rPr>
        <sz val="10.5"/>
        <rFont val="Times New Roman"/>
        <charset val="134"/>
      </rPr>
      <t xml:space="preserve">填          </t>
    </r>
    <r>
      <rPr>
        <sz val="10.5"/>
        <rFont val="宋体"/>
        <charset val="134"/>
      </rPr>
      <t>方</t>
    </r>
    <r>
      <rPr>
        <sz val="10.5"/>
        <rFont val="Times New Roman"/>
        <charset val="134"/>
      </rPr>
      <t>(m</t>
    </r>
    <r>
      <rPr>
        <vertAlign val="superscript"/>
        <sz val="10.5"/>
        <rFont val="Times New Roman"/>
        <charset val="134"/>
      </rPr>
      <t>3</t>
    </r>
    <r>
      <rPr>
        <sz val="10.5"/>
        <rFont val="Times New Roman"/>
        <charset val="134"/>
      </rPr>
      <t>)</t>
    </r>
  </si>
  <si>
    <t>本桩利用</t>
  </si>
  <si>
    <r>
      <rPr>
        <sz val="10.5"/>
        <rFont val="宋体"/>
        <charset val="134"/>
      </rPr>
      <t>远</t>
    </r>
    <r>
      <rPr>
        <sz val="10.5"/>
        <rFont val="Times New Roman"/>
        <charset val="134"/>
      </rPr>
      <t xml:space="preserve">    </t>
    </r>
    <r>
      <rPr>
        <sz val="10.5"/>
        <rFont val="宋体"/>
        <charset val="134"/>
      </rPr>
      <t>运</t>
    </r>
    <r>
      <rPr>
        <sz val="10.5"/>
        <rFont val="Times New Roman"/>
        <charset val="134"/>
      </rPr>
      <t xml:space="preserve">    </t>
    </r>
    <r>
      <rPr>
        <sz val="10.5"/>
        <rFont val="宋体"/>
        <charset val="134"/>
      </rPr>
      <t>利</t>
    </r>
    <r>
      <rPr>
        <sz val="10.5"/>
        <rFont val="Times New Roman"/>
        <charset val="134"/>
      </rPr>
      <t xml:space="preserve">    </t>
    </r>
    <r>
      <rPr>
        <sz val="10.5"/>
        <rFont val="宋体"/>
        <charset val="134"/>
      </rPr>
      <t>用</t>
    </r>
    <r>
      <rPr>
        <sz val="10.5"/>
        <rFont val="Times New Roman"/>
        <charset val="134"/>
      </rPr>
      <t>(</t>
    </r>
    <r>
      <rPr>
        <sz val="10.5"/>
        <rFont val="宋体"/>
        <charset val="134"/>
      </rPr>
      <t>挖余</t>
    </r>
    <r>
      <rPr>
        <sz val="10.5"/>
        <rFont val="Times New Roman"/>
        <charset val="134"/>
      </rPr>
      <t>)</t>
    </r>
  </si>
  <si>
    <r>
      <rPr>
        <sz val="10.5"/>
        <rFont val="Times New Roman"/>
        <charset val="134"/>
      </rPr>
      <t xml:space="preserve">借          </t>
    </r>
    <r>
      <rPr>
        <sz val="10.5"/>
        <rFont val="宋体"/>
        <charset val="134"/>
      </rPr>
      <t>方</t>
    </r>
    <r>
      <rPr>
        <sz val="10.5"/>
        <rFont val="Times New Roman"/>
        <charset val="134"/>
      </rPr>
      <t>(</t>
    </r>
    <r>
      <rPr>
        <sz val="10.5"/>
        <rFont val="宋体"/>
        <charset val="134"/>
      </rPr>
      <t>填缺</t>
    </r>
    <r>
      <rPr>
        <sz val="10.5"/>
        <rFont val="Times New Roman"/>
        <charset val="134"/>
      </rPr>
      <t>)</t>
    </r>
  </si>
  <si>
    <r>
      <rPr>
        <sz val="10.5"/>
        <rFont val="Times New Roman"/>
        <charset val="134"/>
      </rPr>
      <t xml:space="preserve">废              </t>
    </r>
    <r>
      <rPr>
        <sz val="10.5"/>
        <rFont val="宋体"/>
        <charset val="134"/>
      </rPr>
      <t>方</t>
    </r>
  </si>
  <si>
    <r>
      <rPr>
        <sz val="10.5"/>
        <rFont val="Times New Roman"/>
        <charset val="134"/>
      </rPr>
      <t xml:space="preserve">备                  </t>
    </r>
    <r>
      <rPr>
        <sz val="10.5"/>
        <rFont val="宋体"/>
        <charset val="134"/>
      </rPr>
      <t>注</t>
    </r>
  </si>
  <si>
    <t>总体积</t>
  </si>
  <si>
    <r>
      <rPr>
        <sz val="10.5"/>
        <rFont val="Times New Roman"/>
        <charset val="134"/>
      </rPr>
      <t xml:space="preserve">土       </t>
    </r>
    <r>
      <rPr>
        <sz val="10.5"/>
        <rFont val="宋体"/>
        <charset val="134"/>
      </rPr>
      <t>方</t>
    </r>
  </si>
  <si>
    <r>
      <rPr>
        <sz val="10.5"/>
        <rFont val="Times New Roman"/>
        <charset val="134"/>
      </rPr>
      <t xml:space="preserve">石        </t>
    </r>
    <r>
      <rPr>
        <sz val="10.5"/>
        <rFont val="宋体"/>
        <charset val="134"/>
      </rPr>
      <t>方</t>
    </r>
  </si>
  <si>
    <t>总数量</t>
  </si>
  <si>
    <r>
      <rPr>
        <sz val="10.5"/>
        <rFont val="Times New Roman"/>
        <charset val="134"/>
      </rPr>
      <t xml:space="preserve">土  </t>
    </r>
    <r>
      <rPr>
        <sz val="10.5"/>
        <rFont val="宋体"/>
        <charset val="134"/>
      </rPr>
      <t>方</t>
    </r>
  </si>
  <si>
    <r>
      <rPr>
        <sz val="10.5"/>
        <rFont val="Times New Roman"/>
        <charset val="134"/>
      </rPr>
      <t xml:space="preserve">石  </t>
    </r>
    <r>
      <rPr>
        <sz val="10.5"/>
        <rFont val="宋体"/>
        <charset val="134"/>
      </rPr>
      <t>方</t>
    </r>
  </si>
  <si>
    <r>
      <rPr>
        <sz val="10.5"/>
        <rFont val="Times New Roman"/>
        <charset val="134"/>
      </rPr>
      <t xml:space="preserve">土 </t>
    </r>
    <r>
      <rPr>
        <sz val="10.5"/>
        <rFont val="宋体"/>
        <charset val="134"/>
      </rPr>
      <t>方</t>
    </r>
  </si>
  <si>
    <t>平均运距(Km)</t>
  </si>
  <si>
    <t xml:space="preserve">平均运距 </t>
  </si>
  <si>
    <r>
      <rPr>
        <sz val="10.5"/>
        <rFont val="Times New Roman"/>
        <charset val="134"/>
      </rPr>
      <t xml:space="preserve">土   </t>
    </r>
    <r>
      <rPr>
        <sz val="10.5"/>
        <rFont val="宋体"/>
        <charset val="134"/>
      </rPr>
      <t>方</t>
    </r>
  </si>
  <si>
    <r>
      <rPr>
        <sz val="10.5"/>
        <rFont val="Times New Roman"/>
        <charset val="134"/>
      </rPr>
      <t xml:space="preserve">石    </t>
    </r>
    <r>
      <rPr>
        <sz val="10.5"/>
        <rFont val="宋体"/>
        <charset val="134"/>
      </rPr>
      <t>方</t>
    </r>
  </si>
  <si>
    <r>
      <rPr>
        <sz val="10.5"/>
        <rFont val="Times New Roman"/>
        <charset val="134"/>
      </rPr>
      <t xml:space="preserve">平 </t>
    </r>
    <r>
      <rPr>
        <sz val="10.5"/>
        <rFont val="宋体"/>
        <charset val="134"/>
      </rPr>
      <t>均</t>
    </r>
    <r>
      <rPr>
        <sz val="10.5"/>
        <rFont val="Times New Roman"/>
        <charset val="134"/>
      </rPr>
      <t xml:space="preserve"> </t>
    </r>
    <r>
      <rPr>
        <sz val="10.5"/>
        <rFont val="宋体"/>
        <charset val="134"/>
      </rPr>
      <t>运</t>
    </r>
    <r>
      <rPr>
        <sz val="10.5"/>
        <rFont val="Times New Roman"/>
        <charset val="134"/>
      </rPr>
      <t xml:space="preserve"> </t>
    </r>
    <r>
      <rPr>
        <sz val="10.5"/>
        <rFont val="宋体"/>
        <charset val="134"/>
      </rPr>
      <t>距</t>
    </r>
    <r>
      <rPr>
        <sz val="10.5"/>
        <rFont val="Times New Roman"/>
        <charset val="134"/>
      </rPr>
      <t xml:space="preserve">  (Km)</t>
    </r>
  </si>
  <si>
    <t>松土</t>
  </si>
  <si>
    <t>普通土</t>
  </si>
  <si>
    <t>硬土</t>
  </si>
  <si>
    <t>软石</t>
  </si>
  <si>
    <t>次坚石</t>
  </si>
  <si>
    <t>坚石</t>
  </si>
  <si>
    <r>
      <rPr>
        <sz val="10.5"/>
        <rFont val="Times New Roman"/>
        <charset val="134"/>
      </rPr>
      <t>（m</t>
    </r>
    <r>
      <rPr>
        <vertAlign val="superscript"/>
        <sz val="10.5"/>
        <rFont val="Times New Roman"/>
        <charset val="134"/>
      </rPr>
      <t>3</t>
    </r>
    <r>
      <rPr>
        <sz val="10.5"/>
        <rFont val="宋体"/>
        <charset val="134"/>
      </rPr>
      <t>）</t>
    </r>
  </si>
  <si>
    <r>
      <rPr>
        <sz val="10.5"/>
        <rFont val="Times New Roman"/>
        <charset val="134"/>
      </rPr>
      <t>(m</t>
    </r>
    <r>
      <rPr>
        <vertAlign val="superscript"/>
        <sz val="10.5"/>
        <rFont val="Times New Roman"/>
        <charset val="134"/>
      </rPr>
      <t>3</t>
    </r>
    <r>
      <rPr>
        <sz val="10.5"/>
        <rFont val="Times New Roman"/>
        <charset val="134"/>
      </rPr>
      <t>)</t>
    </r>
  </si>
  <si>
    <r>
      <rPr>
        <sz val="10.5"/>
        <rFont val="Times New Roman"/>
        <charset val="134"/>
      </rPr>
      <t xml:space="preserve">石 </t>
    </r>
    <r>
      <rPr>
        <sz val="10.5"/>
        <rFont val="宋体"/>
        <charset val="134"/>
      </rPr>
      <t>方</t>
    </r>
  </si>
  <si>
    <t>(Km)</t>
  </si>
  <si>
    <t>土方</t>
  </si>
  <si>
    <t>石方</t>
  </si>
  <si>
    <r>
      <rPr>
        <sz val="9"/>
        <color rgb="FFFF0000"/>
        <rFont val="Times New Roman"/>
        <charset val="134"/>
      </rPr>
      <t>K353+360</t>
    </r>
    <r>
      <rPr>
        <sz val="9"/>
        <color rgb="FFFF0000"/>
        <rFont val="宋体"/>
        <charset val="134"/>
      </rPr>
      <t>～</t>
    </r>
    <r>
      <rPr>
        <sz val="9"/>
        <color rgb="FFFF0000"/>
        <rFont val="Times New Roman"/>
        <charset val="134"/>
      </rPr>
      <t>K354+000</t>
    </r>
  </si>
  <si>
    <r>
      <rPr>
        <sz val="9"/>
        <color rgb="FFFF0000"/>
        <rFont val="宋体"/>
        <charset val="134"/>
      </rPr>
      <t>调出土方</t>
    </r>
    <r>
      <rPr>
        <sz val="9"/>
        <color rgb="FFFF0000"/>
        <rFont val="Times New Roman"/>
        <charset val="134"/>
      </rPr>
      <t>13402</t>
    </r>
  </si>
  <si>
    <r>
      <rPr>
        <sz val="9"/>
        <color rgb="FFFF0000"/>
        <rFont val="Times New Roman"/>
        <charset val="134"/>
      </rPr>
      <t>K354+000</t>
    </r>
    <r>
      <rPr>
        <sz val="9"/>
        <color rgb="FFFF0000"/>
        <rFont val="宋体"/>
        <charset val="134"/>
      </rPr>
      <t>～</t>
    </r>
    <r>
      <rPr>
        <sz val="9"/>
        <color rgb="FFFF0000"/>
        <rFont val="Times New Roman"/>
        <charset val="134"/>
      </rPr>
      <t>K354+900</t>
    </r>
  </si>
  <si>
    <r>
      <rPr>
        <sz val="9"/>
        <color rgb="FFFF0000"/>
        <rFont val="宋体"/>
        <charset val="134"/>
      </rPr>
      <t>调入土方</t>
    </r>
    <r>
      <rPr>
        <sz val="9"/>
        <color rgb="FFFF0000"/>
        <rFont val="Times New Roman"/>
        <charset val="134"/>
      </rPr>
      <t>13403</t>
    </r>
  </si>
  <si>
    <r>
      <rPr>
        <sz val="9"/>
        <rFont val="Times New Roman"/>
        <charset val="134"/>
      </rPr>
      <t>ZK353+360</t>
    </r>
    <r>
      <rPr>
        <sz val="9"/>
        <rFont val="宋体"/>
        <charset val="134"/>
      </rPr>
      <t>～</t>
    </r>
    <r>
      <rPr>
        <sz val="9"/>
        <rFont val="Times New Roman"/>
        <charset val="134"/>
      </rPr>
      <t>ZK353+764.669</t>
    </r>
  </si>
  <si>
    <r>
      <rPr>
        <b/>
        <sz val="11"/>
        <rFont val="宋体"/>
        <charset val="134"/>
      </rPr>
      <t>序号</t>
    </r>
  </si>
  <si>
    <r>
      <rPr>
        <b/>
        <sz val="11"/>
        <rFont val="宋体"/>
        <charset val="134"/>
      </rPr>
      <t>起讫桩号</t>
    </r>
  </si>
  <si>
    <r>
      <rPr>
        <b/>
        <sz val="11"/>
        <rFont val="宋体"/>
        <charset val="134"/>
      </rPr>
      <t>工程名称</t>
    </r>
  </si>
  <si>
    <r>
      <rPr>
        <b/>
        <sz val="11"/>
        <rFont val="宋体"/>
        <charset val="134"/>
      </rPr>
      <t>主要尺寸及说明</t>
    </r>
  </si>
  <si>
    <r>
      <rPr>
        <b/>
        <sz val="11"/>
        <rFont val="宋体"/>
        <charset val="134"/>
      </rPr>
      <t>单</t>
    </r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位</t>
    </r>
  </si>
  <si>
    <r>
      <rPr>
        <b/>
        <sz val="11"/>
        <rFont val="宋体"/>
        <charset val="134"/>
      </rPr>
      <t>长度</t>
    </r>
  </si>
  <si>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工</t>
    </r>
    <r>
      <rPr>
        <b/>
        <sz val="11"/>
        <rFont val="Times New Roman"/>
        <charset val="134"/>
      </rPr>
      <t xml:space="preserve">    </t>
    </r>
    <r>
      <rPr>
        <b/>
        <sz val="11"/>
        <rFont val="宋体"/>
        <charset val="134"/>
      </rPr>
      <t>程</t>
    </r>
    <r>
      <rPr>
        <b/>
        <sz val="11"/>
        <rFont val="Times New Roman"/>
        <charset val="134"/>
      </rPr>
      <t xml:space="preserve">    </t>
    </r>
    <r>
      <rPr>
        <b/>
        <sz val="11"/>
        <rFont val="宋体"/>
        <charset val="134"/>
      </rPr>
      <t>数</t>
    </r>
    <r>
      <rPr>
        <b/>
        <sz val="11"/>
        <rFont val="Times New Roman"/>
        <charset val="134"/>
      </rPr>
      <t xml:space="preserve">    </t>
    </r>
    <r>
      <rPr>
        <b/>
        <sz val="11"/>
        <rFont val="宋体"/>
        <charset val="134"/>
      </rPr>
      <t>量</t>
    </r>
  </si>
  <si>
    <r>
      <rPr>
        <b/>
        <sz val="11"/>
        <rFont val="宋体"/>
        <charset val="134"/>
      </rPr>
      <t>备</t>
    </r>
    <r>
      <rPr>
        <b/>
        <sz val="11"/>
        <rFont val="Times New Roman"/>
        <charset val="134"/>
      </rPr>
      <t xml:space="preserve">  </t>
    </r>
    <r>
      <rPr>
        <b/>
        <sz val="11"/>
        <rFont val="宋体"/>
        <charset val="134"/>
      </rPr>
      <t>注</t>
    </r>
  </si>
  <si>
    <r>
      <rPr>
        <b/>
        <sz val="11"/>
        <rFont val="宋体"/>
        <charset val="134"/>
      </rPr>
      <t>左</t>
    </r>
  </si>
  <si>
    <r>
      <rPr>
        <b/>
        <sz val="11"/>
        <rFont val="宋体"/>
        <charset val="134"/>
      </rPr>
      <t>右</t>
    </r>
  </si>
  <si>
    <r>
      <rPr>
        <b/>
        <sz val="11"/>
        <rFont val="Times New Roman"/>
        <charset val="134"/>
      </rPr>
      <t xml:space="preserve">M7.5 </t>
    </r>
    <r>
      <rPr>
        <b/>
        <sz val="11"/>
        <rFont val="宋体"/>
        <charset val="134"/>
      </rPr>
      <t>浆砌片</t>
    </r>
    <r>
      <rPr>
        <b/>
        <sz val="11"/>
        <rFont val="Times New Roman"/>
        <charset val="134"/>
      </rPr>
      <t>(</t>
    </r>
    <r>
      <rPr>
        <b/>
        <sz val="11"/>
        <rFont val="宋体"/>
        <charset val="134"/>
      </rPr>
      <t>卵</t>
    </r>
    <r>
      <rPr>
        <b/>
        <sz val="11"/>
        <rFont val="Times New Roman"/>
        <charset val="134"/>
      </rPr>
      <t>)</t>
    </r>
    <r>
      <rPr>
        <b/>
        <sz val="11"/>
        <rFont val="宋体"/>
        <charset val="134"/>
      </rPr>
      <t>石</t>
    </r>
  </si>
  <si>
    <r>
      <rPr>
        <b/>
        <sz val="11"/>
        <rFont val="Times New Roman"/>
        <charset val="134"/>
      </rPr>
      <t>M7.5</t>
    </r>
    <r>
      <rPr>
        <b/>
        <sz val="11"/>
        <rFont val="宋体"/>
        <charset val="134"/>
      </rPr>
      <t>水泥砂浆</t>
    </r>
  </si>
  <si>
    <r>
      <rPr>
        <b/>
        <sz val="11"/>
        <rFont val="Times New Roman"/>
        <charset val="134"/>
      </rPr>
      <t>C20</t>
    </r>
    <r>
      <rPr>
        <b/>
        <sz val="11"/>
        <rFont val="宋体"/>
        <charset val="134"/>
      </rPr>
      <t>砼块</t>
    </r>
  </si>
  <si>
    <r>
      <rPr>
        <b/>
        <sz val="11"/>
        <rFont val="宋体"/>
        <charset val="134"/>
      </rPr>
      <t>现浇</t>
    </r>
    <r>
      <rPr>
        <b/>
        <sz val="11"/>
        <rFont val="Times New Roman"/>
        <charset val="134"/>
      </rPr>
      <t>C20</t>
    </r>
    <r>
      <rPr>
        <b/>
        <sz val="11"/>
        <rFont val="宋体"/>
        <charset val="134"/>
      </rPr>
      <t>砼</t>
    </r>
  </si>
  <si>
    <r>
      <rPr>
        <b/>
        <sz val="11"/>
        <rFont val="宋体"/>
        <charset val="134"/>
      </rPr>
      <t>砂砾垫层</t>
    </r>
  </si>
  <si>
    <t>渗水土工布</t>
  </si>
  <si>
    <r>
      <rPr>
        <b/>
        <sz val="11"/>
        <rFont val="宋体"/>
        <charset val="134"/>
      </rPr>
      <t>植草面积</t>
    </r>
  </si>
  <si>
    <r>
      <rPr>
        <b/>
        <sz val="11"/>
        <rFont val="Times New Roman"/>
        <charset val="134"/>
      </rPr>
      <t>(m</t>
    </r>
    <r>
      <rPr>
        <b/>
        <vertAlign val="superscript"/>
        <sz val="11"/>
        <rFont val="Times New Roman"/>
        <charset val="134"/>
      </rPr>
      <t>3</t>
    </r>
    <r>
      <rPr>
        <b/>
        <sz val="11"/>
        <rFont val="Times New Roman"/>
        <charset val="134"/>
      </rPr>
      <t>)</t>
    </r>
  </si>
  <si>
    <r>
      <rPr>
        <b/>
        <sz val="11"/>
        <rFont val="Times New Roman"/>
        <charset val="134"/>
      </rPr>
      <t>(m</t>
    </r>
    <r>
      <rPr>
        <b/>
        <vertAlign val="super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)</t>
    </r>
  </si>
  <si>
    <t>~</t>
  </si>
  <si>
    <r>
      <rPr>
        <b/>
        <sz val="11"/>
        <rFont val="宋体"/>
        <charset val="134"/>
      </rPr>
      <t>起</t>
    </r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讫桩</t>
    </r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号</t>
    </r>
  </si>
  <si>
    <r>
      <rPr>
        <b/>
        <sz val="11"/>
        <rFont val="宋体"/>
        <charset val="134"/>
      </rPr>
      <t>处治长度</t>
    </r>
    <r>
      <rPr>
        <b/>
        <sz val="11"/>
        <rFont val="Times New Roman"/>
        <charset val="134"/>
      </rPr>
      <t xml:space="preserve">     </t>
    </r>
    <r>
      <rPr>
        <b/>
        <sz val="11"/>
        <rFont val="宋体"/>
        <charset val="134"/>
      </rPr>
      <t>（</t>
    </r>
    <r>
      <rPr>
        <b/>
        <sz val="11"/>
        <rFont val="Times New Roman"/>
        <charset val="134"/>
      </rPr>
      <t>m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</si>
  <si>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平</t>
    </r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均</t>
    </r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宽</t>
    </r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度</t>
    </r>
  </si>
  <si>
    <r>
      <rPr>
        <b/>
        <sz val="11"/>
        <rFont val="宋体"/>
        <charset val="134"/>
      </rPr>
      <t>处</t>
    </r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治厚度</t>
    </r>
  </si>
  <si>
    <r>
      <rPr>
        <b/>
        <sz val="11"/>
        <rFont val="宋体"/>
        <charset val="134"/>
      </rPr>
      <t>开</t>
    </r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挖</t>
    </r>
  </si>
  <si>
    <r>
      <rPr>
        <b/>
        <sz val="11"/>
        <rFont val="宋体"/>
        <charset val="134"/>
      </rPr>
      <t>换</t>
    </r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填</t>
    </r>
    <r>
      <rPr>
        <b/>
        <sz val="11"/>
        <rFont val="Times New Roman"/>
        <charset val="134"/>
      </rPr>
      <t xml:space="preserve"> (m³)</t>
    </r>
  </si>
  <si>
    <r>
      <rPr>
        <b/>
        <sz val="11"/>
        <rFont val="宋体"/>
        <charset val="134"/>
      </rPr>
      <t>备</t>
    </r>
    <r>
      <rPr>
        <b/>
        <sz val="11"/>
        <rFont val="Times New Roman"/>
        <charset val="134"/>
      </rPr>
      <t xml:space="preserve">   </t>
    </r>
    <r>
      <rPr>
        <b/>
        <sz val="11"/>
        <rFont val="宋体"/>
        <charset val="134"/>
      </rPr>
      <t>注</t>
    </r>
  </si>
  <si>
    <r>
      <rPr>
        <b/>
        <sz val="11"/>
        <rFont val="宋体"/>
        <charset val="134"/>
      </rPr>
      <t>土</t>
    </r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方</t>
    </r>
  </si>
  <si>
    <r>
      <rPr>
        <b/>
        <sz val="11"/>
        <rFont val="宋体"/>
        <charset val="134"/>
      </rPr>
      <t>一</t>
    </r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般填料</t>
    </r>
  </si>
  <si>
    <t>片碎石填料</t>
  </si>
  <si>
    <t>碎砾石填料</t>
  </si>
  <si>
    <t>石灰稳定土</t>
  </si>
  <si>
    <r>
      <rPr>
        <b/>
        <sz val="11"/>
        <rFont val="宋体"/>
        <charset val="134"/>
      </rPr>
      <t>（</t>
    </r>
    <r>
      <rPr>
        <b/>
        <sz val="11"/>
        <rFont val="Times New Roman"/>
        <charset val="134"/>
      </rPr>
      <t>m</t>
    </r>
    <r>
      <rPr>
        <b/>
        <sz val="11"/>
        <rFont val="宋体"/>
        <charset val="134"/>
      </rPr>
      <t>）</t>
    </r>
  </si>
  <si>
    <t>(m³)</t>
  </si>
  <si>
    <t>～</t>
  </si>
  <si>
    <t>低填浅挖</t>
  </si>
  <si>
    <t>姓名</t>
  </si>
  <si>
    <t>学号</t>
  </si>
  <si>
    <t>班级</t>
  </si>
  <si>
    <t>成绩</t>
  </si>
  <si>
    <t>李</t>
  </si>
  <si>
    <t>王</t>
  </si>
  <si>
    <t>陈</t>
  </si>
</sst>
</file>

<file path=xl/styles.xml><?xml version="1.0" encoding="utf-8"?>
<styleSheet xmlns="http://schemas.openxmlformats.org/spreadsheetml/2006/main">
  <numFmts count="15">
    <numFmt numFmtId="176" formatCode="\L\K0\+000"/>
    <numFmt numFmtId="177" formatCode="0.000_ "/>
    <numFmt numFmtId="178" formatCode="0.0_ "/>
    <numFmt numFmtId="179" formatCode="0.0_);[Red]\(0.0\)"/>
    <numFmt numFmtId="180" formatCode="0.00_);[Red]\(0.00\)"/>
    <numFmt numFmtId="181" formatCode="0_);[Red]\(0\)"/>
    <numFmt numFmtId="182" formatCode="0_ "/>
    <numFmt numFmtId="183" formatCode="&quot;Z&quot;\K0\+000"/>
    <numFmt numFmtId="184" formatCode="0.00_ "/>
    <numFmt numFmtId="185" formatCode="\K0\+000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86" formatCode="\Z\K0\+000"/>
    <numFmt numFmtId="42" formatCode="_ &quot;￥&quot;* #,##0_ ;_ &quot;￥&quot;* \-#,##0_ ;_ &quot;￥&quot;* &quot;-&quot;_ ;_ @_ "/>
  </numFmts>
  <fonts count="55">
    <font>
      <sz val="11"/>
      <color theme="1"/>
      <name val="宋体"/>
      <charset val="134"/>
      <scheme val="minor"/>
    </font>
    <font>
      <b/>
      <sz val="11"/>
      <name val="Times New Roman"/>
      <charset val="134"/>
    </font>
    <font>
      <sz val="11"/>
      <name val="Times New Roman"/>
      <charset val="134"/>
    </font>
    <font>
      <b/>
      <sz val="11"/>
      <name val="华文宋体"/>
      <charset val="134"/>
    </font>
    <font>
      <sz val="11"/>
      <name val="华文宋体"/>
      <charset val="134"/>
    </font>
    <font>
      <sz val="11"/>
      <color rgb="FFFF0000"/>
      <name val="Times New Roman"/>
      <charset val="134"/>
    </font>
    <font>
      <sz val="11"/>
      <color rgb="FFFF0000"/>
      <name val="华文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b/>
      <sz val="10"/>
      <name val="Times New Roman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0"/>
      <color rgb="FFFF0000"/>
      <name val="Times New Roman"/>
      <charset val="134"/>
    </font>
    <font>
      <sz val="10"/>
      <color rgb="FFFF0000"/>
      <name val="Times New Roman"/>
      <charset val="134"/>
    </font>
    <font>
      <sz val="12"/>
      <name val="Times New Roman"/>
      <charset val="134"/>
    </font>
    <font>
      <sz val="9"/>
      <color rgb="FFFF0000"/>
      <name val="Times New Roman"/>
      <charset val="134"/>
    </font>
    <font>
      <sz val="9"/>
      <name val="Times New Roman"/>
      <charset val="134"/>
    </font>
    <font>
      <sz val="10.5"/>
      <name val="Times New Roman"/>
      <charset val="134"/>
    </font>
    <font>
      <sz val="10.5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Times New Roman"/>
      <charset val="134"/>
    </font>
    <font>
      <sz val="10"/>
      <color indexed="8"/>
      <name val="Times New Roman"/>
      <charset val="134"/>
    </font>
    <font>
      <sz val="10"/>
      <color rgb="FFFF0000"/>
      <name val="宋体"/>
      <charset val="134"/>
    </font>
    <font>
      <sz val="10"/>
      <color rgb="FF000000"/>
      <name val="Times New Roman"/>
      <charset val="134"/>
    </font>
    <font>
      <sz val="10"/>
      <color rgb="FF000000"/>
      <name val="宋体"/>
      <charset val="134"/>
    </font>
    <font>
      <sz val="10"/>
      <color theme="1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vertAlign val="superscript"/>
      <sz val="11"/>
      <name val="Times New Roman"/>
      <charset val="134"/>
    </font>
    <font>
      <vertAlign val="superscript"/>
      <sz val="10.5"/>
      <name val="Times New Roman"/>
      <charset val="134"/>
    </font>
    <font>
      <sz val="9"/>
      <name val="宋体"/>
      <charset val="134"/>
    </font>
    <font>
      <vertAlign val="superscript"/>
      <sz val="10"/>
      <color indexed="8"/>
      <name val="Times New Roman"/>
      <charset val="134"/>
    </font>
    <font>
      <sz val="10"/>
      <color indexed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medium">
        <color auto="1"/>
      </top>
      <bottom/>
      <diagonal/>
    </border>
    <border>
      <left style="thin">
        <color indexed="8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medium">
        <color auto="1"/>
      </top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30" fillId="32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9" fillId="15" borderId="55" applyNumberFormat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42" fillId="13" borderId="55" applyNumberForma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45" fillId="0" borderId="0"/>
    <xf numFmtId="0" fontId="49" fillId="3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0" fillId="0" borderId="56" applyNumberFormat="0" applyFill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38" fillId="14" borderId="54" applyNumberFormat="0" applyAlignment="0" applyProtection="0">
      <alignment vertical="center"/>
    </xf>
    <xf numFmtId="0" fontId="36" fillId="13" borderId="52" applyNumberFormat="0" applyAlignment="0" applyProtection="0">
      <alignment vertical="center"/>
    </xf>
    <xf numFmtId="0" fontId="37" fillId="0" borderId="5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2" fillId="17" borderId="57" applyNumberFormat="0" applyFont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48" fillId="0" borderId="53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1" fillId="0" borderId="51" applyNumberFormat="0" applyFill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9" fillId="0" borderId="50" applyNumberFormat="0" applyFill="0" applyAlignment="0" applyProtection="0">
      <alignment vertical="center"/>
    </xf>
  </cellStyleXfs>
  <cellXfs count="22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185" fontId="1" fillId="2" borderId="9" xfId="0" applyNumberFormat="1" applyFont="1" applyFill="1" applyBorder="1" applyAlignment="1">
      <alignment horizontal="right" vertical="center" wrapText="1"/>
    </xf>
    <xf numFmtId="185" fontId="3" fillId="2" borderId="10" xfId="0" applyNumberFormat="1" applyFont="1" applyFill="1" applyBorder="1" applyAlignment="1">
      <alignment horizontal="center" vertical="center" wrapText="1"/>
    </xf>
    <xf numFmtId="185" fontId="1" fillId="2" borderId="9" xfId="0" applyNumberFormat="1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/>
    </xf>
    <xf numFmtId="185" fontId="2" fillId="2" borderId="9" xfId="0" applyNumberFormat="1" applyFont="1" applyFill="1" applyBorder="1" applyAlignment="1">
      <alignment horizontal="right" vertical="center" wrapText="1"/>
    </xf>
    <xf numFmtId="185" fontId="4" fillId="2" borderId="10" xfId="0" applyNumberFormat="1" applyFont="1" applyFill="1" applyBorder="1" applyAlignment="1">
      <alignment horizontal="center" vertical="center" wrapText="1"/>
    </xf>
    <xf numFmtId="185" fontId="2" fillId="2" borderId="9" xfId="0" applyNumberFormat="1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185" fontId="5" fillId="2" borderId="9" xfId="0" applyNumberFormat="1" applyFont="1" applyFill="1" applyBorder="1" applyAlignment="1">
      <alignment horizontal="right" vertical="center" wrapText="1"/>
    </xf>
    <xf numFmtId="185" fontId="6" fillId="2" borderId="10" xfId="0" applyNumberFormat="1" applyFont="1" applyFill="1" applyBorder="1" applyAlignment="1">
      <alignment horizontal="center" vertical="center" wrapText="1"/>
    </xf>
    <xf numFmtId="185" fontId="5" fillId="2" borderId="9" xfId="0" applyNumberFormat="1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center" vertical="center" wrapText="1"/>
    </xf>
    <xf numFmtId="183" fontId="5" fillId="2" borderId="9" xfId="0" applyNumberFormat="1" applyFont="1" applyFill="1" applyBorder="1" applyAlignment="1">
      <alignment horizontal="right" vertical="center" wrapText="1"/>
    </xf>
    <xf numFmtId="183" fontId="5" fillId="2" borderId="9" xfId="0" applyNumberFormat="1" applyFont="1" applyFill="1" applyBorder="1" applyAlignment="1">
      <alignment horizontal="left" vertical="center" wrapText="1"/>
    </xf>
    <xf numFmtId="183" fontId="2" fillId="2" borderId="9" xfId="0" applyNumberFormat="1" applyFont="1" applyFill="1" applyBorder="1" applyAlignment="1">
      <alignment horizontal="right" vertical="center" wrapText="1"/>
    </xf>
    <xf numFmtId="185" fontId="2" fillId="2" borderId="10" xfId="0" applyNumberFormat="1" applyFont="1" applyFill="1" applyBorder="1" applyAlignment="1">
      <alignment horizontal="center" vertical="center" wrapText="1"/>
    </xf>
    <xf numFmtId="183" fontId="2" fillId="2" borderId="9" xfId="0" applyNumberFormat="1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182" fontId="1" fillId="0" borderId="16" xfId="0" applyNumberFormat="1" applyFont="1" applyFill="1" applyBorder="1" applyAlignment="1">
      <alignment horizontal="center" vertical="center" wrapText="1"/>
    </xf>
    <xf numFmtId="184" fontId="1" fillId="0" borderId="16" xfId="0" applyNumberFormat="1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182" fontId="2" fillId="0" borderId="16" xfId="0" applyNumberFormat="1" applyFont="1" applyFill="1" applyBorder="1" applyAlignment="1">
      <alignment horizontal="center" vertical="center" wrapText="1"/>
    </xf>
    <xf numFmtId="184" fontId="2" fillId="0" borderId="16" xfId="0" applyNumberFormat="1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182" fontId="5" fillId="0" borderId="16" xfId="0" applyNumberFormat="1" applyFont="1" applyFill="1" applyBorder="1" applyAlignment="1">
      <alignment horizontal="center" vertical="center" wrapText="1"/>
    </xf>
    <xf numFmtId="184" fontId="5" fillId="0" borderId="16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181" fontId="1" fillId="2" borderId="16" xfId="0" applyNumberFormat="1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181" fontId="2" fillId="2" borderId="16" xfId="0" applyNumberFormat="1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181" fontId="5" fillId="2" borderId="16" xfId="0" applyNumberFormat="1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10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86" fontId="14" fillId="2" borderId="25" xfId="0" applyNumberFormat="1" applyFont="1" applyFill="1" applyBorder="1" applyAlignment="1">
      <alignment horizontal="right" vertical="center" wrapText="1"/>
    </xf>
    <xf numFmtId="0" fontId="14" fillId="2" borderId="26" xfId="0" applyFont="1" applyFill="1" applyBorder="1" applyAlignment="1">
      <alignment horizontal="center" vertical="center" wrapText="1"/>
    </xf>
    <xf numFmtId="186" fontId="14" fillId="2" borderId="27" xfId="0" applyNumberFormat="1" applyFont="1" applyFill="1" applyBorder="1" applyAlignment="1">
      <alignment horizontal="left" vertical="center" wrapText="1"/>
    </xf>
    <xf numFmtId="185" fontId="5" fillId="2" borderId="25" xfId="0" applyNumberFormat="1" applyFont="1" applyFill="1" applyBorder="1" applyAlignment="1">
      <alignment horizontal="right" vertical="center" wrapText="1"/>
    </xf>
    <xf numFmtId="185" fontId="5" fillId="2" borderId="27" xfId="0" applyNumberFormat="1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182" fontId="14" fillId="2" borderId="19" xfId="0" applyNumberFormat="1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181" fontId="14" fillId="2" borderId="19" xfId="0" applyNumberFormat="1" applyFont="1" applyFill="1" applyBorder="1" applyAlignment="1">
      <alignment horizontal="center" vertical="center" wrapText="1"/>
    </xf>
    <xf numFmtId="179" fontId="14" fillId="2" borderId="19" xfId="0" applyNumberFormat="1" applyFont="1" applyFill="1" applyBorder="1" applyAlignment="1">
      <alignment horizontal="center" vertical="center" shrinkToFit="1"/>
    </xf>
    <xf numFmtId="179" fontId="14" fillId="2" borderId="19" xfId="0" applyNumberFormat="1" applyFont="1" applyFill="1" applyBorder="1" applyAlignment="1">
      <alignment horizontal="center" vertical="center" wrapText="1"/>
    </xf>
    <xf numFmtId="178" fontId="14" fillId="2" borderId="19" xfId="0" applyNumberFormat="1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justify" vertical="top" wrapText="1"/>
    </xf>
    <xf numFmtId="0" fontId="15" fillId="0" borderId="0" xfId="0" applyFont="1" applyAlignment="1">
      <alignment vertical="center"/>
    </xf>
    <xf numFmtId="0" fontId="16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8" fillId="0" borderId="30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182" fontId="16" fillId="0" borderId="35" xfId="0" applyNumberFormat="1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182" fontId="17" fillId="0" borderId="35" xfId="0" applyNumberFormat="1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84" fontId="18" fillId="0" borderId="32" xfId="0" applyNumberFormat="1" applyFont="1" applyBorder="1" applyAlignment="1">
      <alignment horizontal="center" vertical="center" wrapText="1"/>
    </xf>
    <xf numFmtId="184" fontId="18" fillId="0" borderId="35" xfId="0" applyNumberFormat="1" applyFont="1" applyBorder="1" applyAlignment="1">
      <alignment horizontal="center" vertical="center" wrapText="1"/>
    </xf>
    <xf numFmtId="177" fontId="16" fillId="0" borderId="35" xfId="0" applyNumberFormat="1" applyFont="1" applyBorder="1" applyAlignment="1">
      <alignment horizontal="center" vertical="center" wrapText="1"/>
    </xf>
    <xf numFmtId="177" fontId="16" fillId="0" borderId="35" xfId="0" applyNumberFormat="1" applyFont="1" applyFill="1" applyBorder="1" applyAlignment="1">
      <alignment horizontal="center" vertical="center" wrapText="1"/>
    </xf>
    <xf numFmtId="177" fontId="17" fillId="0" borderId="35" xfId="0" applyNumberFormat="1" applyFont="1" applyBorder="1" applyAlignment="1">
      <alignment horizontal="center" vertical="center" wrapText="1"/>
    </xf>
    <xf numFmtId="182" fontId="16" fillId="0" borderId="35" xfId="0" applyNumberFormat="1" applyFont="1" applyFill="1" applyBorder="1" applyAlignment="1">
      <alignment horizontal="center" vertical="center" wrapText="1"/>
    </xf>
    <xf numFmtId="182" fontId="17" fillId="0" borderId="35" xfId="0" applyNumberFormat="1" applyFont="1" applyFill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184" fontId="16" fillId="0" borderId="35" xfId="0" applyNumberFormat="1" applyFont="1" applyFill="1" applyBorder="1" applyAlignment="1">
      <alignment horizontal="center" vertical="center" wrapText="1"/>
    </xf>
    <xf numFmtId="178" fontId="20" fillId="0" borderId="39" xfId="0" applyNumberFormat="1" applyFont="1" applyFill="1" applyBorder="1" applyAlignment="1">
      <alignment horizontal="center" vertical="center" wrapText="1"/>
    </xf>
    <xf numFmtId="184" fontId="17" fillId="0" borderId="35" xfId="0" applyNumberFormat="1" applyFont="1" applyFill="1" applyBorder="1" applyAlignment="1">
      <alignment horizontal="center" vertical="center" wrapText="1"/>
    </xf>
    <xf numFmtId="178" fontId="17" fillId="0" borderId="39" xfId="0" applyNumberFormat="1" applyFont="1" applyFill="1" applyBorder="1" applyAlignment="1">
      <alignment horizontal="center" vertical="center" wrapText="1"/>
    </xf>
    <xf numFmtId="182" fontId="17" fillId="0" borderId="0" xfId="0" applyNumberFormat="1" applyFont="1" applyAlignment="1">
      <alignment vertical="center"/>
    </xf>
    <xf numFmtId="0" fontId="21" fillId="3" borderId="1" xfId="0" applyFont="1" applyFill="1" applyBorder="1" applyAlignment="1">
      <alignment horizontal="center" vertical="center" wrapText="1"/>
    </xf>
    <xf numFmtId="0" fontId="22" fillId="3" borderId="23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 wrapText="1"/>
    </xf>
    <xf numFmtId="0" fontId="24" fillId="3" borderId="21" xfId="0" applyFont="1" applyFill="1" applyBorder="1" applyAlignment="1">
      <alignment horizontal="center" vertical="center" wrapText="1"/>
    </xf>
    <xf numFmtId="0" fontId="24" fillId="3" borderId="16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/>
    </xf>
    <xf numFmtId="176" fontId="14" fillId="0" borderId="19" xfId="0" applyNumberFormat="1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 wrapText="1"/>
    </xf>
    <xf numFmtId="184" fontId="25" fillId="0" borderId="19" xfId="0" applyNumberFormat="1" applyFont="1" applyFill="1" applyBorder="1" applyAlignment="1">
      <alignment horizontal="center" vertical="center" wrapText="1"/>
    </xf>
    <xf numFmtId="0" fontId="23" fillId="3" borderId="11" xfId="0" applyFont="1" applyFill="1" applyBorder="1" applyAlignment="1">
      <alignment horizontal="center" vertical="center"/>
    </xf>
    <xf numFmtId="176" fontId="23" fillId="0" borderId="19" xfId="0" applyNumberFormat="1" applyFont="1" applyFill="1" applyBorder="1" applyAlignment="1">
      <alignment horizontal="center" vertical="center"/>
    </xf>
    <xf numFmtId="0" fontId="23" fillId="0" borderId="19" xfId="0" applyFont="1" applyFill="1" applyBorder="1" applyAlignment="1">
      <alignment horizontal="center" vertical="center" wrapText="1"/>
    </xf>
    <xf numFmtId="184" fontId="22" fillId="0" borderId="19" xfId="0" applyNumberFormat="1" applyFont="1" applyFill="1" applyBorder="1" applyAlignment="1">
      <alignment horizontal="center" vertical="center" wrapText="1"/>
    </xf>
    <xf numFmtId="177" fontId="22" fillId="3" borderId="23" xfId="0" applyNumberFormat="1" applyFont="1" applyFill="1" applyBorder="1" applyAlignment="1">
      <alignment horizontal="center" vertical="center" wrapText="1"/>
    </xf>
    <xf numFmtId="0" fontId="22" fillId="3" borderId="40" xfId="0" applyFont="1" applyFill="1" applyBorder="1" applyAlignment="1">
      <alignment horizontal="center" vertical="center" wrapText="1"/>
    </xf>
    <xf numFmtId="179" fontId="22" fillId="3" borderId="2" xfId="0" applyNumberFormat="1" applyFont="1" applyFill="1" applyBorder="1" applyAlignment="1">
      <alignment horizontal="center" vertical="center" wrapText="1"/>
    </xf>
    <xf numFmtId="179" fontId="24" fillId="3" borderId="3" xfId="0" applyNumberFormat="1" applyFont="1" applyFill="1" applyBorder="1" applyAlignment="1">
      <alignment horizontal="center" vertical="center" wrapText="1"/>
    </xf>
    <xf numFmtId="177" fontId="24" fillId="3" borderId="24" xfId="0" applyNumberFormat="1" applyFont="1" applyFill="1" applyBorder="1" applyAlignment="1">
      <alignment horizontal="center" vertical="center" wrapText="1"/>
    </xf>
    <xf numFmtId="179" fontId="24" fillId="3" borderId="21" xfId="0" applyNumberFormat="1" applyFont="1" applyFill="1" applyBorder="1" applyAlignment="1">
      <alignment horizontal="center" vertical="center" wrapText="1"/>
    </xf>
    <xf numFmtId="179" fontId="24" fillId="3" borderId="8" xfId="0" applyNumberFormat="1" applyFont="1" applyFill="1" applyBorder="1" applyAlignment="1">
      <alignment horizontal="center" vertical="center" wrapText="1"/>
    </xf>
    <xf numFmtId="179" fontId="26" fillId="3" borderId="27" xfId="0" applyNumberFormat="1" applyFont="1" applyFill="1" applyBorder="1" applyAlignment="1">
      <alignment horizontal="center" vertical="center" wrapText="1"/>
    </xf>
    <xf numFmtId="179" fontId="26" fillId="0" borderId="19" xfId="0" applyNumberFormat="1" applyFont="1" applyFill="1" applyBorder="1" applyAlignment="1">
      <alignment horizontal="center" vertical="center" wrapText="1"/>
    </xf>
    <xf numFmtId="177" fontId="24" fillId="3" borderId="27" xfId="0" applyNumberFormat="1" applyFont="1" applyFill="1" applyBorder="1" applyAlignment="1">
      <alignment horizontal="center" vertical="center" wrapText="1"/>
    </xf>
    <xf numFmtId="0" fontId="24" fillId="3" borderId="27" xfId="0" applyFont="1" applyFill="1" applyBorder="1" applyAlignment="1">
      <alignment horizontal="center" vertical="center" wrapText="1"/>
    </xf>
    <xf numFmtId="179" fontId="24" fillId="3" borderId="25" xfId="0" applyNumberFormat="1" applyFont="1" applyFill="1" applyBorder="1" applyAlignment="1">
      <alignment vertical="center" wrapText="1"/>
    </xf>
    <xf numFmtId="177" fontId="14" fillId="3" borderId="19" xfId="0" applyNumberFormat="1" applyFont="1" applyFill="1" applyBorder="1" applyAlignment="1">
      <alignment horizontal="center" vertical="center" wrapText="1"/>
    </xf>
    <xf numFmtId="179" fontId="14" fillId="0" borderId="19" xfId="0" applyNumberFormat="1" applyFont="1" applyFill="1" applyBorder="1" applyAlignment="1">
      <alignment horizontal="center" vertical="center" wrapText="1"/>
    </xf>
    <xf numFmtId="179" fontId="14" fillId="3" borderId="19" xfId="17" applyNumberFormat="1" applyFont="1" applyFill="1" applyBorder="1" applyAlignment="1">
      <alignment horizontal="center" vertical="center"/>
    </xf>
    <xf numFmtId="181" fontId="14" fillId="0" borderId="19" xfId="0" applyNumberFormat="1" applyFont="1" applyFill="1" applyBorder="1" applyAlignment="1">
      <alignment horizontal="center" vertical="center" wrapText="1"/>
    </xf>
    <xf numFmtId="177" fontId="23" fillId="3" borderId="19" xfId="0" applyNumberFormat="1" applyFont="1" applyFill="1" applyBorder="1" applyAlignment="1">
      <alignment horizontal="center" vertical="center" wrapText="1"/>
    </xf>
    <xf numFmtId="179" fontId="23" fillId="0" borderId="19" xfId="0" applyNumberFormat="1" applyFont="1" applyFill="1" applyBorder="1" applyAlignment="1">
      <alignment horizontal="center" vertical="center" wrapText="1"/>
    </xf>
    <xf numFmtId="179" fontId="23" fillId="3" borderId="19" xfId="17" applyNumberFormat="1" applyFont="1" applyFill="1" applyBorder="1" applyAlignment="1">
      <alignment horizontal="center" vertical="center"/>
    </xf>
    <xf numFmtId="181" fontId="23" fillId="0" borderId="19" xfId="0" applyNumberFormat="1" applyFont="1" applyFill="1" applyBorder="1" applyAlignment="1">
      <alignment horizontal="center" vertical="center" wrapText="1"/>
    </xf>
    <xf numFmtId="179" fontId="22" fillId="0" borderId="13" xfId="0" applyNumberFormat="1" applyFont="1" applyFill="1" applyBorder="1" applyAlignment="1">
      <alignment horizontal="center" vertical="center" wrapText="1"/>
    </xf>
    <xf numFmtId="179" fontId="24" fillId="0" borderId="17" xfId="0" applyNumberFormat="1" applyFont="1" applyFill="1" applyBorder="1" applyAlignment="1">
      <alignment horizontal="center" vertical="center" wrapText="1"/>
    </xf>
    <xf numFmtId="179" fontId="22" fillId="3" borderId="41" xfId="0" applyNumberFormat="1" applyFont="1" applyFill="1" applyBorder="1" applyAlignment="1">
      <alignment horizontal="center" vertical="center" wrapText="1"/>
    </xf>
    <xf numFmtId="179" fontId="24" fillId="3" borderId="14" xfId="0" applyNumberFormat="1" applyFont="1" applyFill="1" applyBorder="1" applyAlignment="1">
      <alignment horizontal="center" vertical="center" wrapText="1"/>
    </xf>
    <xf numFmtId="179" fontId="27" fillId="0" borderId="25" xfId="0" applyNumberFormat="1" applyFont="1" applyFill="1" applyBorder="1" applyAlignment="1">
      <alignment horizontal="center" vertical="center" wrapText="1"/>
    </xf>
    <xf numFmtId="179" fontId="27" fillId="0" borderId="42" xfId="0" applyNumberFormat="1" applyFont="1" applyFill="1" applyBorder="1" applyAlignment="1">
      <alignment horizontal="center" vertical="center" wrapText="1"/>
    </xf>
    <xf numFmtId="179" fontId="26" fillId="0" borderId="25" xfId="0" applyNumberFormat="1" applyFont="1" applyFill="1" applyBorder="1" applyAlignment="1">
      <alignment horizontal="center" vertical="center" wrapText="1"/>
    </xf>
    <xf numFmtId="179" fontId="26" fillId="3" borderId="25" xfId="0" applyNumberFormat="1" applyFont="1" applyFill="1" applyBorder="1" applyAlignment="1">
      <alignment horizontal="center" vertical="center" wrapText="1"/>
    </xf>
    <xf numFmtId="181" fontId="14" fillId="3" borderId="19" xfId="0" applyNumberFormat="1" applyFont="1" applyFill="1" applyBorder="1" applyAlignment="1">
      <alignment horizontal="center" vertical="center" wrapText="1"/>
    </xf>
    <xf numFmtId="181" fontId="23" fillId="3" borderId="19" xfId="0" applyNumberFormat="1" applyFont="1" applyFill="1" applyBorder="1" applyAlignment="1">
      <alignment horizontal="center" vertical="center" wrapText="1"/>
    </xf>
    <xf numFmtId="179" fontId="24" fillId="3" borderId="2" xfId="0" applyNumberFormat="1" applyFont="1" applyFill="1" applyBorder="1" applyAlignment="1">
      <alignment horizontal="center" vertical="center" wrapText="1"/>
    </xf>
    <xf numFmtId="179" fontId="24" fillId="3" borderId="43" xfId="0" applyNumberFormat="1" applyFont="1" applyFill="1" applyBorder="1" applyAlignment="1">
      <alignment horizontal="center" vertical="center" wrapText="1"/>
    </xf>
    <xf numFmtId="179" fontId="22" fillId="3" borderId="3" xfId="0" applyNumberFormat="1" applyFont="1" applyFill="1" applyBorder="1" applyAlignment="1">
      <alignment horizontal="center" vertical="center" wrapText="1"/>
    </xf>
    <xf numFmtId="179" fontId="24" fillId="3" borderId="7" xfId="0" applyNumberFormat="1" applyFont="1" applyFill="1" applyBorder="1" applyAlignment="1">
      <alignment horizontal="center" vertical="center" wrapText="1"/>
    </xf>
    <xf numFmtId="179" fontId="24" fillId="3" borderId="44" xfId="0" applyNumberFormat="1" applyFont="1" applyFill="1" applyBorder="1" applyAlignment="1">
      <alignment horizontal="center" vertical="center" wrapText="1"/>
    </xf>
    <xf numFmtId="179" fontId="27" fillId="3" borderId="25" xfId="0" applyNumberFormat="1" applyFont="1" applyFill="1" applyBorder="1" applyAlignment="1">
      <alignment horizontal="center" vertical="center" wrapText="1"/>
    </xf>
    <xf numFmtId="179" fontId="26" fillId="3" borderId="19" xfId="0" applyNumberFormat="1" applyFont="1" applyFill="1" applyBorder="1" applyAlignment="1">
      <alignment horizontal="center" vertical="center" wrapText="1"/>
    </xf>
    <xf numFmtId="179" fontId="24" fillId="3" borderId="45" xfId="0" applyNumberFormat="1" applyFont="1" applyFill="1" applyBorder="1" applyAlignment="1">
      <alignment horizontal="center" vertical="center" wrapText="1"/>
    </xf>
    <xf numFmtId="179" fontId="14" fillId="3" borderId="19" xfId="0" applyNumberFormat="1" applyFont="1" applyFill="1" applyBorder="1" applyAlignment="1">
      <alignment horizontal="center" vertical="center" wrapText="1"/>
    </xf>
    <xf numFmtId="179" fontId="23" fillId="3" borderId="19" xfId="0" applyNumberFormat="1" applyFont="1" applyFill="1" applyBorder="1" applyAlignment="1">
      <alignment horizontal="center" vertical="center" wrapText="1"/>
    </xf>
    <xf numFmtId="0" fontId="22" fillId="3" borderId="46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4" fillId="3" borderId="47" xfId="0" applyFont="1" applyFill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24" fillId="3" borderId="48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179" fontId="26" fillId="3" borderId="16" xfId="0" applyNumberFormat="1" applyFont="1" applyFill="1" applyBorder="1" applyAlignment="1">
      <alignment horizontal="center" vertical="center" wrapText="1"/>
    </xf>
    <xf numFmtId="0" fontId="22" fillId="3" borderId="49" xfId="0" applyFont="1" applyFill="1" applyBorder="1" applyAlignment="1">
      <alignment horizontal="center" vertical="center" wrapText="1"/>
    </xf>
    <xf numFmtId="0" fontId="26" fillId="0" borderId="49" xfId="0" applyFont="1" applyFill="1" applyBorder="1" applyAlignment="1">
      <alignment horizontal="center" vertical="center" wrapText="1"/>
    </xf>
    <xf numFmtId="179" fontId="22" fillId="3" borderId="19" xfId="0" applyNumberFormat="1" applyFont="1" applyFill="1" applyBorder="1" applyAlignment="1">
      <alignment horizontal="center" vertical="center" wrapText="1"/>
    </xf>
    <xf numFmtId="179" fontId="24" fillId="3" borderId="27" xfId="0" applyNumberFormat="1" applyFont="1" applyFill="1" applyBorder="1" applyAlignment="1">
      <alignment horizontal="center" vertical="center" wrapText="1"/>
    </xf>
    <xf numFmtId="0" fontId="24" fillId="3" borderId="25" xfId="0" applyFont="1" applyFill="1" applyBorder="1" applyAlignment="1">
      <alignment vertical="center" wrapText="1"/>
    </xf>
    <xf numFmtId="181" fontId="14" fillId="3" borderId="8" xfId="0" applyNumberFormat="1" applyFont="1" applyFill="1" applyBorder="1" applyAlignment="1">
      <alignment horizontal="center" vertical="center" wrapText="1"/>
    </xf>
    <xf numFmtId="179" fontId="14" fillId="3" borderId="8" xfId="0" applyNumberFormat="1" applyFont="1" applyFill="1" applyBorder="1" applyAlignment="1">
      <alignment horizontal="center" vertical="center" wrapText="1"/>
    </xf>
    <xf numFmtId="181" fontId="23" fillId="3" borderId="8" xfId="0" applyNumberFormat="1" applyFont="1" applyFill="1" applyBorder="1" applyAlignment="1">
      <alignment horizontal="center" vertical="center" wrapText="1"/>
    </xf>
    <xf numFmtId="179" fontId="23" fillId="3" borderId="8" xfId="0" applyNumberFormat="1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 wrapText="1"/>
    </xf>
    <xf numFmtId="180" fontId="22" fillId="3" borderId="12" xfId="0" applyNumberFormat="1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180" fontId="24" fillId="3" borderId="15" xfId="0" applyNumberFormat="1" applyFont="1" applyFill="1" applyBorder="1" applyAlignment="1">
      <alignment horizontal="center" vertical="center" wrapText="1"/>
    </xf>
    <xf numFmtId="180" fontId="24" fillId="3" borderId="16" xfId="0" applyNumberFormat="1" applyFont="1" applyFill="1" applyBorder="1" applyAlignment="1">
      <alignment horizontal="center" vertical="center" wrapText="1"/>
    </xf>
    <xf numFmtId="180" fontId="24" fillId="3" borderId="27" xfId="0" applyNumberFormat="1" applyFont="1" applyFill="1" applyBorder="1" applyAlignment="1">
      <alignment horizontal="center" vertical="center" wrapText="1"/>
    </xf>
    <xf numFmtId="49" fontId="14" fillId="0" borderId="19" xfId="0" applyNumberFormat="1" applyFont="1" applyFill="1" applyBorder="1" applyAlignment="1">
      <alignment horizontal="center" vertical="center"/>
    </xf>
    <xf numFmtId="184" fontId="14" fillId="0" borderId="19" xfId="0" applyNumberFormat="1" applyFont="1" applyFill="1" applyBorder="1" applyAlignment="1">
      <alignment horizontal="center" vertical="center"/>
    </xf>
    <xf numFmtId="49" fontId="28" fillId="0" borderId="19" xfId="0" applyNumberFormat="1" applyFont="1" applyFill="1" applyBorder="1" applyAlignment="1">
      <alignment horizontal="center" vertical="center"/>
    </xf>
    <xf numFmtId="184" fontId="28" fillId="0" borderId="19" xfId="0" applyNumberFormat="1" applyFont="1" applyFill="1" applyBorder="1" applyAlignment="1">
      <alignment horizontal="center" vertical="center"/>
    </xf>
    <xf numFmtId="180" fontId="22" fillId="3" borderId="28" xfId="0" applyNumberFormat="1" applyFont="1" applyFill="1" applyBorder="1" applyAlignment="1">
      <alignment horizontal="center" vertical="center" wrapText="1"/>
    </xf>
    <xf numFmtId="180" fontId="24" fillId="3" borderId="22" xfId="0" applyNumberFormat="1" applyFont="1" applyFill="1" applyBorder="1" applyAlignment="1">
      <alignment horizontal="center" vertical="center" wrapText="1"/>
    </xf>
    <xf numFmtId="180" fontId="24" fillId="3" borderId="29" xfId="0" applyNumberFormat="1" applyFont="1" applyFill="1" applyBorder="1" applyAlignment="1">
      <alignment horizontal="center" vertical="center" wrapText="1"/>
    </xf>
    <xf numFmtId="180" fontId="14" fillId="3" borderId="20" xfId="0" applyNumberFormat="1" applyFont="1" applyFill="1" applyBorder="1" applyAlignment="1">
      <alignment horizontal="center" vertical="center" wrapText="1"/>
    </xf>
    <xf numFmtId="180" fontId="23" fillId="3" borderId="20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常规_Sheet1_1" xfId="17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6"/>
  <sheetViews>
    <sheetView workbookViewId="0">
      <selection activeCell="U11" sqref="U11"/>
    </sheetView>
  </sheetViews>
  <sheetFormatPr defaultColWidth="9" defaultRowHeight="16.8" outlineLevelRow="5"/>
  <sheetData>
    <row r="1" spans="1:25">
      <c r="A1" s="134" t="s">
        <v>0</v>
      </c>
      <c r="B1" s="135" t="s">
        <v>1</v>
      </c>
      <c r="C1" s="136" t="s">
        <v>2</v>
      </c>
      <c r="D1" s="136" t="s">
        <v>3</v>
      </c>
      <c r="E1" s="151" t="s">
        <v>4</v>
      </c>
      <c r="F1" s="152" t="s">
        <v>5</v>
      </c>
      <c r="G1" s="153" t="s">
        <v>6</v>
      </c>
      <c r="H1" s="154"/>
      <c r="I1" s="171" t="s">
        <v>7</v>
      </c>
      <c r="J1" s="172"/>
      <c r="K1" s="173" t="s">
        <v>8</v>
      </c>
      <c r="L1" s="174"/>
      <c r="M1" s="153" t="s">
        <v>9</v>
      </c>
      <c r="N1" s="181"/>
      <c r="O1" s="182"/>
      <c r="P1" s="183" t="s">
        <v>10</v>
      </c>
      <c r="Q1" s="191" t="s">
        <v>11</v>
      </c>
      <c r="R1" s="192" t="s">
        <v>12</v>
      </c>
      <c r="S1" s="193"/>
      <c r="T1" s="192" t="s">
        <v>13</v>
      </c>
      <c r="U1" s="208"/>
      <c r="V1" s="209"/>
      <c r="W1" s="210" t="s">
        <v>14</v>
      </c>
      <c r="X1" s="211" t="s">
        <v>15</v>
      </c>
      <c r="Y1" s="220" t="s">
        <v>16</v>
      </c>
    </row>
    <row r="2" spans="1:25">
      <c r="A2" s="137"/>
      <c r="B2" s="138"/>
      <c r="C2" s="139"/>
      <c r="D2" s="139"/>
      <c r="E2" s="155"/>
      <c r="F2" s="138"/>
      <c r="G2" s="156"/>
      <c r="H2" s="157"/>
      <c r="I2" s="175" t="s">
        <v>17</v>
      </c>
      <c r="J2" s="175" t="s">
        <v>18</v>
      </c>
      <c r="K2" s="175" t="s">
        <v>17</v>
      </c>
      <c r="L2" s="176" t="s">
        <v>18</v>
      </c>
      <c r="M2" s="184"/>
      <c r="N2" s="184"/>
      <c r="O2" s="185"/>
      <c r="P2" s="157"/>
      <c r="Q2" s="194"/>
      <c r="R2" s="195"/>
      <c r="S2" s="196"/>
      <c r="T2" s="197"/>
      <c r="U2" s="197"/>
      <c r="V2" s="212"/>
      <c r="W2" s="139"/>
      <c r="X2" s="213"/>
      <c r="Y2" s="221"/>
    </row>
    <row r="3" ht="44" spans="1:25">
      <c r="A3" s="137"/>
      <c r="B3" s="138"/>
      <c r="C3" s="139"/>
      <c r="D3" s="139"/>
      <c r="E3" s="155"/>
      <c r="F3" s="139"/>
      <c r="G3" s="158" t="s">
        <v>19</v>
      </c>
      <c r="H3" s="159" t="s">
        <v>20</v>
      </c>
      <c r="I3" s="177" t="s">
        <v>21</v>
      </c>
      <c r="J3" s="177" t="s">
        <v>22</v>
      </c>
      <c r="K3" s="177" t="s">
        <v>21</v>
      </c>
      <c r="L3" s="178" t="s">
        <v>23</v>
      </c>
      <c r="M3" s="186" t="s">
        <v>24</v>
      </c>
      <c r="N3" s="186" t="s">
        <v>25</v>
      </c>
      <c r="O3" s="186" t="s">
        <v>26</v>
      </c>
      <c r="P3" s="187" t="s">
        <v>27</v>
      </c>
      <c r="Q3" s="198" t="s">
        <v>28</v>
      </c>
      <c r="R3" s="199" t="s">
        <v>29</v>
      </c>
      <c r="S3" s="200" t="s">
        <v>30</v>
      </c>
      <c r="T3" s="201" t="s">
        <v>31</v>
      </c>
      <c r="U3" s="201" t="s">
        <v>32</v>
      </c>
      <c r="V3" s="201" t="s">
        <v>33</v>
      </c>
      <c r="W3" s="142"/>
      <c r="X3" s="214"/>
      <c r="Y3" s="221"/>
    </row>
    <row r="4" spans="1:25">
      <c r="A4" s="140"/>
      <c r="B4" s="141"/>
      <c r="C4" s="142"/>
      <c r="D4" s="142"/>
      <c r="E4" s="160" t="s">
        <v>34</v>
      </c>
      <c r="F4" s="161" t="s">
        <v>34</v>
      </c>
      <c r="G4" s="162" t="s">
        <v>35</v>
      </c>
      <c r="H4" s="162" t="s">
        <v>35</v>
      </c>
      <c r="I4" s="162" t="s">
        <v>35</v>
      </c>
      <c r="J4" s="162" t="s">
        <v>35</v>
      </c>
      <c r="K4" s="162" t="s">
        <v>35</v>
      </c>
      <c r="L4" s="162" t="s">
        <v>35</v>
      </c>
      <c r="M4" s="162" t="s">
        <v>35</v>
      </c>
      <c r="N4" s="162" t="s">
        <v>35</v>
      </c>
      <c r="O4" s="162" t="s">
        <v>35</v>
      </c>
      <c r="P4" s="188" t="s">
        <v>36</v>
      </c>
      <c r="Q4" s="202" t="s">
        <v>36</v>
      </c>
      <c r="R4" s="161" t="s">
        <v>34</v>
      </c>
      <c r="S4" s="188" t="s">
        <v>36</v>
      </c>
      <c r="T4" s="203" t="s">
        <v>36</v>
      </c>
      <c r="U4" s="203" t="s">
        <v>36</v>
      </c>
      <c r="V4" s="203" t="s">
        <v>36</v>
      </c>
      <c r="W4" s="161" t="s">
        <v>37</v>
      </c>
      <c r="X4" s="215" t="s">
        <v>38</v>
      </c>
      <c r="Y4" s="222"/>
    </row>
    <row r="5" ht="29" spans="1:25">
      <c r="A5" s="143">
        <v>1</v>
      </c>
      <c r="B5" s="144" t="s">
        <v>39</v>
      </c>
      <c r="C5" s="145" t="s">
        <v>40</v>
      </c>
      <c r="D5" s="146" t="s">
        <v>41</v>
      </c>
      <c r="E5" s="163">
        <v>100.423</v>
      </c>
      <c r="F5" s="164">
        <v>2.5</v>
      </c>
      <c r="G5" s="165">
        <v>111</v>
      </c>
      <c r="H5" s="166">
        <f>E5*F5</f>
        <v>251.0575</v>
      </c>
      <c r="I5" s="166"/>
      <c r="J5" s="166">
        <f>E5*(F5+0.4)</f>
        <v>291.2267</v>
      </c>
      <c r="K5" s="166"/>
      <c r="L5" s="179">
        <f>E5*(F5+0.8)</f>
        <v>331.3959</v>
      </c>
      <c r="M5" s="179"/>
      <c r="N5" s="179"/>
      <c r="O5" s="179"/>
      <c r="P5" s="189">
        <f>0.425*E5*2</f>
        <v>85.35955</v>
      </c>
      <c r="Q5" s="189">
        <f>1.905*20</f>
        <v>38.1</v>
      </c>
      <c r="R5" s="204"/>
      <c r="S5" s="205"/>
      <c r="T5" s="204"/>
      <c r="U5" s="204"/>
      <c r="V5" s="204"/>
      <c r="W5" s="216" t="s">
        <v>42</v>
      </c>
      <c r="X5" s="217">
        <f>E5*10/666.666666666666</f>
        <v>1.506345</v>
      </c>
      <c r="Y5" s="223"/>
    </row>
    <row r="6" ht="29" spans="1:25">
      <c r="A6" s="147">
        <v>2</v>
      </c>
      <c r="B6" s="148" t="s">
        <v>43</v>
      </c>
      <c r="C6" s="149" t="s">
        <v>44</v>
      </c>
      <c r="D6" s="150" t="s">
        <v>45</v>
      </c>
      <c r="E6" s="167">
        <v>364.099</v>
      </c>
      <c r="F6" s="168">
        <v>2.5</v>
      </c>
      <c r="G6" s="169"/>
      <c r="H6" s="170">
        <f>E6*F6</f>
        <v>910.2475</v>
      </c>
      <c r="I6" s="170"/>
      <c r="J6" s="170">
        <f>E6*(F6+0.4)</f>
        <v>1055.8871</v>
      </c>
      <c r="K6" s="170"/>
      <c r="L6" s="180">
        <f>E6*(F6+0.8)</f>
        <v>1201.5267</v>
      </c>
      <c r="M6" s="180"/>
      <c r="N6" s="180"/>
      <c r="O6" s="180"/>
      <c r="P6" s="190">
        <f>0.425*E6*2</f>
        <v>309.48415</v>
      </c>
      <c r="Q6" s="190">
        <f>1.905*50</f>
        <v>95.25</v>
      </c>
      <c r="R6" s="206"/>
      <c r="S6" s="207"/>
      <c r="T6" s="206"/>
      <c r="U6" s="206"/>
      <c r="V6" s="206"/>
      <c r="W6" s="218" t="s">
        <v>42</v>
      </c>
      <c r="X6" s="219">
        <f>E6*8/666.666666666666</f>
        <v>4.369188</v>
      </c>
      <c r="Y6" s="224"/>
    </row>
  </sheetData>
  <mergeCells count="17">
    <mergeCell ref="I1:J1"/>
    <mergeCell ref="K1:L1"/>
    <mergeCell ref="A1:A4"/>
    <mergeCell ref="B1:B4"/>
    <mergeCell ref="C1:C4"/>
    <mergeCell ref="D1:D4"/>
    <mergeCell ref="E1:E3"/>
    <mergeCell ref="F1:F3"/>
    <mergeCell ref="P1:P2"/>
    <mergeCell ref="Q1:Q2"/>
    <mergeCell ref="W1:W3"/>
    <mergeCell ref="X1:X3"/>
    <mergeCell ref="Y1:Y4"/>
    <mergeCell ref="R1:S2"/>
    <mergeCell ref="T1:V2"/>
    <mergeCell ref="G1:H2"/>
    <mergeCell ref="M1:O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6"/>
  <sheetViews>
    <sheetView workbookViewId="0">
      <selection activeCell="D14" sqref="D14"/>
    </sheetView>
  </sheetViews>
  <sheetFormatPr defaultColWidth="9" defaultRowHeight="16.8" outlineLevelRow="5"/>
  <sheetData>
    <row r="1" s="103" customFormat="1" ht="20.1" customHeight="1" spans="1:27">
      <c r="A1" s="106" t="s">
        <v>46</v>
      </c>
      <c r="B1" s="107" t="s">
        <v>47</v>
      </c>
      <c r="C1" s="108" t="s">
        <v>48</v>
      </c>
      <c r="D1" s="109"/>
      <c r="E1" s="109"/>
      <c r="F1" s="109"/>
      <c r="G1" s="109"/>
      <c r="H1" s="109"/>
      <c r="I1" s="109"/>
      <c r="J1" s="109" t="s">
        <v>49</v>
      </c>
      <c r="K1" s="109"/>
      <c r="L1" s="109"/>
      <c r="M1" s="109" t="s">
        <v>50</v>
      </c>
      <c r="N1" s="109"/>
      <c r="O1" s="119" t="s">
        <v>51</v>
      </c>
      <c r="P1" s="109"/>
      <c r="Q1" s="120"/>
      <c r="R1" s="120"/>
      <c r="S1" s="109" t="s">
        <v>52</v>
      </c>
      <c r="T1" s="109"/>
      <c r="U1" s="109"/>
      <c r="V1" s="109"/>
      <c r="W1" s="109" t="s">
        <v>53</v>
      </c>
      <c r="X1" s="109"/>
      <c r="Y1" s="120"/>
      <c r="Z1" s="120"/>
      <c r="AA1" s="127" t="s">
        <v>54</v>
      </c>
    </row>
    <row r="2" s="103" customFormat="1" ht="25.5" customHeight="1" spans="1:27">
      <c r="A2" s="110"/>
      <c r="B2" s="107"/>
      <c r="C2" s="111" t="s">
        <v>55</v>
      </c>
      <c r="D2" s="112" t="s">
        <v>56</v>
      </c>
      <c r="E2" s="112"/>
      <c r="F2" s="112"/>
      <c r="G2" s="112" t="s">
        <v>57</v>
      </c>
      <c r="H2" s="112"/>
      <c r="I2" s="112"/>
      <c r="J2" s="112" t="s">
        <v>58</v>
      </c>
      <c r="K2" s="112" t="s">
        <v>59</v>
      </c>
      <c r="L2" s="112" t="s">
        <v>60</v>
      </c>
      <c r="M2" s="112" t="s">
        <v>59</v>
      </c>
      <c r="N2" s="112" t="s">
        <v>60</v>
      </c>
      <c r="O2" s="112" t="s">
        <v>61</v>
      </c>
      <c r="P2" s="112" t="s">
        <v>60</v>
      </c>
      <c r="Q2" s="121" t="s">
        <v>62</v>
      </c>
      <c r="R2" s="121"/>
      <c r="S2" s="112" t="s">
        <v>59</v>
      </c>
      <c r="T2" s="112" t="s">
        <v>63</v>
      </c>
      <c r="U2" s="112" t="s">
        <v>60</v>
      </c>
      <c r="V2" s="112" t="s">
        <v>63</v>
      </c>
      <c r="W2" s="112" t="s">
        <v>64</v>
      </c>
      <c r="X2" s="112" t="s">
        <v>65</v>
      </c>
      <c r="Y2" s="121" t="s">
        <v>66</v>
      </c>
      <c r="Z2" s="121"/>
      <c r="AA2" s="128"/>
    </row>
    <row r="3" s="103" customFormat="1" ht="16" spans="1:27">
      <c r="A3" s="113"/>
      <c r="B3" s="114" t="s">
        <v>34</v>
      </c>
      <c r="C3" s="112"/>
      <c r="D3" s="112" t="s">
        <v>67</v>
      </c>
      <c r="E3" s="112" t="s">
        <v>68</v>
      </c>
      <c r="F3" s="112" t="s">
        <v>69</v>
      </c>
      <c r="G3" s="112" t="s">
        <v>70</v>
      </c>
      <c r="H3" s="112" t="s">
        <v>71</v>
      </c>
      <c r="I3" s="112" t="s">
        <v>72</v>
      </c>
      <c r="J3" s="112" t="s">
        <v>73</v>
      </c>
      <c r="K3" s="112" t="s">
        <v>73</v>
      </c>
      <c r="L3" s="112" t="s">
        <v>73</v>
      </c>
      <c r="M3" s="112" t="s">
        <v>74</v>
      </c>
      <c r="N3" s="112" t="s">
        <v>73</v>
      </c>
      <c r="O3" s="112" t="s">
        <v>73</v>
      </c>
      <c r="P3" s="112" t="s">
        <v>73</v>
      </c>
      <c r="Q3" s="121" t="s">
        <v>61</v>
      </c>
      <c r="R3" s="121" t="s">
        <v>75</v>
      </c>
      <c r="S3" s="112" t="s">
        <v>73</v>
      </c>
      <c r="T3" s="112" t="s">
        <v>76</v>
      </c>
      <c r="U3" s="112" t="s">
        <v>73</v>
      </c>
      <c r="V3" s="112" t="s">
        <v>76</v>
      </c>
      <c r="W3" s="112" t="s">
        <v>73</v>
      </c>
      <c r="X3" s="112" t="s">
        <v>73</v>
      </c>
      <c r="Y3" s="121" t="s">
        <v>77</v>
      </c>
      <c r="Z3" s="121" t="s">
        <v>78</v>
      </c>
      <c r="AA3" s="128"/>
    </row>
    <row r="4" s="104" customFormat="1" ht="21" customHeight="1" spans="1:27">
      <c r="A4" s="115" t="s">
        <v>79</v>
      </c>
      <c r="B4" s="116">
        <v>640</v>
      </c>
      <c r="C4" s="116">
        <v>156985.006525</v>
      </c>
      <c r="D4" s="116">
        <v>15698.5006525</v>
      </c>
      <c r="E4" s="116">
        <v>15698.5006525</v>
      </c>
      <c r="F4" s="116"/>
      <c r="G4" s="116">
        <v>47095.5019575</v>
      </c>
      <c r="H4" s="116">
        <v>78492.5032625</v>
      </c>
      <c r="I4" s="116"/>
      <c r="J4" s="116">
        <v>1886.21135</v>
      </c>
      <c r="K4" s="116">
        <v>1534.36613</v>
      </c>
      <c r="L4" s="116">
        <v>351.84522</v>
      </c>
      <c r="M4" s="116">
        <v>644.541305</v>
      </c>
      <c r="N4" s="116">
        <v>351.84522</v>
      </c>
      <c r="O4" s="116">
        <f>K4-M4</f>
        <v>889.824825</v>
      </c>
      <c r="P4" s="116"/>
      <c r="Q4" s="122">
        <v>0.2</v>
      </c>
      <c r="R4" s="122"/>
      <c r="S4" s="116"/>
      <c r="T4" s="123"/>
      <c r="U4" s="125"/>
      <c r="V4" s="123"/>
      <c r="W4" s="125">
        <f>D4+E4-K4-13402</f>
        <v>16460.635175</v>
      </c>
      <c r="X4" s="125">
        <f>G4+H4-L4</f>
        <v>125236.16</v>
      </c>
      <c r="Y4" s="129">
        <v>0.3</v>
      </c>
      <c r="Z4" s="129">
        <v>0.3</v>
      </c>
      <c r="AA4" s="130" t="s">
        <v>80</v>
      </c>
    </row>
    <row r="5" s="104" customFormat="1" ht="21" customHeight="1" spans="1:27">
      <c r="A5" s="115" t="s">
        <v>81</v>
      </c>
      <c r="B5" s="116">
        <v>900</v>
      </c>
      <c r="C5" s="116">
        <v>118979.300525</v>
      </c>
      <c r="D5" s="116">
        <v>11897.9300525</v>
      </c>
      <c r="E5" s="116">
        <v>11897.9300525</v>
      </c>
      <c r="F5" s="116"/>
      <c r="G5" s="116">
        <v>35693.7901575</v>
      </c>
      <c r="H5" s="116">
        <v>59489.6502625</v>
      </c>
      <c r="I5" s="116"/>
      <c r="J5" s="116">
        <v>31887.000525</v>
      </c>
      <c r="K5" s="116">
        <v>25299.48929</v>
      </c>
      <c r="L5" s="116">
        <v>6587.511235</v>
      </c>
      <c r="M5" s="116">
        <v>2861.15999</v>
      </c>
      <c r="N5" s="116">
        <v>6587.511235</v>
      </c>
      <c r="O5" s="116">
        <f>K5-M5</f>
        <v>22438.3293</v>
      </c>
      <c r="P5" s="116"/>
      <c r="Q5" s="122">
        <v>0.3</v>
      </c>
      <c r="R5" s="122"/>
      <c r="S5" s="116"/>
      <c r="T5" s="123"/>
      <c r="U5" s="125"/>
      <c r="V5" s="123"/>
      <c r="W5" s="125">
        <f>D5</f>
        <v>11897.9300525</v>
      </c>
      <c r="X5" s="125">
        <f t="shared" ref="X5:X6" si="0">G5+H5-L5</f>
        <v>88595.929185</v>
      </c>
      <c r="Y5" s="129">
        <v>0.3</v>
      </c>
      <c r="Z5" s="129">
        <v>0.3</v>
      </c>
      <c r="AA5" s="130" t="s">
        <v>82</v>
      </c>
    </row>
    <row r="6" s="105" customFormat="1" ht="21" customHeight="1" spans="1:28">
      <c r="A6" s="117" t="s">
        <v>83</v>
      </c>
      <c r="B6" s="118">
        <v>404.668999999994</v>
      </c>
      <c r="C6" s="118">
        <v>23865.3862414992</v>
      </c>
      <c r="D6" s="118">
        <v>2386.53862414992</v>
      </c>
      <c r="E6" s="118">
        <v>2386.53862414992</v>
      </c>
      <c r="F6" s="118"/>
      <c r="G6" s="118">
        <v>7159.61587244975</v>
      </c>
      <c r="H6" s="118">
        <v>11932.6931207496</v>
      </c>
      <c r="I6" s="118"/>
      <c r="J6" s="118">
        <v>1875.882</v>
      </c>
      <c r="K6" s="118">
        <v>1271.11652</v>
      </c>
      <c r="L6" s="118">
        <v>604.76548</v>
      </c>
      <c r="M6" s="118">
        <v>151.41137</v>
      </c>
      <c r="N6" s="118">
        <v>604.76548</v>
      </c>
      <c r="O6" s="118">
        <f t="shared" ref="O6" si="1">K6-M6</f>
        <v>1119.70515</v>
      </c>
      <c r="P6" s="118"/>
      <c r="Q6" s="124">
        <v>0.2</v>
      </c>
      <c r="R6" s="124"/>
      <c r="S6" s="118"/>
      <c r="T6" s="124"/>
      <c r="U6" s="118"/>
      <c r="V6" s="124"/>
      <c r="W6" s="126">
        <f t="shared" ref="W6" si="2">D6+E6-K6</f>
        <v>3501.96072829984</v>
      </c>
      <c r="X6" s="126">
        <f t="shared" si="0"/>
        <v>18487.5435131994</v>
      </c>
      <c r="Y6" s="131">
        <v>0.3</v>
      </c>
      <c r="Z6" s="131">
        <v>0.3</v>
      </c>
      <c r="AA6" s="132"/>
      <c r="AB6" s="133"/>
    </row>
  </sheetData>
  <mergeCells count="14">
    <mergeCell ref="C1:I1"/>
    <mergeCell ref="J1:L1"/>
    <mergeCell ref="M1:N1"/>
    <mergeCell ref="O1:R1"/>
    <mergeCell ref="S1:V1"/>
    <mergeCell ref="W1:Z1"/>
    <mergeCell ref="D2:F2"/>
    <mergeCell ref="G2:I2"/>
    <mergeCell ref="Q2:R2"/>
    <mergeCell ref="Y2:Z2"/>
    <mergeCell ref="A1:A3"/>
    <mergeCell ref="B1:B2"/>
    <mergeCell ref="C2:C3"/>
    <mergeCell ref="AA1:AA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"/>
  <sheetViews>
    <sheetView workbookViewId="0">
      <selection activeCell="B18" sqref="B18"/>
    </sheetView>
  </sheetViews>
  <sheetFormatPr defaultColWidth="9" defaultRowHeight="16.8" outlineLevelRow="6"/>
  <cols>
    <col min="1" max="1" width="10.5" customWidth="1"/>
    <col min="2" max="2" width="11.4615384615385" customWidth="1"/>
    <col min="4" max="4" width="11.4615384615385" customWidth="1"/>
  </cols>
  <sheetData>
    <row r="1" s="67" customFormat="1" ht="13.2" spans="1:17">
      <c r="A1" s="69" t="s">
        <v>84</v>
      </c>
      <c r="B1" s="70" t="s">
        <v>85</v>
      </c>
      <c r="C1" s="71"/>
      <c r="D1" s="72"/>
      <c r="E1" s="85" t="s">
        <v>86</v>
      </c>
      <c r="F1" s="85" t="s">
        <v>87</v>
      </c>
      <c r="G1" s="85" t="s">
        <v>88</v>
      </c>
      <c r="H1" s="86" t="s">
        <v>89</v>
      </c>
      <c r="I1" s="91"/>
      <c r="J1" s="86" t="s">
        <v>90</v>
      </c>
      <c r="K1" s="92"/>
      <c r="L1" s="92"/>
      <c r="M1" s="92"/>
      <c r="N1" s="92"/>
      <c r="O1" s="92"/>
      <c r="P1" s="91"/>
      <c r="Q1" s="99" t="s">
        <v>91</v>
      </c>
    </row>
    <row r="2" s="67" customFormat="1" ht="13.2" spans="1:17">
      <c r="A2" s="73"/>
      <c r="B2" s="74"/>
      <c r="C2" s="75"/>
      <c r="D2" s="76"/>
      <c r="E2" s="87"/>
      <c r="F2" s="87"/>
      <c r="G2" s="87"/>
      <c r="H2" s="88" t="s">
        <v>92</v>
      </c>
      <c r="I2" s="88" t="s">
        <v>93</v>
      </c>
      <c r="J2" s="88" t="s">
        <v>94</v>
      </c>
      <c r="K2" s="88" t="s">
        <v>95</v>
      </c>
      <c r="L2" s="88" t="s">
        <v>96</v>
      </c>
      <c r="M2" s="98" t="s">
        <v>97</v>
      </c>
      <c r="N2" s="88" t="s">
        <v>98</v>
      </c>
      <c r="O2" s="98" t="s">
        <v>99</v>
      </c>
      <c r="P2" s="88" t="s">
        <v>100</v>
      </c>
      <c r="Q2" s="100"/>
    </row>
    <row r="3" s="67" customFormat="1" ht="28" customHeight="1" spans="1:17">
      <c r="A3" s="73"/>
      <c r="B3" s="74"/>
      <c r="C3" s="75"/>
      <c r="D3" s="76"/>
      <c r="E3" s="87"/>
      <c r="F3" s="87"/>
      <c r="G3" s="87"/>
      <c r="H3" s="87"/>
      <c r="I3" s="87"/>
      <c r="J3" s="51"/>
      <c r="K3" s="51"/>
      <c r="L3" s="51"/>
      <c r="M3" s="51"/>
      <c r="N3" s="51"/>
      <c r="O3" s="51"/>
      <c r="P3" s="51"/>
      <c r="Q3" s="100"/>
    </row>
    <row r="4" s="67" customFormat="1" ht="14" spans="1:17">
      <c r="A4" s="10"/>
      <c r="B4" s="77"/>
      <c r="C4" s="78"/>
      <c r="D4" s="79"/>
      <c r="E4" s="51"/>
      <c r="F4" s="51"/>
      <c r="G4" s="51"/>
      <c r="H4" s="51"/>
      <c r="I4" s="51"/>
      <c r="J4" s="93" t="s">
        <v>101</v>
      </c>
      <c r="K4" s="93" t="s">
        <v>101</v>
      </c>
      <c r="L4" s="93" t="s">
        <v>101</v>
      </c>
      <c r="M4" s="93" t="s">
        <v>101</v>
      </c>
      <c r="N4" s="93" t="s">
        <v>101</v>
      </c>
      <c r="O4" s="93" t="s">
        <v>102</v>
      </c>
      <c r="P4" s="93" t="s">
        <v>102</v>
      </c>
      <c r="Q4" s="101"/>
    </row>
    <row r="5" s="68" customFormat="1" ht="13.2" spans="1:17">
      <c r="A5" s="23">
        <v>1</v>
      </c>
      <c r="B5" s="80">
        <v>353393</v>
      </c>
      <c r="C5" s="81" t="s">
        <v>103</v>
      </c>
      <c r="D5" s="82">
        <v>353403</v>
      </c>
      <c r="E5" s="89"/>
      <c r="F5" s="89"/>
      <c r="G5" s="90"/>
      <c r="H5" s="89">
        <v>10</v>
      </c>
      <c r="I5" s="94"/>
      <c r="J5" s="95"/>
      <c r="K5" s="96">
        <v>0.4603277</v>
      </c>
      <c r="L5" s="97">
        <v>4.23501484</v>
      </c>
      <c r="M5" s="95">
        <v>7.18545068</v>
      </c>
      <c r="N5" s="96"/>
      <c r="O5" s="96"/>
      <c r="P5" s="89">
        <v>70.61426918</v>
      </c>
      <c r="Q5" s="102"/>
    </row>
    <row r="6" s="68" customFormat="1" ht="13.2" spans="1:17">
      <c r="A6" s="23">
        <v>2</v>
      </c>
      <c r="B6" s="80">
        <v>353636</v>
      </c>
      <c r="C6" s="81" t="s">
        <v>103</v>
      </c>
      <c r="D6" s="82">
        <v>353647</v>
      </c>
      <c r="E6" s="89"/>
      <c r="F6" s="89"/>
      <c r="G6" s="90"/>
      <c r="H6" s="89">
        <v>11</v>
      </c>
      <c r="I6" s="94"/>
      <c r="J6" s="95"/>
      <c r="K6" s="96">
        <v>0.45972675</v>
      </c>
      <c r="L6" s="97">
        <v>4.2294861</v>
      </c>
      <c r="M6" s="95">
        <v>7.4269158</v>
      </c>
      <c r="N6" s="96"/>
      <c r="O6" s="96"/>
      <c r="P6" s="89">
        <v>70.52208345</v>
      </c>
      <c r="Q6" s="102"/>
    </row>
    <row r="7" s="68" customFormat="1" ht="13.2" spans="1:17">
      <c r="A7" s="23">
        <v>3</v>
      </c>
      <c r="B7" s="83">
        <v>354360</v>
      </c>
      <c r="C7" s="81" t="s">
        <v>103</v>
      </c>
      <c r="D7" s="84">
        <v>354480</v>
      </c>
      <c r="E7" s="89"/>
      <c r="F7" s="89"/>
      <c r="G7" s="90"/>
      <c r="H7" s="89"/>
      <c r="I7" s="94">
        <v>120</v>
      </c>
      <c r="J7" s="95"/>
      <c r="K7" s="96">
        <v>17.3710625</v>
      </c>
      <c r="L7" s="97">
        <v>159.813775</v>
      </c>
      <c r="M7" s="95">
        <v>239.374852050833</v>
      </c>
      <c r="N7" s="96"/>
      <c r="O7" s="96"/>
      <c r="P7" s="89">
        <v>2664.7209875</v>
      </c>
      <c r="Q7" s="102"/>
    </row>
  </sheetData>
  <mergeCells count="17">
    <mergeCell ref="H1:I1"/>
    <mergeCell ref="J1:P1"/>
    <mergeCell ref="A1:A4"/>
    <mergeCell ref="E1:E4"/>
    <mergeCell ref="F1:F4"/>
    <mergeCell ref="G1:G4"/>
    <mergeCell ref="H2:H4"/>
    <mergeCell ref="I2:I4"/>
    <mergeCell ref="J2:J3"/>
    <mergeCell ref="K2:K3"/>
    <mergeCell ref="L2:L3"/>
    <mergeCell ref="M2:M3"/>
    <mergeCell ref="N2:N3"/>
    <mergeCell ref="O2:O3"/>
    <mergeCell ref="P2:P3"/>
    <mergeCell ref="Q1:Q4"/>
    <mergeCell ref="B1:D4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1"/>
  <sheetViews>
    <sheetView workbookViewId="0">
      <selection activeCell="I16" sqref="I16"/>
    </sheetView>
  </sheetViews>
  <sheetFormatPr defaultColWidth="9" defaultRowHeight="16.8"/>
  <cols>
    <col min="2" max="2" width="11.75" customWidth="1"/>
    <col min="4" max="4" width="12.875" customWidth="1"/>
  </cols>
  <sheetData>
    <row r="1" ht="17" spans="1:15">
      <c r="A1" s="1" t="s">
        <v>84</v>
      </c>
      <c r="B1" s="2" t="s">
        <v>104</v>
      </c>
      <c r="C1" s="2"/>
      <c r="D1" s="3"/>
      <c r="E1" s="29" t="s">
        <v>86</v>
      </c>
      <c r="F1" s="29" t="s">
        <v>105</v>
      </c>
      <c r="G1" s="30" t="s">
        <v>106</v>
      </c>
      <c r="H1" s="31"/>
      <c r="I1" s="44" t="s">
        <v>107</v>
      </c>
      <c r="J1" s="45" t="s">
        <v>108</v>
      </c>
      <c r="K1" s="30" t="s">
        <v>109</v>
      </c>
      <c r="L1" s="46"/>
      <c r="M1" s="57"/>
      <c r="N1" s="58"/>
      <c r="O1" s="59" t="s">
        <v>110</v>
      </c>
    </row>
    <row r="2" ht="17" spans="1:15">
      <c r="A2" s="4"/>
      <c r="B2" s="5"/>
      <c r="C2" s="5"/>
      <c r="D2" s="6"/>
      <c r="E2" s="32"/>
      <c r="F2" s="32"/>
      <c r="G2" s="33" t="s">
        <v>92</v>
      </c>
      <c r="H2" s="33" t="s">
        <v>93</v>
      </c>
      <c r="I2" s="47"/>
      <c r="J2" s="33" t="s">
        <v>111</v>
      </c>
      <c r="K2" s="48" t="s">
        <v>112</v>
      </c>
      <c r="L2" s="49" t="s">
        <v>113</v>
      </c>
      <c r="M2" s="49" t="s">
        <v>114</v>
      </c>
      <c r="N2" s="49" t="s">
        <v>115</v>
      </c>
      <c r="O2" s="59"/>
    </row>
    <row r="3" ht="17" spans="1:15">
      <c r="A3" s="7"/>
      <c r="B3" s="8"/>
      <c r="C3" s="8"/>
      <c r="D3" s="9"/>
      <c r="E3" s="34"/>
      <c r="F3" s="34"/>
      <c r="G3" s="33" t="s">
        <v>116</v>
      </c>
      <c r="H3" s="33" t="s">
        <v>116</v>
      </c>
      <c r="I3" s="33" t="s">
        <v>34</v>
      </c>
      <c r="J3" s="33" t="s">
        <v>117</v>
      </c>
      <c r="K3" s="33"/>
      <c r="L3" s="50"/>
      <c r="M3" s="50"/>
      <c r="N3" s="33"/>
      <c r="O3" s="59"/>
    </row>
    <row r="4" ht="34" spans="1:15">
      <c r="A4" s="10">
        <v>1</v>
      </c>
      <c r="B4" s="11">
        <v>353390</v>
      </c>
      <c r="C4" s="12" t="s">
        <v>118</v>
      </c>
      <c r="D4" s="13">
        <v>353410</v>
      </c>
      <c r="E4" s="35" t="s">
        <v>119</v>
      </c>
      <c r="F4" s="36">
        <f>D4-B4</f>
        <v>20</v>
      </c>
      <c r="G4" s="37"/>
      <c r="H4" s="37">
        <v>10.5</v>
      </c>
      <c r="I4" s="51">
        <v>0.8</v>
      </c>
      <c r="J4" s="52">
        <f>F4*(G4+H4)*I4</f>
        <v>168</v>
      </c>
      <c r="K4" s="51"/>
      <c r="L4" s="51"/>
      <c r="M4" s="52">
        <f>J4</f>
        <v>168</v>
      </c>
      <c r="N4" s="60"/>
      <c r="O4" s="61"/>
    </row>
    <row r="5" ht="34" spans="1:15">
      <c r="A5" s="14">
        <v>2</v>
      </c>
      <c r="B5" s="15">
        <v>353615</v>
      </c>
      <c r="C5" s="16" t="s">
        <v>118</v>
      </c>
      <c r="D5" s="17">
        <v>353625</v>
      </c>
      <c r="E5" s="38" t="s">
        <v>119</v>
      </c>
      <c r="F5" s="39">
        <f t="shared" ref="F5:F11" si="0">D5-B5</f>
        <v>10</v>
      </c>
      <c r="G5" s="40"/>
      <c r="H5" s="40">
        <v>12.75</v>
      </c>
      <c r="I5" s="53">
        <v>0.8</v>
      </c>
      <c r="J5" s="54">
        <f t="shared" ref="J5:J11" si="1">F5*(G5+H5)*I5</f>
        <v>102</v>
      </c>
      <c r="K5" s="53"/>
      <c r="L5" s="53"/>
      <c r="M5" s="54">
        <f t="shared" ref="M5:M11" si="2">J5</f>
        <v>102</v>
      </c>
      <c r="N5" s="62"/>
      <c r="O5" s="63"/>
    </row>
    <row r="6" ht="34" spans="1:15">
      <c r="A6" s="18">
        <v>3</v>
      </c>
      <c r="B6" s="15">
        <v>353650</v>
      </c>
      <c r="C6" s="16" t="s">
        <v>118</v>
      </c>
      <c r="D6" s="17">
        <v>353670</v>
      </c>
      <c r="E6" s="38" t="s">
        <v>119</v>
      </c>
      <c r="F6" s="39">
        <f t="shared" si="0"/>
        <v>20</v>
      </c>
      <c r="G6" s="40"/>
      <c r="H6" s="40">
        <v>12.75</v>
      </c>
      <c r="I6" s="53">
        <v>0.8</v>
      </c>
      <c r="J6" s="54">
        <f t="shared" si="1"/>
        <v>204</v>
      </c>
      <c r="K6" s="53"/>
      <c r="L6" s="53"/>
      <c r="M6" s="54">
        <f t="shared" si="2"/>
        <v>204</v>
      </c>
      <c r="N6" s="60"/>
      <c r="O6" s="64"/>
    </row>
    <row r="7" ht="34" spans="1:15">
      <c r="A7" s="19">
        <v>4</v>
      </c>
      <c r="B7" s="20">
        <v>353800</v>
      </c>
      <c r="C7" s="21" t="s">
        <v>118</v>
      </c>
      <c r="D7" s="22">
        <v>353840</v>
      </c>
      <c r="E7" s="41" t="s">
        <v>119</v>
      </c>
      <c r="F7" s="42">
        <f t="shared" si="0"/>
        <v>40</v>
      </c>
      <c r="G7" s="43">
        <v>10</v>
      </c>
      <c r="H7" s="43">
        <v>5</v>
      </c>
      <c r="I7" s="55">
        <v>0.8</v>
      </c>
      <c r="J7" s="56">
        <f t="shared" si="1"/>
        <v>480</v>
      </c>
      <c r="K7" s="55"/>
      <c r="L7" s="55"/>
      <c r="M7" s="56">
        <f t="shared" si="2"/>
        <v>480</v>
      </c>
      <c r="N7" s="65"/>
      <c r="O7" s="66"/>
    </row>
    <row r="8" ht="34" spans="1:15">
      <c r="A8" s="23">
        <v>5</v>
      </c>
      <c r="B8" s="20">
        <v>354139</v>
      </c>
      <c r="C8" s="21" t="s">
        <v>118</v>
      </c>
      <c r="D8" s="22">
        <v>354165</v>
      </c>
      <c r="E8" s="41" t="s">
        <v>119</v>
      </c>
      <c r="F8" s="42">
        <f t="shared" si="0"/>
        <v>26</v>
      </c>
      <c r="G8" s="43">
        <v>8</v>
      </c>
      <c r="H8" s="43"/>
      <c r="I8" s="55">
        <v>0.8</v>
      </c>
      <c r="J8" s="56">
        <f t="shared" si="1"/>
        <v>166.4</v>
      </c>
      <c r="K8" s="55"/>
      <c r="L8" s="55"/>
      <c r="M8" s="56">
        <f t="shared" si="2"/>
        <v>166.4</v>
      </c>
      <c r="N8" s="65"/>
      <c r="O8" s="66"/>
    </row>
    <row r="9" ht="34" spans="1:15">
      <c r="A9" s="19">
        <v>6</v>
      </c>
      <c r="B9" s="20">
        <v>354470</v>
      </c>
      <c r="C9" s="21" t="s">
        <v>118</v>
      </c>
      <c r="D9" s="22">
        <v>354490</v>
      </c>
      <c r="E9" s="41" t="s">
        <v>119</v>
      </c>
      <c r="F9" s="42">
        <f t="shared" si="0"/>
        <v>20</v>
      </c>
      <c r="G9" s="43"/>
      <c r="H9" s="43">
        <v>8</v>
      </c>
      <c r="I9" s="55">
        <v>0.8</v>
      </c>
      <c r="J9" s="56">
        <f t="shared" si="1"/>
        <v>128</v>
      </c>
      <c r="K9" s="55"/>
      <c r="L9" s="55"/>
      <c r="M9" s="56">
        <f t="shared" si="2"/>
        <v>128</v>
      </c>
      <c r="N9" s="65"/>
      <c r="O9" s="66"/>
    </row>
    <row r="10" ht="34" spans="1:15">
      <c r="A10" s="23">
        <v>7</v>
      </c>
      <c r="B10" s="24">
        <v>353375</v>
      </c>
      <c r="C10" s="21" t="s">
        <v>118</v>
      </c>
      <c r="D10" s="25">
        <v>353390</v>
      </c>
      <c r="E10" s="41" t="s">
        <v>119</v>
      </c>
      <c r="F10" s="42">
        <f t="shared" si="0"/>
        <v>15</v>
      </c>
      <c r="G10" s="43">
        <v>8</v>
      </c>
      <c r="H10" s="43"/>
      <c r="I10" s="55">
        <v>0.8</v>
      </c>
      <c r="J10" s="56">
        <f t="shared" si="1"/>
        <v>96</v>
      </c>
      <c r="K10" s="55"/>
      <c r="L10" s="55"/>
      <c r="M10" s="56">
        <f t="shared" si="2"/>
        <v>96</v>
      </c>
      <c r="N10" s="65"/>
      <c r="O10" s="66"/>
    </row>
    <row r="11" ht="34" spans="1:15">
      <c r="A11" s="14">
        <v>8</v>
      </c>
      <c r="B11" s="26">
        <v>353655</v>
      </c>
      <c r="C11" s="27" t="s">
        <v>118</v>
      </c>
      <c r="D11" s="28">
        <v>353665</v>
      </c>
      <c r="E11" s="38" t="s">
        <v>119</v>
      </c>
      <c r="F11" s="39">
        <f t="shared" si="0"/>
        <v>10</v>
      </c>
      <c r="G11" s="40">
        <v>10</v>
      </c>
      <c r="H11" s="40"/>
      <c r="I11" s="53">
        <v>0.8</v>
      </c>
      <c r="J11" s="54">
        <f t="shared" si="1"/>
        <v>80</v>
      </c>
      <c r="K11" s="53"/>
      <c r="L11" s="53"/>
      <c r="M11" s="54">
        <f t="shared" si="2"/>
        <v>80</v>
      </c>
      <c r="N11" s="60"/>
      <c r="O11" s="64"/>
    </row>
  </sheetData>
  <mergeCells count="12">
    <mergeCell ref="G1:H1"/>
    <mergeCell ref="K1:N1"/>
    <mergeCell ref="A1:A3"/>
    <mergeCell ref="E1:E3"/>
    <mergeCell ref="F1:F3"/>
    <mergeCell ref="I1:I2"/>
    <mergeCell ref="K2:K3"/>
    <mergeCell ref="L2:L3"/>
    <mergeCell ref="M2:M3"/>
    <mergeCell ref="N2:N3"/>
    <mergeCell ref="O1:O3"/>
    <mergeCell ref="B1:D3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tabSelected="1" workbookViewId="0">
      <selection activeCell="E4" sqref="E4"/>
    </sheetView>
  </sheetViews>
  <sheetFormatPr defaultColWidth="9.23076923076923" defaultRowHeight="16.8" outlineLevelRow="3" outlineLevelCol="3"/>
  <sheetData>
    <row r="1" spans="1:4">
      <c r="A1" t="s">
        <v>120</v>
      </c>
      <c r="B1" t="s">
        <v>121</v>
      </c>
      <c r="C1" t="s">
        <v>122</v>
      </c>
      <c r="D1" t="s">
        <v>123</v>
      </c>
    </row>
    <row r="2" spans="1:4">
      <c r="A2" t="s">
        <v>124</v>
      </c>
      <c r="B2">
        <v>22</v>
      </c>
      <c r="C2">
        <v>1</v>
      </c>
      <c r="D2">
        <v>100</v>
      </c>
    </row>
    <row r="3" spans="1:4">
      <c r="A3" t="s">
        <v>125</v>
      </c>
      <c r="B3">
        <v>31</v>
      </c>
      <c r="C3">
        <v>2</v>
      </c>
      <c r="D3">
        <v>98</v>
      </c>
    </row>
    <row r="4" spans="1:4">
      <c r="A4" t="s">
        <v>126</v>
      </c>
      <c r="B4">
        <v>11</v>
      </c>
      <c r="C4">
        <v>1</v>
      </c>
      <c r="D4">
        <v>95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</vt:lpstr>
      <vt:lpstr>1</vt:lpstr>
      <vt:lpstr>2</vt:lpstr>
      <vt:lpstr>3</vt:lpstr>
      <vt:lpstr>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2019-05-23T22:01:00Z</dcterms:created>
  <dcterms:modified xsi:type="dcterms:W3CDTF">2019-06-17T10:56:00Z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</Properties>
</file>