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6" windowWidth="22980" windowHeight="9552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12" i="1" l="1"/>
  <c r="C12" i="1"/>
  <c r="G21" i="1" l="1"/>
  <c r="G11" i="1"/>
  <c r="G19" i="1"/>
  <c r="D14" i="1"/>
  <c r="D17" i="1" s="1"/>
  <c r="J21" i="1" l="1"/>
  <c r="J22" i="1" s="1"/>
  <c r="G22" i="1"/>
  <c r="J19" i="1"/>
  <c r="J20" i="1" s="1"/>
  <c r="G20" i="1"/>
  <c r="G24" i="1" s="1"/>
  <c r="F5" i="1"/>
  <c r="J24" i="1" l="1"/>
  <c r="C13" i="1"/>
  <c r="C10" i="1"/>
  <c r="C14" i="1" s="1"/>
  <c r="C17" i="1" s="1"/>
  <c r="J11" i="1" s="1"/>
  <c r="G9" i="1" l="1"/>
  <c r="G10" i="1" s="1"/>
  <c r="G14" i="1" s="1"/>
  <c r="G12" i="1"/>
  <c r="J9" i="1"/>
  <c r="J10" i="1" s="1"/>
  <c r="J12" i="1"/>
  <c r="J14" i="1" l="1"/>
</calcChain>
</file>

<file path=xl/sharedStrings.xml><?xml version="1.0" encoding="utf-8"?>
<sst xmlns="http://schemas.openxmlformats.org/spreadsheetml/2006/main" count="53" uniqueCount="35">
  <si>
    <t>Name</t>
  </si>
  <si>
    <t>nps</t>
  </si>
  <si>
    <t xml:space="preserve">donation </t>
  </si>
  <si>
    <t>saving acc interst</t>
  </si>
  <si>
    <t xml:space="preserve">salary </t>
  </si>
  <si>
    <t xml:space="preserve">age </t>
  </si>
  <si>
    <t xml:space="preserve">medical  </t>
  </si>
  <si>
    <t>education</t>
  </si>
  <si>
    <t xml:space="preserve">suneet </t>
  </si>
  <si>
    <t>Income tax slab (old regime)</t>
  </si>
  <si>
    <t xml:space="preserve">up to  rs. 2.5  lakhs </t>
  </si>
  <si>
    <t xml:space="preserve">nil </t>
  </si>
  <si>
    <t xml:space="preserve">1000000 or above </t>
  </si>
  <si>
    <t>Income tax slab (new regime)</t>
  </si>
  <si>
    <t xml:space="preserve">up to  rs. 3 lakhs </t>
  </si>
  <si>
    <t>1500001 and above</t>
  </si>
  <si>
    <t xml:space="preserve">taxable income </t>
  </si>
  <si>
    <t xml:space="preserve">surcharge rate </t>
  </si>
  <si>
    <t>50000000 above</t>
  </si>
  <si>
    <t>Investment /expenses</t>
  </si>
  <si>
    <t>deduction</t>
  </si>
  <si>
    <t xml:space="preserve">Exemption </t>
  </si>
  <si>
    <t xml:space="preserve">tax % </t>
  </si>
  <si>
    <t xml:space="preserve">tax amount </t>
  </si>
  <si>
    <t xml:space="preserve">susurcharge rate </t>
  </si>
  <si>
    <t>susurcharge %</t>
  </si>
  <si>
    <t xml:space="preserve">INCOME AFTER TAX </t>
  </si>
  <si>
    <t>OLD TAX REGIME</t>
  </si>
  <si>
    <t>NEW TAX REGIME</t>
  </si>
  <si>
    <t>INCOME TAX CALCULATOR</t>
  </si>
  <si>
    <t xml:space="preserve">AMAN </t>
  </si>
  <si>
    <t>AMAN</t>
  </si>
  <si>
    <t>SUNEET</t>
  </si>
  <si>
    <t>DONATION</t>
  </si>
  <si>
    <t>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</si>
</sst>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3"/>
      <color theme="3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b/>
      <sz val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6" tint="0.59999389629810485"/>
        <bgColor indexed="65"/>
      </patternFill>
    </fill>
    <fill>
      <patternFill patternType="solid">
        <fgColor rgb="FFF2F2F2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9" tint="0.79998168889431442"/>
        <bgColor indexed="65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3F3F3F"/>
      </right>
      <top style="medium">
        <color indexed="64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medium">
        <color indexed="64"/>
      </top>
      <bottom style="thin">
        <color rgb="FF3F3F3F"/>
      </bottom>
      <diagonal/>
    </border>
    <border>
      <left style="thin">
        <color rgb="FF3F3F3F"/>
      </left>
      <right style="medium">
        <color indexed="64"/>
      </right>
      <top style="medium">
        <color indexed="64"/>
      </top>
      <bottom style="thin">
        <color rgb="FF3F3F3F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6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1" fillId="4" borderId="0" applyNumberFormat="0" applyBorder="0" applyAlignment="0" applyProtection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5" borderId="2" applyNumberFormat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2" fillId="9" borderId="0" applyNumberFormat="0" applyBorder="0" applyAlignment="0" applyProtection="0"/>
    <xf numFmtId="0" fontId="1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1" fillId="14" borderId="0" applyNumberFormat="0" applyBorder="0" applyAlignment="0" applyProtection="0"/>
  </cellStyleXfs>
  <cellXfs count="66">
    <xf numFmtId="0" fontId="0" fillId="0" borderId="0" xfId="0"/>
    <xf numFmtId="0" fontId="0" fillId="0" borderId="0" xfId="0" applyFill="1"/>
    <xf numFmtId="0" fontId="2" fillId="13" borderId="4" xfId="14" applyBorder="1"/>
    <xf numFmtId="0" fontId="0" fillId="0" borderId="0" xfId="0" applyAlignment="1"/>
    <xf numFmtId="0" fontId="2" fillId="0" borderId="0" xfId="12" applyFill="1"/>
    <xf numFmtId="0" fontId="2" fillId="13" borderId="4" xfId="14" applyBorder="1" applyAlignment="1"/>
    <xf numFmtId="0" fontId="8" fillId="0" borderId="0" xfId="0" applyFont="1"/>
    <xf numFmtId="0" fontId="8" fillId="7" borderId="4" xfId="8" applyFont="1" applyBorder="1" applyAlignment="1"/>
    <xf numFmtId="0" fontId="8" fillId="7" borderId="4" xfId="8" applyFont="1" applyBorder="1"/>
    <xf numFmtId="0" fontId="8" fillId="0" borderId="0" xfId="0" applyFont="1" applyAlignment="1"/>
    <xf numFmtId="0" fontId="6" fillId="5" borderId="2" xfId="6" applyAlignment="1"/>
    <xf numFmtId="0" fontId="6" fillId="5" borderId="3" xfId="6" applyBorder="1"/>
    <xf numFmtId="0" fontId="7" fillId="0" borderId="0" xfId="0" applyFont="1"/>
    <xf numFmtId="0" fontId="7" fillId="9" borderId="4" xfId="10" applyFont="1" applyBorder="1"/>
    <xf numFmtId="0" fontId="8" fillId="0" borderId="0" xfId="0" applyFont="1" applyBorder="1"/>
    <xf numFmtId="0" fontId="8" fillId="14" borderId="4" xfId="15" applyFont="1" applyBorder="1"/>
    <xf numFmtId="0" fontId="8" fillId="6" borderId="4" xfId="7" applyFont="1" applyBorder="1"/>
    <xf numFmtId="0" fontId="8" fillId="9" borderId="4" xfId="10" applyFont="1" applyBorder="1"/>
    <xf numFmtId="0" fontId="8" fillId="12" borderId="4" xfId="13" applyFont="1" applyBorder="1"/>
    <xf numFmtId="0" fontId="3" fillId="5" borderId="8" xfId="6" applyFont="1" applyBorder="1"/>
    <xf numFmtId="0" fontId="3" fillId="5" borderId="3" xfId="6" applyFont="1" applyBorder="1"/>
    <xf numFmtId="0" fontId="3" fillId="5" borderId="9" xfId="6" applyFont="1" applyBorder="1"/>
    <xf numFmtId="0" fontId="9" fillId="0" borderId="0" xfId="0" applyFont="1"/>
    <xf numFmtId="0" fontId="7" fillId="4" borderId="4" xfId="3" applyFont="1" applyBorder="1" applyAlignment="1">
      <alignment horizontal="center"/>
    </xf>
    <xf numFmtId="0" fontId="7" fillId="11" borderId="4" xfId="12" applyFont="1" applyBorder="1"/>
    <xf numFmtId="9" fontId="7" fillId="11" borderId="4" xfId="12" applyNumberFormat="1" applyFont="1" applyBorder="1"/>
    <xf numFmtId="0" fontId="7" fillId="4" borderId="4" xfId="3" applyFont="1" applyBorder="1"/>
    <xf numFmtId="9" fontId="7" fillId="4" borderId="4" xfId="3" applyNumberFormat="1" applyFont="1" applyBorder="1"/>
    <xf numFmtId="9" fontId="9" fillId="0" borderId="0" xfId="0" applyNumberFormat="1" applyFont="1"/>
    <xf numFmtId="0" fontId="7" fillId="8" borderId="4" xfId="9" applyFont="1" applyBorder="1"/>
    <xf numFmtId="9" fontId="7" fillId="9" borderId="4" xfId="10" applyNumberFormat="1" applyFont="1" applyBorder="1"/>
    <xf numFmtId="9" fontId="7" fillId="8" borderId="4" xfId="9" applyNumberFormat="1" applyFont="1" applyBorder="1"/>
    <xf numFmtId="0" fontId="7" fillId="10" borderId="4" xfId="11" applyFont="1" applyBorder="1"/>
    <xf numFmtId="9" fontId="7" fillId="10" borderId="4" xfId="11" applyNumberFormat="1" applyFont="1" applyBorder="1"/>
    <xf numFmtId="0" fontId="7" fillId="0" borderId="0" xfId="11" applyFont="1" applyFill="1"/>
    <xf numFmtId="0" fontId="6" fillId="5" borderId="3" xfId="6" applyBorder="1" applyAlignment="1"/>
    <xf numFmtId="0" fontId="8" fillId="14" borderId="15" xfId="15" applyFont="1" applyBorder="1"/>
    <xf numFmtId="0" fontId="8" fillId="6" borderId="16" xfId="7" applyFont="1" applyBorder="1"/>
    <xf numFmtId="0" fontId="8" fillId="9" borderId="15" xfId="10" applyFont="1" applyBorder="1"/>
    <xf numFmtId="0" fontId="8" fillId="12" borderId="16" xfId="13" applyFont="1" applyBorder="1"/>
    <xf numFmtId="0" fontId="8" fillId="0" borderId="17" xfId="0" applyFont="1" applyBorder="1"/>
    <xf numFmtId="0" fontId="8" fillId="0" borderId="18" xfId="0" applyFont="1" applyBorder="1"/>
    <xf numFmtId="0" fontId="8" fillId="0" borderId="19" xfId="0" applyFont="1" applyFill="1" applyBorder="1"/>
    <xf numFmtId="0" fontId="0" fillId="0" borderId="0" xfId="0" applyBorder="1"/>
    <xf numFmtId="0" fontId="0" fillId="0" borderId="19" xfId="0" applyBorder="1"/>
    <xf numFmtId="0" fontId="8" fillId="9" borderId="13" xfId="10" applyFont="1" applyBorder="1" applyAlignment="1">
      <alignment horizontal="center"/>
    </xf>
    <xf numFmtId="0" fontId="8" fillId="9" borderId="6" xfId="10" applyFont="1" applyBorder="1" applyAlignment="1">
      <alignment horizontal="center"/>
    </xf>
    <xf numFmtId="0" fontId="8" fillId="12" borderId="5" xfId="13" applyFont="1" applyBorder="1" applyAlignment="1">
      <alignment horizontal="center"/>
    </xf>
    <xf numFmtId="0" fontId="8" fillId="12" borderId="14" xfId="13" applyFont="1" applyBorder="1" applyAlignment="1">
      <alignment horizontal="center"/>
    </xf>
    <xf numFmtId="0" fontId="4" fillId="0" borderId="8" xfId="4" applyBorder="1" applyAlignment="1">
      <alignment horizontal="center"/>
    </xf>
    <xf numFmtId="0" fontId="4" fillId="0" borderId="7" xfId="4" applyBorder="1" applyAlignment="1">
      <alignment horizontal="center"/>
    </xf>
    <xf numFmtId="0" fontId="4" fillId="0" borderId="9" xfId="4" applyBorder="1" applyAlignment="1">
      <alignment horizontal="center"/>
    </xf>
    <xf numFmtId="0" fontId="7" fillId="9" borderId="4" xfId="10" applyFont="1" applyBorder="1" applyAlignment="1">
      <alignment horizontal="center"/>
    </xf>
    <xf numFmtId="0" fontId="7" fillId="11" borderId="4" xfId="12" applyFont="1" applyBorder="1" applyAlignment="1">
      <alignment horizontal="center"/>
    </xf>
    <xf numFmtId="0" fontId="7" fillId="3" borderId="1" xfId="2" applyFont="1" applyBorder="1" applyAlignment="1">
      <alignment horizontal="center"/>
    </xf>
    <xf numFmtId="0" fontId="8" fillId="3" borderId="1" xfId="5" applyFont="1" applyFill="1" applyAlignment="1">
      <alignment horizontal="center"/>
    </xf>
    <xf numFmtId="0" fontId="7" fillId="4" borderId="4" xfId="3" applyFont="1" applyBorder="1" applyAlignment="1">
      <alignment horizontal="center"/>
    </xf>
    <xf numFmtId="0" fontId="7" fillId="2" borderId="0" xfId="1" applyFont="1" applyAlignment="1">
      <alignment horizontal="center"/>
    </xf>
    <xf numFmtId="0" fontId="7" fillId="8" borderId="4" xfId="9" applyFont="1" applyBorder="1" applyAlignment="1">
      <alignment horizontal="center"/>
    </xf>
    <xf numFmtId="0" fontId="6" fillId="5" borderId="10" xfId="6" applyBorder="1" applyAlignment="1">
      <alignment horizontal="center"/>
    </xf>
    <xf numFmtId="0" fontId="6" fillId="5" borderId="11" xfId="6" applyBorder="1" applyAlignment="1">
      <alignment horizontal="center"/>
    </xf>
    <xf numFmtId="0" fontId="6" fillId="5" borderId="12" xfId="6" applyBorder="1" applyAlignment="1">
      <alignment horizontal="center"/>
    </xf>
    <xf numFmtId="0" fontId="6" fillId="5" borderId="20" xfId="6" applyBorder="1" applyAlignment="1">
      <alignment horizontal="center"/>
    </xf>
    <xf numFmtId="0" fontId="6" fillId="5" borderId="21" xfId="6" applyBorder="1" applyAlignment="1">
      <alignment horizontal="center"/>
    </xf>
    <xf numFmtId="0" fontId="6" fillId="5" borderId="22" xfId="6" applyBorder="1" applyAlignment="1">
      <alignment horizontal="center"/>
    </xf>
    <xf numFmtId="0" fontId="6" fillId="5" borderId="9" xfId="6" applyBorder="1"/>
  </cellXfs>
  <cellStyles count="16">
    <cellStyle name="20% - Accent1" xfId="7" builtinId="30"/>
    <cellStyle name="20% - Accent2" xfId="9" builtinId="34"/>
    <cellStyle name="20% - Accent3" xfId="11" builtinId="38"/>
    <cellStyle name="20% - Accent6" xfId="15" builtinId="50"/>
    <cellStyle name="40% - Accent1" xfId="8" builtinId="31"/>
    <cellStyle name="40% - Accent3" xfId="3" builtinId="39"/>
    <cellStyle name="60% - Accent2" xfId="10" builtinId="36"/>
    <cellStyle name="60% - Accent3" xfId="12" builtinId="40"/>
    <cellStyle name="60% - Accent4" xfId="13" builtinId="44"/>
    <cellStyle name="Accent2" xfId="1" builtinId="33"/>
    <cellStyle name="Accent3" xfId="2" builtinId="37"/>
    <cellStyle name="Accent5" xfId="14" builtinId="45"/>
    <cellStyle name="Heading 2" xfId="5" builtinId="17"/>
    <cellStyle name="Normal" xfId="0" builtinId="0"/>
    <cellStyle name="Output" xfId="6" builtinId="21"/>
    <cellStyle name="Title" xfId="4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"/>
  <sheetViews>
    <sheetView tabSelected="1" workbookViewId="0">
      <selection activeCell="I5" sqref="I5"/>
    </sheetView>
  </sheetViews>
  <sheetFormatPr defaultRowHeight="14.4" x14ac:dyDescent="0.3"/>
  <cols>
    <col min="2" max="2" width="21.77734375" customWidth="1"/>
    <col min="3" max="4" width="14.77734375" customWidth="1"/>
    <col min="5" max="5" width="12" customWidth="1"/>
    <col min="6" max="6" width="22" customWidth="1"/>
    <col min="7" max="7" width="12" customWidth="1"/>
    <col min="8" max="8" width="8.44140625" customWidth="1"/>
    <col min="9" max="9" width="20.109375" customWidth="1"/>
    <col min="10" max="10" width="12" customWidth="1"/>
    <col min="11" max="12" width="8.109375" customWidth="1"/>
    <col min="13" max="14" width="14.109375" customWidth="1"/>
    <col min="15" max="15" width="8.88671875" customWidth="1"/>
    <col min="16" max="16" width="12.5546875" bestFit="1" customWidth="1"/>
    <col min="17" max="17" width="13.5546875" bestFit="1" customWidth="1"/>
    <col min="18" max="18" width="11.77734375" bestFit="1" customWidth="1"/>
  </cols>
  <sheetData>
    <row r="1" spans="1:16" ht="15" thickBot="1" x14ac:dyDescent="0.35"/>
    <row r="2" spans="1:16" ht="23.4" thickBot="1" x14ac:dyDescent="0.45">
      <c r="E2" s="49" t="s">
        <v>29</v>
      </c>
      <c r="F2" s="50"/>
      <c r="G2" s="50"/>
      <c r="H2" s="50"/>
      <c r="I2" s="50"/>
      <c r="J2" s="51"/>
    </row>
    <row r="3" spans="1:16" ht="15.45" customHeight="1" x14ac:dyDescent="0.3">
      <c r="K3" s="12"/>
      <c r="L3" s="12"/>
      <c r="M3" s="12"/>
      <c r="N3" s="12"/>
      <c r="O3" s="12"/>
      <c r="P3" s="12"/>
    </row>
    <row r="4" spans="1:16" ht="15.45" customHeight="1" x14ac:dyDescent="0.3">
      <c r="B4" s="6"/>
      <c r="C4" s="6"/>
      <c r="D4" s="6"/>
      <c r="K4" s="12"/>
      <c r="L4" s="22"/>
      <c r="M4" s="22"/>
      <c r="N4" s="22"/>
      <c r="O4" s="22"/>
      <c r="P4" s="12"/>
    </row>
    <row r="5" spans="1:16" ht="16.05" customHeight="1" thickBot="1" x14ac:dyDescent="0.35">
      <c r="B5" s="5" t="s">
        <v>0</v>
      </c>
      <c r="C5" s="2" t="s">
        <v>8</v>
      </c>
      <c r="D5" s="5" t="s">
        <v>30</v>
      </c>
      <c r="F5" s="10" t="str">
        <f>UPPER("Calculate Old /New =")</f>
        <v>CALCULATE OLD /NEW =</v>
      </c>
      <c r="G5" s="10" t="s">
        <v>34</v>
      </c>
      <c r="H5" s="3"/>
      <c r="K5" s="12"/>
      <c r="L5" s="22"/>
      <c r="M5" s="55" t="s">
        <v>9</v>
      </c>
      <c r="N5" s="55"/>
      <c r="O5" s="55"/>
      <c r="P5" s="12"/>
    </row>
    <row r="6" spans="1:16" ht="16.05" customHeight="1" thickTop="1" thickBot="1" x14ac:dyDescent="0.35">
      <c r="B6" s="7" t="s">
        <v>5</v>
      </c>
      <c r="C6" s="8">
        <v>61</v>
      </c>
      <c r="D6" s="7">
        <v>25</v>
      </c>
      <c r="K6" s="12"/>
      <c r="L6" s="22"/>
      <c r="M6" s="56" t="s">
        <v>10</v>
      </c>
      <c r="N6" s="56"/>
      <c r="O6" s="23" t="s">
        <v>11</v>
      </c>
      <c r="P6" s="12"/>
    </row>
    <row r="7" spans="1:16" ht="16.05" customHeight="1" x14ac:dyDescent="0.3">
      <c r="B7" s="5" t="s">
        <v>4</v>
      </c>
      <c r="C7" s="2">
        <v>8000000</v>
      </c>
      <c r="D7" s="5">
        <v>6000000</v>
      </c>
      <c r="E7" s="6"/>
      <c r="F7" s="59" t="s">
        <v>32</v>
      </c>
      <c r="G7" s="60"/>
      <c r="H7" s="60"/>
      <c r="I7" s="60"/>
      <c r="J7" s="61"/>
      <c r="K7" s="6"/>
      <c r="L7" s="22"/>
      <c r="M7" s="24">
        <v>250001</v>
      </c>
      <c r="N7" s="24">
        <v>500000</v>
      </c>
      <c r="O7" s="25">
        <v>0.05</v>
      </c>
      <c r="P7" s="12"/>
    </row>
    <row r="8" spans="1:16" ht="16.05" customHeight="1" x14ac:dyDescent="0.3">
      <c r="B8" s="7" t="s">
        <v>19</v>
      </c>
      <c r="C8" s="8">
        <v>15000</v>
      </c>
      <c r="D8" s="7">
        <v>1500</v>
      </c>
      <c r="E8" s="6"/>
      <c r="F8" s="45" t="s">
        <v>27</v>
      </c>
      <c r="G8" s="46"/>
      <c r="H8" s="14"/>
      <c r="I8" s="47" t="s">
        <v>28</v>
      </c>
      <c r="J8" s="48"/>
      <c r="K8" s="6"/>
      <c r="L8" s="22"/>
      <c r="M8" s="26">
        <v>500001</v>
      </c>
      <c r="N8" s="26">
        <v>1000000</v>
      </c>
      <c r="O8" s="27">
        <v>0.2</v>
      </c>
      <c r="P8" s="12"/>
    </row>
    <row r="9" spans="1:16" ht="16.05" customHeight="1" x14ac:dyDescent="0.3">
      <c r="B9" s="5" t="s">
        <v>1</v>
      </c>
      <c r="C9" s="2">
        <v>50000</v>
      </c>
      <c r="D9" s="5">
        <v>5000</v>
      </c>
      <c r="E9" s="6"/>
      <c r="F9" s="36" t="s">
        <v>22</v>
      </c>
      <c r="G9" s="15">
        <f>IF(G5= "old",(IF(C17&lt;=250000,"nil",IF(C17&lt;=500000,"5%",IF(C17&lt;=1000000,"20%","30%")))),0 )</f>
        <v>0</v>
      </c>
      <c r="H9" s="14"/>
      <c r="I9" s="16" t="s">
        <v>22</v>
      </c>
      <c r="J9" s="37" t="str">
        <f>IF(G5= "new",(IF(C17&lt;=300000,"0%",IF(C17&lt;=600000,"5%",IF(C17&lt;=900000,"10%",IF(C17&lt;=1200000,"15%",IF(C17&lt;=1500000,"20%","30%")))))),0 )</f>
        <v>30%</v>
      </c>
      <c r="K9" s="6"/>
      <c r="L9" s="22"/>
      <c r="M9" s="53" t="s">
        <v>12</v>
      </c>
      <c r="N9" s="53"/>
      <c r="O9" s="25">
        <v>0.3</v>
      </c>
      <c r="P9" s="12"/>
    </row>
    <row r="10" spans="1:16" ht="16.05" customHeight="1" x14ac:dyDescent="0.3">
      <c r="B10" s="7" t="s">
        <v>6</v>
      </c>
      <c r="C10" s="8">
        <f>IF(C6&lt;60, 25000, 50000)</f>
        <v>50000</v>
      </c>
      <c r="D10" s="7">
        <v>4500</v>
      </c>
      <c r="E10" s="6"/>
      <c r="F10" s="38" t="s">
        <v>23</v>
      </c>
      <c r="G10" s="17">
        <f>G9*C17</f>
        <v>0</v>
      </c>
      <c r="H10" s="14"/>
      <c r="I10" s="18" t="s">
        <v>23</v>
      </c>
      <c r="J10" s="39">
        <f>J9*C17</f>
        <v>2256000</v>
      </c>
      <c r="K10" s="6"/>
      <c r="L10" s="22"/>
      <c r="M10" s="22"/>
      <c r="N10" s="22"/>
      <c r="O10" s="28"/>
      <c r="P10" s="12"/>
    </row>
    <row r="11" spans="1:16" ht="16.05" customHeight="1" x14ac:dyDescent="0.3">
      <c r="A11" s="1"/>
      <c r="B11" s="5" t="s">
        <v>7</v>
      </c>
      <c r="C11" s="2">
        <v>0</v>
      </c>
      <c r="D11" s="5">
        <v>0</v>
      </c>
      <c r="E11" s="6"/>
      <c r="F11" s="36" t="s">
        <v>25</v>
      </c>
      <c r="G11" s="15">
        <f>IF(G5="old",(IF(C17&lt;M24,"0%",IF(C17&lt;M25,"10%",IF(C17&lt;M26,"15%",IF(C17&lt;=N26,"25%","37%"))))),0)</f>
        <v>0</v>
      </c>
      <c r="H11" s="14"/>
      <c r="I11" s="16" t="s">
        <v>25</v>
      </c>
      <c r="J11" s="37" t="str">
        <f>IF(G5="new",(IF(C17&lt;M24,"0%",IF(C17&lt;M25,"10%",IF(C17&lt;M26,"15%",IF(C17&lt;=N26,"25%","37%"))))),0)</f>
        <v>10%</v>
      </c>
      <c r="K11" s="6"/>
      <c r="L11" s="12"/>
      <c r="M11" s="12"/>
      <c r="N11" s="12"/>
      <c r="O11" s="12"/>
      <c r="P11" s="12"/>
    </row>
    <row r="12" spans="1:16" ht="16.05" customHeight="1" x14ac:dyDescent="0.3">
      <c r="A12" s="1"/>
      <c r="B12" s="7" t="s">
        <v>2</v>
      </c>
      <c r="C12" s="8">
        <f>IF(C6&lt;60,C22/2,C22)</f>
        <v>100000</v>
      </c>
      <c r="D12" s="8">
        <f>IF(D6&lt;60,C22/2,C22)</f>
        <v>50000</v>
      </c>
      <c r="E12" s="6"/>
      <c r="F12" s="38" t="s">
        <v>24</v>
      </c>
      <c r="G12" s="17">
        <f>G11*C17</f>
        <v>0</v>
      </c>
      <c r="H12" s="14"/>
      <c r="I12" s="18" t="s">
        <v>24</v>
      </c>
      <c r="J12" s="39">
        <f>J11*C17</f>
        <v>752000</v>
      </c>
      <c r="K12" s="6"/>
      <c r="L12" s="12"/>
      <c r="M12" s="12"/>
      <c r="N12" s="12"/>
      <c r="O12" s="12"/>
      <c r="P12" s="12"/>
    </row>
    <row r="13" spans="1:16" ht="16.05" customHeight="1" thickBot="1" x14ac:dyDescent="0.35">
      <c r="B13" s="5" t="s">
        <v>3</v>
      </c>
      <c r="C13" s="2">
        <f>IF(C6&gt;=60,50000,10000)</f>
        <v>50000</v>
      </c>
      <c r="D13" s="5">
        <v>10000</v>
      </c>
      <c r="E13" s="6"/>
      <c r="F13" s="40"/>
      <c r="G13" s="14"/>
      <c r="H13" s="14"/>
      <c r="I13" s="14"/>
      <c r="J13" s="41"/>
      <c r="K13" s="6"/>
      <c r="L13" s="12"/>
      <c r="M13" s="12"/>
      <c r="N13" s="12"/>
      <c r="O13" s="12"/>
      <c r="P13" s="12"/>
    </row>
    <row r="14" spans="1:16" ht="16.05" customHeight="1" thickBot="1" x14ac:dyDescent="0.35">
      <c r="B14" s="7" t="s">
        <v>20</v>
      </c>
      <c r="C14" s="8">
        <f>SUM(C8:C13)</f>
        <v>265000</v>
      </c>
      <c r="D14" s="8">
        <f>SUM(D8:D13)</f>
        <v>71000</v>
      </c>
      <c r="E14" s="6"/>
      <c r="F14" s="19" t="s">
        <v>26</v>
      </c>
      <c r="G14" s="20">
        <f>IF(G5="old",C17-G10-G12,0)</f>
        <v>0</v>
      </c>
      <c r="H14" s="42"/>
      <c r="I14" s="20" t="s">
        <v>26</v>
      </c>
      <c r="J14" s="21">
        <f>IF(G5="new",C17-J10-J12,0)</f>
        <v>4512000</v>
      </c>
      <c r="K14" s="6"/>
      <c r="L14" s="12"/>
      <c r="M14" s="57" t="s">
        <v>13</v>
      </c>
      <c r="N14" s="57"/>
      <c r="O14" s="57"/>
      <c r="P14" s="12"/>
    </row>
    <row r="15" spans="1:16" ht="16.05" customHeight="1" x14ac:dyDescent="0.3">
      <c r="B15" s="5" t="s">
        <v>21</v>
      </c>
      <c r="C15" s="2">
        <v>50000</v>
      </c>
      <c r="D15" s="5">
        <v>4000</v>
      </c>
      <c r="E15" s="6"/>
      <c r="F15" s="6"/>
      <c r="G15" s="6"/>
      <c r="H15" s="6"/>
      <c r="I15" s="6"/>
      <c r="J15" s="6"/>
      <c r="K15" s="6"/>
      <c r="L15" s="12"/>
      <c r="M15" s="58" t="s">
        <v>14</v>
      </c>
      <c r="N15" s="58"/>
      <c r="O15" s="29" t="s">
        <v>11</v>
      </c>
      <c r="P15" s="12"/>
    </row>
    <row r="16" spans="1:16" ht="16.05" customHeight="1" thickBot="1" x14ac:dyDescent="0.35">
      <c r="B16" s="9"/>
      <c r="C16" s="6"/>
      <c r="D16" s="9"/>
      <c r="E16" s="4"/>
      <c r="K16" s="12"/>
      <c r="L16" s="12"/>
      <c r="M16" s="13">
        <v>300001</v>
      </c>
      <c r="N16" s="13">
        <v>600000</v>
      </c>
      <c r="O16" s="30">
        <v>0.05</v>
      </c>
      <c r="P16" s="12"/>
    </row>
    <row r="17" spans="2:16" ht="16.05" customHeight="1" thickBot="1" x14ac:dyDescent="0.35">
      <c r="B17" s="35" t="s">
        <v>16</v>
      </c>
      <c r="C17" s="11">
        <f>C7-(C8+C9+C10+C11+C13+C14+C15)</f>
        <v>7520000</v>
      </c>
      <c r="D17" s="11">
        <f>D7-(D8+D9+D10+D11+D13+D14+D15)</f>
        <v>5904000</v>
      </c>
      <c r="F17" s="62" t="s">
        <v>31</v>
      </c>
      <c r="G17" s="63"/>
      <c r="H17" s="63"/>
      <c r="I17" s="63"/>
      <c r="J17" s="64"/>
      <c r="K17" s="12"/>
      <c r="L17" s="12"/>
      <c r="M17" s="29">
        <v>600001</v>
      </c>
      <c r="N17" s="29">
        <v>900000</v>
      </c>
      <c r="O17" s="31">
        <v>0.1</v>
      </c>
      <c r="P17" s="12"/>
    </row>
    <row r="18" spans="2:16" ht="15.45" customHeight="1" x14ac:dyDescent="0.3">
      <c r="B18" s="3"/>
      <c r="C18" s="3"/>
      <c r="D18" s="3"/>
      <c r="F18" s="45" t="s">
        <v>27</v>
      </c>
      <c r="G18" s="46"/>
      <c r="H18" s="43"/>
      <c r="I18" s="47" t="s">
        <v>28</v>
      </c>
      <c r="J18" s="48"/>
      <c r="K18" s="12"/>
      <c r="L18" s="12"/>
      <c r="M18" s="13">
        <v>900001</v>
      </c>
      <c r="N18" s="13">
        <v>1200000</v>
      </c>
      <c r="O18" s="30">
        <v>0.15</v>
      </c>
      <c r="P18" s="12"/>
    </row>
    <row r="19" spans="2:16" ht="15.45" customHeight="1" x14ac:dyDescent="0.3">
      <c r="F19" s="36" t="s">
        <v>22</v>
      </c>
      <c r="G19" s="15">
        <f>IF(G5= "old",(IF(D17&lt;=250000,"nil",IF(D17&lt;=500000,"5%",IF(D17&lt;=1000000,"20%","30%")))),0 )</f>
        <v>0</v>
      </c>
      <c r="H19" s="43"/>
      <c r="I19" s="16" t="s">
        <v>22</v>
      </c>
      <c r="J19" s="37" t="str">
        <f>IF(G5= "new",(IF(D17&lt;=300000,"0%",IF(D17&lt;=600000,"5%",IF(D17&lt;=900000,"10%",IF(D17&lt;=1200000,"15%",IF(D17&lt;=1500000,"20%","30%")))))),0 )</f>
        <v>30%</v>
      </c>
      <c r="K19" s="12"/>
      <c r="L19" s="12"/>
      <c r="M19" s="29">
        <v>1200001</v>
      </c>
      <c r="N19" s="29">
        <v>1500000</v>
      </c>
      <c r="O19" s="31">
        <v>0.2</v>
      </c>
      <c r="P19" s="12"/>
    </row>
    <row r="20" spans="2:16" ht="15.45" customHeight="1" x14ac:dyDescent="0.3">
      <c r="F20" s="38" t="s">
        <v>23</v>
      </c>
      <c r="G20" s="17">
        <f>G19*D17</f>
        <v>0</v>
      </c>
      <c r="H20" s="43"/>
      <c r="I20" s="18" t="s">
        <v>23</v>
      </c>
      <c r="J20" s="39">
        <f>J19*D17</f>
        <v>1771200</v>
      </c>
      <c r="K20" s="12"/>
      <c r="L20" s="12"/>
      <c r="M20" s="52" t="s">
        <v>15</v>
      </c>
      <c r="N20" s="52"/>
      <c r="O20" s="30">
        <v>0.3</v>
      </c>
      <c r="P20" s="12"/>
    </row>
    <row r="21" spans="2:16" ht="16.2" thickBot="1" x14ac:dyDescent="0.35">
      <c r="F21" s="36" t="s">
        <v>25</v>
      </c>
      <c r="G21" s="15">
        <f>IF(G5="old",(IF(D17&lt;M24,"0%",IF(D17&lt;M25,"10%",IF(D17&lt;M26,"15%",IF(D17&lt;=N26,"25%","37%"))))),0)</f>
        <v>0</v>
      </c>
      <c r="H21" s="43"/>
      <c r="I21" s="16" t="s">
        <v>25</v>
      </c>
      <c r="J21" s="37" t="str">
        <f>IF(G5="new",(IF(D17&lt;M24,"0%",IF(D17&lt;M25,"10%",IF(D17&lt;M26,"15%",IF(D17&lt;=N26,"25%","37%"))))),0)</f>
        <v>10%</v>
      </c>
      <c r="K21" s="12"/>
      <c r="L21" s="12"/>
      <c r="M21" s="12"/>
      <c r="N21" s="12"/>
      <c r="O21" s="12"/>
      <c r="P21" s="12"/>
    </row>
    <row r="22" spans="2:16" ht="16.2" thickBot="1" x14ac:dyDescent="0.35">
      <c r="B22" s="11" t="s">
        <v>33</v>
      </c>
      <c r="C22" s="65">
        <v>100000</v>
      </c>
      <c r="F22" s="38" t="s">
        <v>24</v>
      </c>
      <c r="G22" s="17">
        <f>G21*D17</f>
        <v>0</v>
      </c>
      <c r="H22" s="43"/>
      <c r="I22" s="18" t="s">
        <v>24</v>
      </c>
      <c r="J22" s="39">
        <f>J21*D17</f>
        <v>590400</v>
      </c>
      <c r="K22" s="12"/>
      <c r="L22" s="12"/>
      <c r="M22" s="12"/>
      <c r="N22" s="12"/>
      <c r="O22" s="12"/>
      <c r="P22" s="12"/>
    </row>
    <row r="23" spans="2:16" ht="15.45" customHeight="1" thickBot="1" x14ac:dyDescent="0.35">
      <c r="F23" s="40"/>
      <c r="G23" s="14"/>
      <c r="H23" s="43"/>
      <c r="I23" s="14"/>
      <c r="J23" s="41"/>
      <c r="K23" s="12"/>
      <c r="L23" s="12"/>
      <c r="M23" s="54" t="s">
        <v>17</v>
      </c>
      <c r="N23" s="54"/>
      <c r="O23" s="54"/>
      <c r="P23" s="12"/>
    </row>
    <row r="24" spans="2:16" ht="15.45" customHeight="1" thickTop="1" thickBot="1" x14ac:dyDescent="0.35">
      <c r="F24" s="19" t="s">
        <v>26</v>
      </c>
      <c r="G24" s="20">
        <f>IF(G5="old",D17-G20-G22,0)</f>
        <v>0</v>
      </c>
      <c r="H24" s="44"/>
      <c r="I24" s="20" t="s">
        <v>26</v>
      </c>
      <c r="J24" s="21">
        <f>IF(G5="new",D17-J20-J22,0)</f>
        <v>3542400</v>
      </c>
      <c r="K24" s="12"/>
      <c r="L24" s="12"/>
      <c r="M24" s="32">
        <v>5000000</v>
      </c>
      <c r="N24" s="32">
        <v>10000000</v>
      </c>
      <c r="O24" s="33">
        <v>0.1</v>
      </c>
      <c r="P24" s="12"/>
    </row>
    <row r="25" spans="2:16" ht="15.45" customHeight="1" x14ac:dyDescent="0.3">
      <c r="K25" s="12"/>
      <c r="L25" s="12"/>
      <c r="M25" s="24">
        <v>10000001</v>
      </c>
      <c r="N25" s="24">
        <v>2000000</v>
      </c>
      <c r="O25" s="25">
        <v>0.15</v>
      </c>
      <c r="P25" s="12"/>
    </row>
    <row r="26" spans="2:16" ht="15.45" customHeight="1" x14ac:dyDescent="0.3">
      <c r="K26" s="12"/>
      <c r="L26" s="12"/>
      <c r="M26" s="32">
        <v>20000001</v>
      </c>
      <c r="N26" s="32">
        <v>50000000</v>
      </c>
      <c r="O26" s="33">
        <v>0.25</v>
      </c>
      <c r="P26" s="12"/>
    </row>
    <row r="27" spans="2:16" ht="15.45" customHeight="1" x14ac:dyDescent="0.3">
      <c r="K27" s="12"/>
      <c r="L27" s="12"/>
      <c r="M27" s="53" t="s">
        <v>18</v>
      </c>
      <c r="N27" s="53"/>
      <c r="O27" s="25">
        <v>0.37</v>
      </c>
      <c r="P27" s="12"/>
    </row>
    <row r="28" spans="2:16" x14ac:dyDescent="0.3">
      <c r="K28" s="12"/>
      <c r="L28" s="12"/>
      <c r="M28" s="34"/>
      <c r="N28" s="34"/>
      <c r="O28" s="34"/>
      <c r="P28" s="12"/>
    </row>
  </sheetData>
  <mergeCells count="15">
    <mergeCell ref="F8:G8"/>
    <mergeCell ref="I8:J8"/>
    <mergeCell ref="E2:J2"/>
    <mergeCell ref="M20:N20"/>
    <mergeCell ref="M27:N27"/>
    <mergeCell ref="M23:O23"/>
    <mergeCell ref="M5:O5"/>
    <mergeCell ref="M6:N6"/>
    <mergeCell ref="M9:N9"/>
    <mergeCell ref="M14:O14"/>
    <mergeCell ref="M15:N15"/>
    <mergeCell ref="F18:G18"/>
    <mergeCell ref="F7:J7"/>
    <mergeCell ref="F17:J17"/>
    <mergeCell ref="I18:J1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Tinku</dc:creator>
  <cp:lastModifiedBy>Tinku</cp:lastModifiedBy>
  <dcterms:created xsi:type="dcterms:W3CDTF">2024-10-01T06:38:03Z</dcterms:created>
  <dcterms:modified xsi:type="dcterms:W3CDTF">2024-10-04T04:35:47Z</dcterms:modified>
</cp:coreProperties>
</file>