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<sst xmlns="http://schemas.openxmlformats.org/spreadsheetml/2006/main" uniqueCount="87">
  <si>
    <t>Prescedent Transactions</t>
  </si>
  <si>
    <t>Date:</t>
  </si>
  <si>
    <t>Target</t>
  </si>
  <si>
    <t>Buyer/ Investor</t>
  </si>
  <si>
    <t>Size (USD mm)</t>
  </si>
  <si>
    <t>Implied TEV/Revenue</t>
  </si>
  <si>
    <t>Implied TEV/EBITDA</t>
  </si>
  <si>
    <t>May-31-2018</t>
  </si>
  <si>
    <t>Dunbar Armored</t>
  </si>
  <si>
    <t>The Brink's Company</t>
  </si>
  <si>
    <t>1.3x</t>
  </si>
  <si>
    <t>12.1x</t>
  </si>
  <si>
    <t>Jun-30-2015</t>
  </si>
  <si>
    <t>AlliedBarton Security Services</t>
  </si>
  <si>
    <t>Wendel</t>
  </si>
  <si>
    <t>0.8x</t>
  </si>
  <si>
    <t>11.3x</t>
  </si>
  <si>
    <t>Jul-10-2013</t>
  </si>
  <si>
    <t>Security Networks</t>
  </si>
  <si>
    <t>Monitronics International</t>
  </si>
  <si>
    <t>8.1x</t>
  </si>
  <si>
    <t>13.7x</t>
  </si>
  <si>
    <t>High</t>
  </si>
  <si>
    <t>Low</t>
  </si>
  <si>
    <t>Mean</t>
  </si>
  <si>
    <t>3.4x</t>
  </si>
  <si>
    <t>12.4x</t>
  </si>
  <si>
    <t>Median</t>
  </si>
  <si>
    <t>Home Security Comparable Companies Analysis - Pre Acquisition (2/11/2016)</t>
  </si>
  <si>
    <t>Company Name</t>
  </si>
  <si>
    <t>Share Price</t>
  </si>
  <si>
    <t>Market Cap</t>
  </si>
  <si>
    <t>Enterprise Value ($M)</t>
  </si>
  <si>
    <t>LTM Revenue</t>
  </si>
  <si>
    <t>LTM EBIT</t>
  </si>
  <si>
    <t>LTM EBITDA</t>
  </si>
  <si>
    <t>EV/Revenue</t>
  </si>
  <si>
    <t>EV/EBITDA</t>
  </si>
  <si>
    <t>EV/EBIT</t>
  </si>
  <si>
    <t>Sohgo Security Services</t>
  </si>
  <si>
    <t>-</t>
  </si>
  <si>
    <t>Elbit Systems</t>
  </si>
  <si>
    <t xml:space="preserve">dormakaba Holdings </t>
  </si>
  <si>
    <t>The ADT Security Corporation</t>
  </si>
  <si>
    <t xml:space="preserve">Home Security Comparable Companies Analysis - Post Acquisition </t>
  </si>
  <si>
    <t>G4S plc</t>
  </si>
  <si>
    <t>Prosegur Company</t>
  </si>
  <si>
    <t>ADT Inc.</t>
  </si>
  <si>
    <t>Net Debt</t>
  </si>
  <si>
    <t>Shares Outstanding</t>
  </si>
  <si>
    <t>Min</t>
  </si>
  <si>
    <t xml:space="preserve">25th </t>
  </si>
  <si>
    <t>75th</t>
  </si>
  <si>
    <t>Max</t>
  </si>
  <si>
    <t>Precedent Transactions:</t>
  </si>
  <si>
    <t>EV/ EBITDA</t>
  </si>
  <si>
    <t>Comps - pre merger</t>
  </si>
  <si>
    <t>Comps - post merger</t>
  </si>
  <si>
    <t>ADT Security Corporation</t>
  </si>
  <si>
    <t>Mar-31-2016 LTM 12months</t>
  </si>
  <si>
    <t xml:space="preserve">Total Revenue </t>
  </si>
  <si>
    <t>Growth Over Prior Year</t>
  </si>
  <si>
    <t>Growth Profit</t>
  </si>
  <si>
    <t>Margin %</t>
  </si>
  <si>
    <t>EBITDA</t>
  </si>
  <si>
    <t>EBIT</t>
  </si>
  <si>
    <t>Earnings from Cont. Ops.</t>
  </si>
  <si>
    <t>Net Income</t>
  </si>
  <si>
    <t xml:space="preserve">Capital Structure </t>
  </si>
  <si>
    <t>3 months Mar-31 2016</t>
  </si>
  <si>
    <t>Millions</t>
  </si>
  <si>
    <t>% of Total</t>
  </si>
  <si>
    <t>Total Revolving Credit</t>
  </si>
  <si>
    <t>Total Senior Bond and Notes</t>
  </si>
  <si>
    <t>Total Capital Leases</t>
  </si>
  <si>
    <t>Total Debt</t>
  </si>
  <si>
    <t xml:space="preserve">Total Common Equity </t>
  </si>
  <si>
    <t>Total Capital</t>
  </si>
  <si>
    <t>Capital Structure</t>
  </si>
  <si>
    <t>12 months Dec-31-2015</t>
  </si>
  <si>
    <t>12 months Dec-31 2016</t>
  </si>
  <si>
    <t>Total Term Loans</t>
  </si>
  <si>
    <t>Total Senior Bonds and Notes</t>
  </si>
  <si>
    <t>General/Other Borrowings</t>
  </si>
  <si>
    <t>Total Common Equity</t>
  </si>
  <si>
    <t>Protection 1 (pre)</t>
  </si>
  <si>
    <t>ADT Inc. (post)</t>
  </si>
</sst>
</file>

<file path=xl/styles.xml><?xml version="1.0" encoding="utf-8"?>
<styleSheet xmlns="http://schemas.openxmlformats.org/spreadsheetml/2006/main">
  <numFmts count="6">
    <numFmt formatCode="_([$$-409]* #,##0.00_);_([$$-409]* \(#,##0.00\);_([$$-409]* &quot;-&quot;??_);_(@_)" numFmtId="164"/>
    <numFmt formatCode="0.0" numFmtId="165"/>
    <numFmt formatCode="#.0\x" numFmtId="166"/>
    <numFmt formatCode="_(&quot;$&quot;* #,##0.0_);_(&quot;$&quot;* \(#,##0.0\);_(&quot;$&quot;* &quot;-&quot;??_);_(@_)" numFmtId="167"/>
    <numFmt formatCode="_(&quot;$&quot;* #,##0.00_);_(&quot;$&quot;* \(#,##0.00\);_(&quot;$&quot;* &quot;-&quot;??_);_(@_)" numFmtId="168"/>
    <numFmt formatCode="0.0%" numFmtId="169"/>
  </numFmts>
  <fonts count="6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family val="2"/>
      <i val="1"/>
      <color theme="1"/>
      <sz val="11"/>
      <scheme val="minor"/>
    </font>
    <font>
      <name val="맑은 고딕"/>
      <family val="2"/>
      <b val="1"/>
      <i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borderId="0" fillId="0" fontId="1" numFmtId="0"/>
    <xf borderId="0" fillId="0" fontId="1" numFmtId="43"/>
    <xf borderId="0" fillId="0" fontId="1" numFmtId="168"/>
    <xf borderId="0" fillId="0" fontId="1" numFmtId="0"/>
  </cellStyleXfs>
  <cellXfs count="80">
    <xf borderId="0" fillId="0" fontId="0" numFmtId="0" pivotButton="0" quotePrefix="0" xfId="0"/>
    <xf borderId="0" fillId="0" fontId="3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0" fillId="0" fontId="0" numFmtId="164" pivotButton="0" quotePrefix="0" xfId="1">
      <alignment horizontal="left"/>
    </xf>
    <xf borderId="0" fillId="0" fontId="0" numFmtId="164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165" pivotButton="0" quotePrefix="0" xfId="0">
      <alignment horizontal="right"/>
    </xf>
    <xf borderId="0" fillId="0" fontId="0" numFmtId="166" pivotButton="0" quotePrefix="0" xfId="0"/>
    <xf borderId="0" fillId="0" fontId="0" numFmtId="167" pivotButton="0" quotePrefix="0" xfId="2"/>
    <xf applyAlignment="1" borderId="0" fillId="0" fontId="0" numFmtId="167" pivotButton="0" quotePrefix="0" xfId="2">
      <alignment horizontal="center"/>
    </xf>
    <xf borderId="0" fillId="0" fontId="4" numFmtId="0" pivotButton="0" quotePrefix="0" xfId="0"/>
    <xf applyAlignment="1" borderId="0" fillId="0" fontId="1" numFmtId="167" pivotButton="0" quotePrefix="0" xfId="2">
      <alignment horizontal="center"/>
    </xf>
    <xf borderId="0" fillId="0" fontId="1" numFmtId="167" pivotButton="0" quotePrefix="0" xfId="2"/>
    <xf borderId="0" fillId="0" fontId="0" numFmtId="166" pivotButton="0" quotePrefix="0" xfId="0"/>
    <xf applyAlignment="1" borderId="0" fillId="0" fontId="2" numFmtId="167" pivotButton="0" quotePrefix="0" xfId="2">
      <alignment horizontal="center"/>
    </xf>
    <xf borderId="0" fillId="0" fontId="2" numFmtId="167" pivotButton="0" quotePrefix="0" xfId="2"/>
    <xf borderId="0" fillId="0" fontId="2" numFmtId="166" pivotButton="0" quotePrefix="0" xfId="0"/>
    <xf borderId="0" fillId="0" fontId="1" numFmtId="0" pivotButton="0" quotePrefix="0" xfId="2"/>
    <xf borderId="0" fillId="0" fontId="0" numFmtId="168" pivotButton="0" quotePrefix="0" xfId="0"/>
    <xf borderId="0" fillId="0" fontId="3" numFmtId="10" pivotButton="0" quotePrefix="0" xfId="0"/>
    <xf borderId="1" fillId="0" fontId="0" numFmtId="0" pivotButton="0" quotePrefix="0" xfId="0"/>
    <xf borderId="1" fillId="0" fontId="0" numFmtId="9" pivotButton="0" quotePrefix="0" xfId="0"/>
    <xf borderId="1" fillId="0" fontId="2" numFmtId="0" pivotButton="0" quotePrefix="0" xfId="0"/>
    <xf borderId="2" fillId="0" fontId="2" numFmtId="0" pivotButton="0" quotePrefix="0" xfId="0"/>
    <xf borderId="2" fillId="0" fontId="4" numFmtId="0" pivotButton="0" quotePrefix="0" xfId="0"/>
    <xf borderId="0" fillId="0" fontId="0" numFmtId="169" pivotButton="0" quotePrefix="0" xfId="3"/>
    <xf borderId="0" fillId="0" fontId="0" numFmtId="169" pivotButton="0" quotePrefix="0" xfId="0"/>
    <xf borderId="3" fillId="0" fontId="2" numFmtId="0" pivotButton="0" quotePrefix="0" xfId="0"/>
    <xf borderId="4" fillId="0" fontId="2" numFmtId="0" pivotButton="0" quotePrefix="0" xfId="0"/>
    <xf borderId="5" fillId="0" fontId="3" numFmtId="0" pivotButton="0" quotePrefix="0" xfId="0"/>
    <xf applyAlignment="1" borderId="0" fillId="0" fontId="2" numFmtId="0" pivotButton="0" quotePrefix="0" xfId="0">
      <alignment horizontal="right"/>
    </xf>
    <xf applyAlignment="1" borderId="1" fillId="0" fontId="2" numFmtId="0" pivotButton="0" quotePrefix="0" xfId="0">
      <alignment vertical="top"/>
    </xf>
    <xf borderId="0" fillId="0" fontId="0" numFmtId="169" pivotButton="0" quotePrefix="0" xfId="0"/>
    <xf borderId="1" fillId="0" fontId="0" numFmtId="169" pivotButton="0" quotePrefix="0" xfId="0"/>
    <xf borderId="1" fillId="0" fontId="0" numFmtId="167" pivotButton="0" quotePrefix="0" xfId="2"/>
    <xf borderId="0" fillId="0" fontId="0" numFmtId="0" pivotButton="0" quotePrefix="0" xfId="0"/>
    <xf borderId="1" fillId="0" fontId="0" numFmtId="168" pivotButton="0" quotePrefix="0" xfId="2"/>
    <xf applyAlignment="1" borderId="0" fillId="0" fontId="0" numFmtId="0" pivotButton="0" quotePrefix="0" xfId="0">
      <alignment horizontal="center"/>
    </xf>
    <xf borderId="0" fillId="0" fontId="1" numFmtId="169" pivotButton="0" quotePrefix="0" xfId="3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169" pivotButton="0" quotePrefix="0" xfId="3">
      <alignment horizontal="center"/>
    </xf>
    <xf borderId="4" fillId="0" fontId="2" numFmtId="0" pivotButton="0" quotePrefix="0" xfId="0"/>
    <xf borderId="5" fillId="0" fontId="2" numFmtId="0" pivotButton="0" quotePrefix="0" xfId="0"/>
    <xf borderId="1" fillId="0" fontId="1" numFmtId="169" pivotButton="0" quotePrefix="0" xfId="3"/>
    <xf borderId="2" fillId="0" fontId="3" numFmtId="0" pivotButton="0" quotePrefix="0" xfId="0"/>
    <xf borderId="5" fillId="0" fontId="3" numFmtId="0" pivotButton="0" quotePrefix="0" xfId="0"/>
    <xf borderId="1" fillId="0" fontId="2" numFmtId="0" pivotButton="0" quotePrefix="0" xfId="0"/>
    <xf borderId="3" fillId="0" fontId="0" numFmtId="0" pivotButton="0" quotePrefix="0" xfId="0"/>
    <xf borderId="0" fillId="0" fontId="2" numFmtId="0" pivotButton="0" quotePrefix="0" xfId="0"/>
    <xf borderId="4" fillId="0" fontId="0" numFmtId="0" pivotButton="0" quotePrefix="0" xfId="0"/>
    <xf borderId="3" fillId="0" fontId="2" numFmtId="0" pivotButton="0" quotePrefix="0" xfId="0"/>
    <xf borderId="4" fillId="0" fontId="2" numFmtId="0" pivotButton="0" quotePrefix="0" xfId="0"/>
    <xf borderId="0" fillId="0" fontId="2" numFmtId="0" pivotButton="0" quotePrefix="0" xfId="0"/>
    <xf borderId="4" fillId="0" fontId="2" numFmtId="0" pivotButton="0" quotePrefix="0" xfId="0"/>
    <xf borderId="2" fillId="0" fontId="2" numFmtId="0" pivotButton="0" quotePrefix="0" xfId="0"/>
    <xf borderId="5" fillId="0" fontId="2" numFmtId="0" pivotButton="0" quotePrefix="0" xfId="0"/>
    <xf borderId="0" fillId="0" fontId="0" numFmtId="164" pivotButton="0" quotePrefix="0" xfId="0"/>
    <xf applyAlignment="1" borderId="0" fillId="0" fontId="0" numFmtId="164" pivotButton="0" quotePrefix="0" xfId="1">
      <alignment horizontal="left"/>
    </xf>
    <xf applyAlignment="1" borderId="0" fillId="0" fontId="0" numFmtId="165" pivotButton="0" quotePrefix="0" xfId="0">
      <alignment horizontal="right"/>
    </xf>
    <xf borderId="0" fillId="0" fontId="0" numFmtId="167" pivotButton="0" quotePrefix="0" xfId="2"/>
    <xf borderId="0" fillId="0" fontId="0" numFmtId="166" pivotButton="0" quotePrefix="0" xfId="0"/>
    <xf applyAlignment="1" borderId="0" fillId="0" fontId="0" numFmtId="167" pivotButton="0" quotePrefix="0" xfId="2">
      <alignment horizontal="center"/>
    </xf>
    <xf borderId="0" fillId="0" fontId="2" numFmtId="167" pivotButton="0" quotePrefix="0" xfId="2"/>
    <xf borderId="0" fillId="0" fontId="2" numFmtId="166" pivotButton="0" quotePrefix="0" xfId="0"/>
    <xf applyAlignment="1" borderId="0" fillId="0" fontId="2" numFmtId="167" pivotButton="0" quotePrefix="0" xfId="2">
      <alignment horizontal="center"/>
    </xf>
    <xf borderId="0" fillId="0" fontId="1" numFmtId="167" pivotButton="0" quotePrefix="0" xfId="2"/>
    <xf applyAlignment="1" borderId="0" fillId="0" fontId="1" numFmtId="167" pivotButton="0" quotePrefix="0" xfId="2">
      <alignment horizontal="center"/>
    </xf>
    <xf borderId="0" fillId="0" fontId="0" numFmtId="168" pivotButton="0" quotePrefix="0" xfId="0"/>
    <xf borderId="0" fillId="0" fontId="0" numFmtId="169" pivotButton="0" quotePrefix="0" xfId="0"/>
    <xf borderId="1" fillId="0" fontId="0" numFmtId="169" pivotButton="0" quotePrefix="0" xfId="0"/>
    <xf borderId="0" fillId="0" fontId="0" numFmtId="169" pivotButton="0" quotePrefix="0" xfId="3"/>
    <xf borderId="0" fillId="0" fontId="1" numFmtId="169" pivotButton="0" quotePrefix="0" xfId="3"/>
    <xf applyAlignment="1" borderId="0" fillId="0" fontId="1" numFmtId="169" pivotButton="0" quotePrefix="0" xfId="3">
      <alignment horizontal="center"/>
    </xf>
    <xf borderId="1" fillId="0" fontId="0" numFmtId="168" pivotButton="0" quotePrefix="0" xfId="2"/>
    <xf borderId="1" fillId="0" fontId="0" numFmtId="167" pivotButton="0" quotePrefix="0" xfId="2"/>
    <xf borderId="1" fillId="0" fontId="1" numFmtId="169" pivotButton="0" quotePrefix="0" xfId="3"/>
  </cellXfs>
  <cellStyles count="4">
    <cellStyle builtinId="0" name="표준" xfId="0"/>
    <cellStyle builtinId="3" name="쉼표" xfId="1"/>
    <cellStyle builtinId="4" name="통화" xfId="2"/>
    <cellStyle builtinId="5" name="백분율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ADT Security Corporation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Sheet3!$B$35:$B$40</f>
            </numRef>
          </cat>
          <val>
            <numRef>
              <f>Sheet3!$C$35:$C$40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75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 zoomScale="79" zoomScaleNormal="70">
      <selection activeCell="B45" sqref="B45"/>
    </sheetView>
  </sheetViews>
  <sheetFormatPr baseColWidth="8" defaultRowHeight="17" outlineLevelCol="0"/>
  <cols>
    <col bestFit="1" customWidth="1" max="1" min="1" style="42" width="44"/>
    <col bestFit="1" customWidth="1" max="2" min="2" style="42" width="28"/>
    <col bestFit="1" customWidth="1" max="3" min="3" style="42" width="24"/>
    <col bestFit="1" customWidth="1" max="4" min="4" style="42" width="20.75"/>
    <col bestFit="1" customWidth="1" max="5" min="5" style="42" width="24.83203125"/>
    <col bestFit="1" customWidth="1" max="6" min="6" style="42" width="23.25"/>
    <col bestFit="1" customWidth="1" max="7" min="7" style="42" width="16.83203125"/>
    <col bestFit="1" customWidth="1" max="8" min="8" style="42" width="13.75"/>
    <col bestFit="1" customWidth="1" max="9" min="9" style="42" width="10.4140625"/>
  </cols>
  <sheetData>
    <row r="1" spans="1:11">
      <c r="A1" s="1" t="s">
        <v>0</v>
      </c>
    </row>
    <row r="2" spans="1:11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56" t="n"/>
      <c r="H2" s="56" t="n"/>
      <c r="I2" s="56" t="n"/>
    </row>
    <row r="3" spans="1:11">
      <c r="A3" t="s">
        <v>7</v>
      </c>
      <c r="B3" t="s">
        <v>8</v>
      </c>
      <c r="C3" t="s">
        <v>9</v>
      </c>
      <c r="D3" s="60" t="n">
        <v>519.8</v>
      </c>
      <c r="E3" s="8" t="s">
        <v>10</v>
      </c>
      <c r="F3" s="8" t="s">
        <v>11</v>
      </c>
      <c r="G3" s="56" t="n"/>
      <c r="H3" s="56" t="n"/>
      <c r="I3" s="56" t="n"/>
    </row>
    <row r="4" spans="1:11">
      <c r="A4" t="s">
        <v>12</v>
      </c>
      <c r="B4" t="s">
        <v>13</v>
      </c>
      <c r="C4" t="s">
        <v>14</v>
      </c>
      <c r="D4" s="61" t="n">
        <v>1670</v>
      </c>
      <c r="E4" s="8" t="s">
        <v>15</v>
      </c>
      <c r="F4" s="8" t="s">
        <v>16</v>
      </c>
    </row>
    <row r="5" spans="1:11">
      <c r="A5" t="s">
        <v>17</v>
      </c>
      <c r="B5" t="s">
        <v>18</v>
      </c>
      <c r="C5" t="s">
        <v>19</v>
      </c>
      <c r="D5" s="60" t="n">
        <v>742.1</v>
      </c>
      <c r="E5" s="8" t="s">
        <v>20</v>
      </c>
      <c r="F5" s="8" t="s">
        <v>21</v>
      </c>
    </row>
    <row r="6" spans="1:11">
      <c r="E6" s="8" t="n"/>
      <c r="F6" s="8" t="n"/>
    </row>
    <row r="7" spans="1:11">
      <c r="A7" s="1" t="s">
        <v>22</v>
      </c>
      <c r="D7" s="60">
        <f>MAX(D3:D5)</f>
        <v/>
      </c>
      <c r="E7" s="62" t="s">
        <v>20</v>
      </c>
      <c r="F7" s="8" t="s">
        <v>21</v>
      </c>
    </row>
    <row r="8" spans="1:11">
      <c r="A8" s="1" t="s">
        <v>23</v>
      </c>
      <c r="D8" s="60">
        <f>MIN(D3:D5)</f>
        <v/>
      </c>
      <c r="E8" s="8" t="s">
        <v>15</v>
      </c>
      <c r="F8" s="8" t="s">
        <v>16</v>
      </c>
    </row>
    <row r="9" spans="1:11">
      <c r="A9" s="1" t="s">
        <v>24</v>
      </c>
      <c r="D9" s="60">
        <f>AVERAGE(D3:D5)</f>
        <v/>
      </c>
      <c r="E9" s="8" t="s">
        <v>25</v>
      </c>
      <c r="F9" s="8" t="s">
        <v>26</v>
      </c>
    </row>
    <row r="10" spans="1:11">
      <c r="A10" s="1" t="s">
        <v>27</v>
      </c>
      <c r="D10" s="60">
        <f>MEDIAN(D3:D5)</f>
        <v/>
      </c>
      <c r="E10" s="8" t="s">
        <v>10</v>
      </c>
      <c r="F10" s="8" t="s">
        <v>11</v>
      </c>
    </row>
    <row r="12" spans="1:11">
      <c r="A12" s="1" t="s">
        <v>28</v>
      </c>
    </row>
    <row r="13" spans="1:11">
      <c r="A13" s="56" t="s">
        <v>29</v>
      </c>
      <c r="B13" s="56" t="s">
        <v>30</v>
      </c>
      <c r="C13" s="56" t="s">
        <v>31</v>
      </c>
      <c r="D13" s="56" t="s">
        <v>32</v>
      </c>
      <c r="E13" s="56" t="s">
        <v>33</v>
      </c>
      <c r="F13" s="56" t="s">
        <v>34</v>
      </c>
      <c r="G13" s="56" t="s">
        <v>35</v>
      </c>
      <c r="H13" s="56" t="s">
        <v>36</v>
      </c>
      <c r="I13" s="56" t="s">
        <v>37</v>
      </c>
      <c r="J13" s="56" t="s">
        <v>38</v>
      </c>
      <c r="K13" s="56" t="n"/>
    </row>
    <row r="14" spans="1:11">
      <c r="A14" t="s">
        <v>9</v>
      </c>
      <c r="B14" s="63" t="n">
        <v>26.38</v>
      </c>
      <c r="C14" s="63" t="n">
        <v>1387.4</v>
      </c>
      <c r="D14" s="63" t="n">
        <v>1702.9</v>
      </c>
      <c r="E14" s="63" t="n">
        <v>3061.4</v>
      </c>
      <c r="F14" s="63" t="n">
        <v>129.7</v>
      </c>
      <c r="G14" s="63" t="n">
        <v>198.33</v>
      </c>
      <c r="H14" s="64">
        <f>D14/E14</f>
        <v/>
      </c>
      <c r="I14" s="64">
        <f>D14/G14</f>
        <v/>
      </c>
      <c r="J14" s="64">
        <f>D14/F14</f>
        <v/>
      </c>
    </row>
    <row r="15" spans="1:11">
      <c r="A15" t="s">
        <v>39</v>
      </c>
      <c r="B15" s="65" t="s">
        <v>40</v>
      </c>
      <c r="C15" s="63" t="n">
        <v>5077.2</v>
      </c>
      <c r="D15" s="63" t="n">
        <v>4653.5</v>
      </c>
      <c r="E15" s="63" t="n">
        <v>3491.8</v>
      </c>
      <c r="F15" s="63" t="n">
        <v>263.2</v>
      </c>
      <c r="G15" s="63" t="n">
        <v>382.3</v>
      </c>
      <c r="H15" s="64">
        <f>D15/E15</f>
        <v/>
      </c>
      <c r="I15" s="64">
        <f>D15/G15</f>
        <v/>
      </c>
      <c r="J15" s="64">
        <f>D15/F15</f>
        <v/>
      </c>
    </row>
    <row r="16" spans="1:11">
      <c r="A16" t="s">
        <v>41</v>
      </c>
      <c r="B16" s="63" t="n">
        <v>83.31999999999999</v>
      </c>
      <c r="C16" s="63" t="n">
        <v>3560.1</v>
      </c>
      <c r="D16" s="63" t="n">
        <v>3902.5</v>
      </c>
      <c r="E16" s="63" t="n">
        <v>3107.6</v>
      </c>
      <c r="F16" s="63" t="n">
        <v>390.9</v>
      </c>
      <c r="G16" s="63" t="n">
        <v>268.6</v>
      </c>
      <c r="H16" s="64">
        <f>D16/E16</f>
        <v/>
      </c>
      <c r="I16" s="64">
        <f>D16/G16</f>
        <v/>
      </c>
      <c r="J16" s="64">
        <f>D16/F16</f>
        <v/>
      </c>
    </row>
    <row r="17" spans="1:11">
      <c r="A17" t="s">
        <v>42</v>
      </c>
      <c r="B17" s="63" t="n">
        <v>556.83</v>
      </c>
      <c r="C17" s="63" t="n">
        <v>2329.9</v>
      </c>
      <c r="D17" s="63" t="n">
        <v>2210.1</v>
      </c>
      <c r="E17" s="63" t="n">
        <v>1498.4</v>
      </c>
      <c r="F17" s="63" t="n">
        <v>194.8</v>
      </c>
      <c r="G17" s="63" t="n">
        <v>231.2</v>
      </c>
      <c r="H17" s="64">
        <f>D17/E17</f>
        <v/>
      </c>
      <c r="I17" s="64">
        <f>D17/G17</f>
        <v/>
      </c>
      <c r="J17" s="64">
        <f>D17/F17</f>
        <v/>
      </c>
    </row>
    <row r="18" spans="1:11">
      <c r="A18" s="1" t="n"/>
      <c r="B18" s="63" t="n"/>
      <c r="C18" s="63" t="n"/>
      <c r="D18" s="63" t="n"/>
      <c r="E18" s="63" t="n"/>
      <c r="F18" s="63" t="n"/>
      <c r="G18" s="63" t="n"/>
      <c r="H18" s="64" t="n"/>
      <c r="I18" s="64" t="n"/>
      <c r="J18" s="64" t="n"/>
    </row>
    <row r="19" spans="1:11">
      <c r="A19" s="1" t="s">
        <v>22</v>
      </c>
      <c r="B19" s="63">
        <f>MAX(B13:B17)</f>
        <v/>
      </c>
      <c r="C19" s="63">
        <f>MAX(C13:C17)</f>
        <v/>
      </c>
      <c r="D19" s="63">
        <f>MAX(D13:D17)</f>
        <v/>
      </c>
      <c r="E19" s="63">
        <f>MAX(E13:E17)</f>
        <v/>
      </c>
      <c r="F19" s="63">
        <f>MAX(F13:F17)</f>
        <v/>
      </c>
      <c r="G19" s="63">
        <f>MAX(G13:G17)</f>
        <v/>
      </c>
      <c r="H19" s="64">
        <f>MAX(H13:H17)</f>
        <v/>
      </c>
      <c r="I19" s="64">
        <f>MAX(I13:I17)</f>
        <v/>
      </c>
      <c r="J19" s="64">
        <f>MAX(J13:J17)</f>
        <v/>
      </c>
    </row>
    <row r="20" spans="1:11">
      <c r="A20" s="1" t="s">
        <v>23</v>
      </c>
      <c r="B20" s="63">
        <f>MIN(B13:B17)</f>
        <v/>
      </c>
      <c r="C20" s="63">
        <f>MIN(C13:C17)</f>
        <v/>
      </c>
      <c r="D20" s="63">
        <f>MIN(D13:D17)</f>
        <v/>
      </c>
      <c r="E20" s="63">
        <f>MIN(E13:E17)</f>
        <v/>
      </c>
      <c r="F20" s="63">
        <f>MIN(F13:F17)</f>
        <v/>
      </c>
      <c r="G20" s="63">
        <f>MIN(G13:G17)</f>
        <v/>
      </c>
      <c r="H20" s="64">
        <f>MIN(H13:H17)</f>
        <v/>
      </c>
      <c r="I20" s="64">
        <f>MIN(I13:I17)</f>
        <v/>
      </c>
      <c r="J20" s="64">
        <f>MIN(J13:J17)</f>
        <v/>
      </c>
    </row>
    <row r="21" spans="1:11">
      <c r="A21" s="1" t="s">
        <v>24</v>
      </c>
      <c r="B21" s="63">
        <f>AVERAGE(B13:B17)</f>
        <v/>
      </c>
      <c r="C21" s="63">
        <f>AVERAGE(C13:C17)</f>
        <v/>
      </c>
      <c r="D21" s="63">
        <f>AVERAGE(D13:D17)</f>
        <v/>
      </c>
      <c r="E21" s="63">
        <f>AVERAGE(E13:E17)</f>
        <v/>
      </c>
      <c r="F21" s="63">
        <f>AVERAGE(F13:F17)</f>
        <v/>
      </c>
      <c r="G21" s="63">
        <f>AVERAGE(G13:G17)</f>
        <v/>
      </c>
      <c r="H21" s="64">
        <f>AVERAGE(H13:H17)</f>
        <v/>
      </c>
      <c r="I21" s="64">
        <f>AVERAGE(I13:I17)</f>
        <v/>
      </c>
      <c r="J21" s="64">
        <f>AVERAGE(J13:J17)</f>
        <v/>
      </c>
    </row>
    <row customFormat="1" r="22" s="56" spans="1:11">
      <c r="A22" s="13" t="s">
        <v>27</v>
      </c>
      <c r="B22" s="66">
        <f>MEDIAN(B13:B17)</f>
        <v/>
      </c>
      <c r="C22" s="66">
        <f>MEDIAN(C13:C17)</f>
        <v/>
      </c>
      <c r="D22" s="66">
        <f>MEDIAN(D13:D17)</f>
        <v/>
      </c>
      <c r="E22" s="66">
        <f>MEDIAN(E13:E17)</f>
        <v/>
      </c>
      <c r="F22" s="66">
        <f>MEDIAN(F13:F17)</f>
        <v/>
      </c>
      <c r="G22" s="66">
        <f>MEDIAN(G13:G17)</f>
        <v/>
      </c>
      <c r="H22" s="67">
        <f>MEDIAN(H13:H17)</f>
        <v/>
      </c>
      <c r="I22" s="67">
        <f>MEDIAN(I13:I17)</f>
        <v/>
      </c>
      <c r="J22" s="67">
        <f>MEDIAN(J13:J17)</f>
        <v/>
      </c>
    </row>
    <row r="23" spans="1:11">
      <c r="A23" s="1" t="n"/>
      <c r="B23" s="63" t="n"/>
      <c r="C23" s="63" t="n"/>
      <c r="D23" s="63" t="n"/>
      <c r="E23" s="63" t="n"/>
      <c r="F23" s="63" t="n"/>
      <c r="G23" s="63" t="n"/>
      <c r="H23" s="64" t="n"/>
      <c r="I23" s="64" t="n"/>
      <c r="J23" s="64" t="n"/>
    </row>
    <row customFormat="1" r="24" s="56" spans="1:11">
      <c r="A24" s="56" t="s">
        <v>43</v>
      </c>
      <c r="B24" s="66" t="n">
        <v>26.37</v>
      </c>
      <c r="C24" s="66" t="n">
        <v>4359.3</v>
      </c>
      <c r="D24" s="66" t="n">
        <v>9685.299999999999</v>
      </c>
      <c r="E24" s="66" t="n">
        <v>3587</v>
      </c>
      <c r="F24" s="66" t="n">
        <v>682</v>
      </c>
      <c r="G24" s="66" t="n">
        <v>1820</v>
      </c>
      <c r="H24" s="67">
        <f>D24/E24</f>
        <v/>
      </c>
      <c r="I24" s="67">
        <f>D24/G24</f>
        <v/>
      </c>
      <c r="J24" s="67">
        <f>D24/F24</f>
        <v/>
      </c>
    </row>
    <row r="25" spans="1:11">
      <c r="H25" s="64" t="n"/>
      <c r="I25" s="64" t="n"/>
      <c r="J25" s="64" t="n"/>
    </row>
    <row r="26" spans="1:11">
      <c r="A26" s="1" t="s">
        <v>44</v>
      </c>
    </row>
    <row r="27" spans="1:11">
      <c r="A27" s="56" t="s">
        <v>29</v>
      </c>
      <c r="B27" s="56" t="s">
        <v>30</v>
      </c>
      <c r="C27" s="56" t="s">
        <v>31</v>
      </c>
      <c r="D27" s="56" t="s">
        <v>32</v>
      </c>
      <c r="E27" s="56" t="s">
        <v>33</v>
      </c>
      <c r="F27" s="56" t="s">
        <v>34</v>
      </c>
      <c r="G27" s="56" t="s">
        <v>35</v>
      </c>
      <c r="H27" s="56" t="s">
        <v>36</v>
      </c>
      <c r="I27" s="56" t="s">
        <v>37</v>
      </c>
      <c r="J27" s="56" t="s">
        <v>38</v>
      </c>
      <c r="K27" s="56" t="n"/>
    </row>
    <row r="28" spans="1:11">
      <c r="A28" t="s">
        <v>9</v>
      </c>
      <c r="B28" s="65" t="n">
        <v>26.38</v>
      </c>
      <c r="C28" s="63" t="n">
        <v>1387.4</v>
      </c>
      <c r="D28" s="63" t="n">
        <v>1702.9</v>
      </c>
      <c r="E28" s="63" t="n">
        <v>3061.4</v>
      </c>
      <c r="F28" s="63" t="n">
        <v>129.7</v>
      </c>
      <c r="G28" s="63" t="n">
        <v>248.9</v>
      </c>
      <c r="H28" s="64">
        <f>D28/E28</f>
        <v/>
      </c>
      <c r="I28" s="64">
        <f>D28/G28</f>
        <v/>
      </c>
      <c r="J28" s="64">
        <f>D28/F28</f>
        <v/>
      </c>
    </row>
    <row r="29" spans="1:11">
      <c r="A29" t="s">
        <v>39</v>
      </c>
      <c r="B29" s="63" t="n">
        <v>47.67</v>
      </c>
      <c r="C29" s="63" t="n">
        <v>4826.3</v>
      </c>
      <c r="D29" s="63" t="n">
        <v>4338.5</v>
      </c>
      <c r="E29" s="63" t="n">
        <v>3944.7</v>
      </c>
      <c r="F29" s="63" t="n">
        <v>268.5</v>
      </c>
      <c r="G29" s="63" t="n">
        <v>410.3</v>
      </c>
      <c r="H29" s="64">
        <f>D29/E29</f>
        <v/>
      </c>
      <c r="I29" s="64">
        <f>D29/G29</f>
        <v/>
      </c>
      <c r="J29" s="64">
        <f>D29/F29</f>
        <v/>
      </c>
    </row>
    <row r="30" spans="1:11">
      <c r="A30" t="s">
        <v>45</v>
      </c>
      <c r="B30" s="63" t="n">
        <v>3.31</v>
      </c>
      <c r="C30" s="63" t="n">
        <v>5116.8</v>
      </c>
      <c r="D30" s="63" t="n">
        <v>7143.4</v>
      </c>
      <c r="E30" s="63" t="n">
        <v>9853.200000000001</v>
      </c>
      <c r="F30" s="63" t="n">
        <v>580.3</v>
      </c>
      <c r="G30" s="63" t="n">
        <v>751.5</v>
      </c>
      <c r="H30" s="64">
        <f>D30/E30</f>
        <v/>
      </c>
      <c r="I30" s="64">
        <f>D30/G30</f>
        <v/>
      </c>
      <c r="J30" s="64">
        <f>D30/F30</f>
        <v/>
      </c>
    </row>
    <row r="31" spans="1:11">
      <c r="A31" t="s">
        <v>46</v>
      </c>
      <c r="B31" s="63" t="n">
        <v>7.4</v>
      </c>
      <c r="C31" s="63" t="n">
        <v>4427.9</v>
      </c>
      <c r="D31" s="63" t="n">
        <v>4644.1</v>
      </c>
      <c r="E31" s="63" t="n">
        <v>4872.4</v>
      </c>
      <c r="F31" s="63" t="n">
        <v>449.9</v>
      </c>
      <c r="G31" s="63" t="n">
        <v>580.3</v>
      </c>
      <c r="H31" s="64">
        <f>D31/E31</f>
        <v/>
      </c>
      <c r="I31" s="64">
        <f>D31/G31</f>
        <v/>
      </c>
      <c r="J31" s="64">
        <f>D31/F31</f>
        <v/>
      </c>
    </row>
    <row r="33" spans="1:11">
      <c r="A33" s="1" t="s">
        <v>22</v>
      </c>
      <c r="B33" s="63">
        <f>MAX(B27:B31)</f>
        <v/>
      </c>
      <c r="C33" s="63">
        <f>MAX(C27:C31)</f>
        <v/>
      </c>
      <c r="D33" s="63">
        <f>MAX(D27:D31)</f>
        <v/>
      </c>
      <c r="E33" s="63">
        <f>MAX(E27:E31)</f>
        <v/>
      </c>
      <c r="F33" s="63">
        <f>MAX(F27:F31)</f>
        <v/>
      </c>
      <c r="G33" s="63">
        <f>MAX(G27:G31)</f>
        <v/>
      </c>
      <c r="H33" s="64">
        <f>MAX(H27:H31)</f>
        <v/>
      </c>
      <c r="I33" s="64">
        <f>MAX(I27:I31)</f>
        <v/>
      </c>
      <c r="J33" s="64">
        <f>MAX(J27:J31)</f>
        <v/>
      </c>
    </row>
    <row r="34" spans="1:11">
      <c r="A34" s="1" t="s">
        <v>23</v>
      </c>
      <c r="B34" s="63">
        <f>MIN(B27:B31)</f>
        <v/>
      </c>
      <c r="C34" s="63">
        <f>MIN(C27:C31)</f>
        <v/>
      </c>
      <c r="D34" s="63">
        <f>MIN(D27:D31)</f>
        <v/>
      </c>
      <c r="E34" s="63">
        <f>MIN(E27:E31)</f>
        <v/>
      </c>
      <c r="F34" s="63">
        <f>MIN(F27:F31)</f>
        <v/>
      </c>
      <c r="G34" s="63">
        <f>MIN(G27:G31)</f>
        <v/>
      </c>
      <c r="H34" s="64">
        <f>MIN(H27:H31)</f>
        <v/>
      </c>
      <c r="I34" s="64">
        <f>MIN(I27:I31)</f>
        <v/>
      </c>
      <c r="J34" s="64">
        <f>MIN(J27:J31)</f>
        <v/>
      </c>
    </row>
    <row r="35" spans="1:11">
      <c r="A35" s="1" t="s">
        <v>24</v>
      </c>
      <c r="B35" s="63">
        <f>AVERAGE(B27:B31)</f>
        <v/>
      </c>
      <c r="C35" s="63">
        <f>AVERAGE(C27:C31)</f>
        <v/>
      </c>
      <c r="D35" s="63">
        <f>AVERAGE(D27:D31)</f>
        <v/>
      </c>
      <c r="E35" s="63">
        <f>AVERAGE(E27:E31)</f>
        <v/>
      </c>
      <c r="F35" s="63">
        <f>AVERAGE(F27:F31)</f>
        <v/>
      </c>
      <c r="G35" s="63">
        <f>AVERAGE(G27:G31)</f>
        <v/>
      </c>
      <c r="H35" s="64">
        <f>AVERAGE(H27:H31)</f>
        <v/>
      </c>
      <c r="I35" s="64">
        <f>AVERAGE(I27:I31)</f>
        <v/>
      </c>
      <c r="J35" s="64">
        <f>AVERAGE(J27:J31)</f>
        <v/>
      </c>
    </row>
    <row customFormat="1" r="36" s="56" spans="1:11">
      <c r="A36" s="13" t="s">
        <v>27</v>
      </c>
      <c r="B36" s="66">
        <f>MEDIAN(B27:B31)</f>
        <v/>
      </c>
      <c r="C36" s="66">
        <f>MEDIAN(C27:C31)</f>
        <v/>
      </c>
      <c r="D36" s="66">
        <f>MEDIAN(D27:D31)</f>
        <v/>
      </c>
      <c r="E36" s="66">
        <f>MEDIAN(E27:E31)</f>
        <v/>
      </c>
      <c r="F36" s="66">
        <f>MEDIAN(F27:F31)</f>
        <v/>
      </c>
      <c r="G36" s="66">
        <f>MEDIAN(G27:G31)</f>
        <v/>
      </c>
      <c r="H36" s="67">
        <f>MEDIAN(H27:H31)</f>
        <v/>
      </c>
      <c r="I36" s="67">
        <f>MEDIAN(I27:I31)</f>
        <v/>
      </c>
      <c r="J36" s="67">
        <f>MEDIAN(J27:J31)</f>
        <v/>
      </c>
    </row>
    <row r="38" spans="1:11">
      <c r="A38" s="56" t="s">
        <v>47</v>
      </c>
      <c r="B38" s="68" t="n">
        <v>11.65</v>
      </c>
      <c r="C38" s="66" t="n">
        <v>8725.299999999999</v>
      </c>
      <c r="D38" s="66" t="n">
        <v>19387.5</v>
      </c>
      <c r="E38" s="66" t="n">
        <v>4315.5</v>
      </c>
      <c r="F38" s="66" t="n">
        <v>304.4</v>
      </c>
      <c r="G38" s="66" t="n">
        <v>2617.7</v>
      </c>
      <c r="H38" s="67">
        <f>D38/E38</f>
        <v/>
      </c>
      <c r="I38" s="67">
        <f>D38/G38</f>
        <v/>
      </c>
      <c r="J38" s="67">
        <f>D38/F38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 zoomScale="86">
      <selection activeCell="A12" sqref="A12"/>
    </sheetView>
  </sheetViews>
  <sheetFormatPr baseColWidth="8" defaultRowHeight="17" outlineLevelCol="0"/>
  <cols>
    <col bestFit="1" customWidth="1" max="1" min="1" style="42" width="27.4140625"/>
    <col bestFit="1" customWidth="1" max="2" min="2" style="42" width="22.75"/>
    <col bestFit="1" customWidth="1" max="3" min="3" style="42" width="19"/>
    <col bestFit="1" customWidth="1" max="4" min="4" style="42" width="20.75"/>
    <col customWidth="1" max="5" min="5" style="42" width="20.75"/>
    <col bestFit="1" customWidth="1" max="6" min="6" style="42" width="18.4140625"/>
    <col bestFit="1" customWidth="1" max="7" min="7" style="42" width="13.1640625"/>
    <col bestFit="1" customWidth="1" max="8" min="8" style="42" width="11.4140625"/>
    <col bestFit="1" customWidth="1" max="10" min="9" style="42" width="12"/>
    <col bestFit="1" customWidth="1" max="11" min="11" style="42" width="10.4140625"/>
    <col bestFit="1" customWidth="1" max="12" min="12" style="42" width="9.75"/>
  </cols>
  <sheetData>
    <row r="1" spans="1:13">
      <c r="A1" s="56" t="s">
        <v>29</v>
      </c>
      <c r="B1" s="56" t="s">
        <v>30</v>
      </c>
      <c r="C1" s="56" t="s">
        <v>31</v>
      </c>
      <c r="D1" s="56" t="s">
        <v>32</v>
      </c>
      <c r="E1" s="56" t="s">
        <v>48</v>
      </c>
      <c r="F1" s="56" t="s">
        <v>49</v>
      </c>
      <c r="G1" s="56" t="s">
        <v>33</v>
      </c>
      <c r="H1" s="56" t="s">
        <v>34</v>
      </c>
      <c r="I1" s="56" t="s">
        <v>35</v>
      </c>
      <c r="J1" s="56" t="s">
        <v>36</v>
      </c>
      <c r="K1" s="56" t="s">
        <v>37</v>
      </c>
      <c r="L1" s="56" t="s">
        <v>38</v>
      </c>
      <c r="M1" s="56" t="n"/>
    </row>
    <row r="2" spans="1:13">
      <c r="A2" t="s">
        <v>43</v>
      </c>
      <c r="B2" s="69" t="n">
        <v>26.37</v>
      </c>
      <c r="C2" s="69" t="n">
        <v>4359.3</v>
      </c>
      <c r="D2" s="69" t="n">
        <v>9685.299999999999</v>
      </c>
      <c r="E2" s="69" t="n">
        <v>5326</v>
      </c>
      <c r="F2" s="20" t="n">
        <v>165.3</v>
      </c>
      <c r="G2" s="69" t="n">
        <v>3587</v>
      </c>
      <c r="H2" s="69" t="n">
        <v>682</v>
      </c>
      <c r="I2" s="69" t="n">
        <v>1820</v>
      </c>
      <c r="J2" s="64">
        <f>D2/G2</f>
        <v/>
      </c>
      <c r="K2" s="64">
        <f>D2/I2</f>
        <v/>
      </c>
      <c r="L2" s="64">
        <f>D2/H2</f>
        <v/>
      </c>
    </row>
    <row r="3" s="42" spans="1:13">
      <c r="A3" t="s">
        <v>47</v>
      </c>
      <c r="B3" s="70" t="n">
        <v>11.65</v>
      </c>
      <c r="C3" s="69" t="n">
        <v>8725.299999999999</v>
      </c>
      <c r="D3" s="69" t="n">
        <v>19387.5</v>
      </c>
      <c r="E3" s="69" t="n">
        <v>10728.7</v>
      </c>
      <c r="F3" s="20" t="n">
        <v>748.9</v>
      </c>
      <c r="G3" s="69" t="n">
        <v>4315.5</v>
      </c>
      <c r="H3" s="69" t="n">
        <v>304.4</v>
      </c>
      <c r="I3" s="69" t="n">
        <v>2617.7</v>
      </c>
      <c r="J3" s="64">
        <f>D3/G3</f>
        <v/>
      </c>
      <c r="K3" s="64">
        <f>D3/I3</f>
        <v/>
      </c>
      <c r="L3" s="64">
        <f>D3/H3</f>
        <v/>
      </c>
    </row>
    <row r="6" spans="1:13">
      <c r="B6" s="56" t="s">
        <v>50</v>
      </c>
      <c r="C6" s="56" t="s">
        <v>51</v>
      </c>
      <c r="D6" s="56" t="s">
        <v>27</v>
      </c>
      <c r="E6" s="56" t="s">
        <v>52</v>
      </c>
      <c r="F6" s="56" t="s">
        <v>53</v>
      </c>
      <c r="H6" s="56" t="s">
        <v>50</v>
      </c>
      <c r="I6" s="56" t="s">
        <v>51</v>
      </c>
      <c r="J6" s="56" t="s">
        <v>27</v>
      </c>
      <c r="K6" s="56" t="s">
        <v>52</v>
      </c>
      <c r="L6" s="56" t="s">
        <v>53</v>
      </c>
    </row>
    <row r="7" spans="1:13">
      <c r="A7" s="56" t="s">
        <v>54</v>
      </c>
    </row>
    <row r="8" spans="1:13">
      <c r="A8" t="s">
        <v>36</v>
      </c>
      <c r="B8" s="64" t="n">
        <v>0.8</v>
      </c>
      <c r="C8" s="64">
        <f>(D8-B8)/2+B8</f>
        <v/>
      </c>
      <c r="D8" s="64" t="n">
        <v>1.3</v>
      </c>
      <c r="E8" s="64">
        <f>(F8-D8)/2+D8</f>
        <v/>
      </c>
      <c r="F8" s="64" t="n">
        <v>8.1</v>
      </c>
      <c r="H8" s="71">
        <f>(B8*G2-E2)/F2</f>
        <v/>
      </c>
      <c r="I8" s="71">
        <f>(C8*G2-E2)/F2</f>
        <v/>
      </c>
      <c r="J8" s="71">
        <f>(D8*G2-E2)/F2</f>
        <v/>
      </c>
      <c r="K8" s="71">
        <f>(E8*G2-E2)/F2</f>
        <v/>
      </c>
      <c r="L8" s="71">
        <f>(F8*G2-E2)/F2</f>
        <v/>
      </c>
    </row>
    <row r="9" spans="1:13">
      <c r="A9" t="s">
        <v>55</v>
      </c>
      <c r="B9" s="64" t="n">
        <v>11.3</v>
      </c>
      <c r="C9" s="64">
        <f>(D9-B9)/2+B9</f>
        <v/>
      </c>
      <c r="D9" s="64" t="n">
        <v>12.1</v>
      </c>
      <c r="E9" s="64">
        <f>(F9-D9)/2+D9</f>
        <v/>
      </c>
      <c r="F9" s="64" t="n">
        <v>13.7</v>
      </c>
      <c r="H9" s="71">
        <f>(B9*I2-E2)/F2</f>
        <v/>
      </c>
      <c r="I9" s="71">
        <f>(C9*I2-E2)/F2</f>
        <v/>
      </c>
      <c r="J9" s="71">
        <f>(D9*I2-E2)/F2</f>
        <v/>
      </c>
      <c r="K9" s="71">
        <f>(E9*I2-E2)/F2</f>
        <v/>
      </c>
      <c r="L9" s="71">
        <f>(F9*I2-E2)/F2</f>
        <v/>
      </c>
    </row>
    <row r="10" spans="1:13">
      <c r="B10" s="64" t="n"/>
      <c r="C10" s="64" t="n"/>
      <c r="D10" s="64" t="n"/>
      <c r="E10" s="64" t="n"/>
      <c r="F10" s="64" t="n"/>
      <c r="H10" s="71" t="n"/>
      <c r="I10" s="71" t="n"/>
      <c r="J10" s="71" t="n"/>
      <c r="K10" s="71" t="n"/>
      <c r="L10" s="71" t="n"/>
    </row>
    <row r="11" spans="1:13">
      <c r="B11" s="64" t="n"/>
      <c r="C11" s="64" t="n"/>
      <c r="D11" s="64" t="n"/>
      <c r="E11" s="64" t="n"/>
      <c r="F11" s="64" t="n"/>
      <c r="H11" s="71" t="n"/>
      <c r="I11" s="71" t="n"/>
      <c r="J11" s="71" t="n"/>
      <c r="K11" s="71" t="n"/>
      <c r="L11" s="71" t="n"/>
    </row>
    <row r="12" spans="1:13">
      <c r="A12" s="56" t="s">
        <v>56</v>
      </c>
      <c r="B12" s="64" t="n"/>
      <c r="C12" s="64" t="n"/>
      <c r="D12" s="64" t="n"/>
      <c r="E12" s="64" t="n"/>
      <c r="F12" s="64" t="n"/>
      <c r="H12" s="71" t="n"/>
      <c r="I12" s="71" t="n"/>
      <c r="J12" s="71" t="n"/>
      <c r="K12" s="71" t="n"/>
      <c r="L12" s="71" t="n"/>
    </row>
    <row r="13" spans="1:13">
      <c r="A13" t="s">
        <v>36</v>
      </c>
      <c r="B13" s="64" t="n">
        <v>0.6</v>
      </c>
      <c r="C13" s="64">
        <f>(D13-B13)/2+B13</f>
        <v/>
      </c>
      <c r="D13" s="64" t="n">
        <v>1.3</v>
      </c>
      <c r="E13" s="64">
        <f>(F13-D13)/2+D13</f>
        <v/>
      </c>
      <c r="F13" s="64" t="n">
        <v>1.5</v>
      </c>
      <c r="H13" s="71">
        <f>(B13*G2-E2)/F2</f>
        <v/>
      </c>
      <c r="I13" s="71">
        <f>(C13*G2-E2)/F2</f>
        <v/>
      </c>
      <c r="J13" s="71">
        <f>(D13*G2-E2)/F2</f>
        <v/>
      </c>
      <c r="K13" s="71">
        <f>(E13*G2-E2)/F2</f>
        <v/>
      </c>
      <c r="L13" s="71">
        <f>(F13*G2-E2)/F2</f>
        <v/>
      </c>
    </row>
    <row r="14" spans="1:13">
      <c r="A14" t="s">
        <v>37</v>
      </c>
      <c r="B14" s="64" t="n">
        <v>8.6</v>
      </c>
      <c r="C14" s="64">
        <f>(D14-B14)/2+B14</f>
        <v/>
      </c>
      <c r="D14" s="64" t="n">
        <v>10.9</v>
      </c>
      <c r="E14" s="64">
        <f>(F14-D14)/2+D14</f>
        <v/>
      </c>
      <c r="F14" s="64" t="n">
        <v>14.5</v>
      </c>
      <c r="H14" s="71">
        <f>(B14*I2-E2)/F2</f>
        <v/>
      </c>
      <c r="I14" s="71">
        <f>(C14*I2-E2)/F2</f>
        <v/>
      </c>
      <c r="J14" s="71">
        <f>(D14*I2-E2)/F2</f>
        <v/>
      </c>
      <c r="K14" s="71">
        <f>(E14*I2-E2)/F2</f>
        <v/>
      </c>
      <c r="L14" s="71">
        <f>(F14*I2-E2)/F2</f>
        <v/>
      </c>
    </row>
    <row r="15" spans="1:13">
      <c r="A15" t="s">
        <v>38</v>
      </c>
      <c r="B15" s="64" t="n">
        <v>9.983371706318753</v>
      </c>
      <c r="C15" s="64">
        <f>(D15-B15)/2+B15</f>
        <v/>
      </c>
      <c r="D15" s="64" t="n">
        <v>12.23750611504356</v>
      </c>
      <c r="E15" s="64">
        <f>(F15-D15)/2+D15</f>
        <v/>
      </c>
      <c r="F15" s="64" t="n">
        <v>17.68047112462006</v>
      </c>
      <c r="H15" s="71">
        <f>(B15*H2-E2)/F2</f>
        <v/>
      </c>
      <c r="I15" s="71">
        <f>(C15*H2-E2)/F2</f>
        <v/>
      </c>
      <c r="J15" s="71">
        <f>(D15*H2-E2)/F2</f>
        <v/>
      </c>
      <c r="K15" s="71">
        <f>(E15*H2-E2)/F2</f>
        <v/>
      </c>
      <c r="L15" s="71">
        <f>(F15*H2-E2)/F2</f>
        <v/>
      </c>
    </row>
    <row r="16" spans="1:13">
      <c r="B16" s="64" t="n"/>
      <c r="C16" s="64" t="n"/>
      <c r="D16" s="64" t="n"/>
      <c r="E16" s="64" t="n"/>
      <c r="F16" s="64" t="n"/>
      <c r="H16" s="71" t="n"/>
      <c r="I16" s="71" t="n"/>
      <c r="J16" s="71" t="n"/>
      <c r="K16" s="71" t="n"/>
      <c r="L16" s="71" t="n"/>
    </row>
    <row r="17" spans="1:13">
      <c r="A17" s="56" t="s">
        <v>57</v>
      </c>
      <c r="B17" s="64" t="n"/>
      <c r="C17" s="64" t="n"/>
      <c r="D17" s="64" t="n"/>
      <c r="E17" s="64" t="n"/>
      <c r="F17" s="64" t="n"/>
      <c r="H17" s="71" t="n"/>
      <c r="I17" s="71" t="n"/>
      <c r="J17" s="71" t="n"/>
      <c r="K17" s="71" t="n"/>
      <c r="L17" s="71" t="n"/>
    </row>
    <row r="18" spans="1:13">
      <c r="A18" t="s">
        <v>36</v>
      </c>
      <c r="B18" s="64" t="n">
        <v>0.6</v>
      </c>
      <c r="C18" s="64">
        <f>(D18-B18)/2+B18</f>
        <v/>
      </c>
      <c r="D18" s="64" t="n">
        <v>0.8</v>
      </c>
      <c r="E18" s="64">
        <f>(F18-D18)/2+D18</f>
        <v/>
      </c>
      <c r="F18" s="64" t="n">
        <v>1.1</v>
      </c>
      <c r="H18" s="71">
        <f>(B18*G3-E3)/F3</f>
        <v/>
      </c>
      <c r="I18" s="71">
        <f>(C18*G3-E3)/F3</f>
        <v/>
      </c>
      <c r="J18" s="71">
        <f>(D18*G3-E3)/F3</f>
        <v/>
      </c>
      <c r="K18" s="71">
        <f>(E18*G3-E3)/F3</f>
        <v/>
      </c>
      <c r="L18" s="71">
        <f>(F18*G3-E3)/F3</f>
        <v/>
      </c>
    </row>
    <row r="19" spans="1:13">
      <c r="A19" t="s">
        <v>37</v>
      </c>
      <c r="B19" s="64" t="n">
        <v>6.8</v>
      </c>
      <c r="C19" s="64">
        <f>(D19-B19)/2+B19</f>
        <v/>
      </c>
      <c r="D19" s="64" t="n">
        <v>8.800000000000001</v>
      </c>
      <c r="E19" s="64">
        <f>(F19-D19)/2+D19</f>
        <v/>
      </c>
      <c r="F19" s="64" t="n">
        <v>10.6</v>
      </c>
      <c r="H19" s="71">
        <f>(B19*I3-E3)/F3</f>
        <v/>
      </c>
      <c r="I19" s="71">
        <f>(C19*I3-E3)/F3</f>
        <v/>
      </c>
      <c r="J19" s="71">
        <f>(D19*I3-E3)/F3</f>
        <v/>
      </c>
      <c r="K19" s="71">
        <f>(E19*I3-E3)/F3</f>
        <v/>
      </c>
      <c r="L19" s="71">
        <f>(F19*I3-E3)/F3</f>
        <v/>
      </c>
    </row>
    <row r="24" spans="1:13">
      <c r="C24" s="64" t="n"/>
    </row>
    <row r="25" spans="1:13">
      <c r="C25" s="64" t="n"/>
    </row>
    <row r="26" spans="1:13">
      <c r="C26" s="64" t="n"/>
    </row>
    <row r="27" spans="1:13">
      <c r="C27" s="67" t="n"/>
    </row>
    <row r="30" spans="1:13">
      <c r="B30" s="56" t="n"/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41"/>
  <sheetViews>
    <sheetView tabSelected="1" topLeftCell="A26" workbookViewId="0" zoomScale="85" zoomScaleNormal="85">
      <selection activeCell="H39" sqref="H39"/>
    </sheetView>
  </sheetViews>
  <sheetFormatPr baseColWidth="8" defaultRowHeight="17" outlineLevelCol="0"/>
  <cols>
    <col bestFit="1" customWidth="1" max="1" min="1" style="42" width="26.58203125"/>
    <col bestFit="1" customWidth="1" max="2" min="2" style="42" width="27.4140625"/>
    <col bestFit="1" customWidth="1" max="3" min="3" style="42" width="22.4140625"/>
    <col bestFit="1" customWidth="1" max="4" min="4" style="42" width="16.75"/>
    <col bestFit="1" customWidth="1" max="5" min="5" style="42" width="14"/>
    <col customWidth="1" max="6" min="6" style="42" width="15"/>
    <col bestFit="1" customWidth="1" max="7" min="7" style="42" width="12.58203125"/>
    <col bestFit="1" customWidth="1" max="8" min="8" style="42" width="10.1640625"/>
    <col bestFit="1" customWidth="1" max="10" min="9" style="42" width="23.1640625"/>
    <col bestFit="1" customWidth="1" max="12" min="11" style="42" width="11.25"/>
    <col bestFit="1" customWidth="1" max="13" min="13" style="42" width="13.1640625"/>
    <col bestFit="1" customWidth="1" max="14" min="14" style="42" width="10"/>
    <col bestFit="1" customWidth="1" max="15" min="15" style="42" width="7.25"/>
    <col bestFit="1" customWidth="1" max="17" min="17" style="42" width="4.75"/>
    <col bestFit="1" customWidth="1" max="18" min="18" style="42" width="10"/>
    <col bestFit="1" customWidth="1" max="19" min="19" style="42" width="23.1640625"/>
  </cols>
  <sheetData>
    <row r="1" spans="1:23">
      <c r="A1" s="56" t="s">
        <v>58</v>
      </c>
    </row>
    <row r="3" spans="1:23">
      <c r="A3" s="1" t="s">
        <v>59</v>
      </c>
    </row>
    <row customFormat="1" r="4" s="58" spans="1:23">
      <c r="A4" s="58" t="s">
        <v>60</v>
      </c>
      <c r="B4" s="27" t="s">
        <v>61</v>
      </c>
      <c r="C4" s="58" t="s">
        <v>62</v>
      </c>
      <c r="D4" s="27" t="s">
        <v>63</v>
      </c>
      <c r="E4" s="58" t="s">
        <v>64</v>
      </c>
      <c r="F4" s="27" t="s">
        <v>63</v>
      </c>
      <c r="G4" s="58" t="s">
        <v>65</v>
      </c>
      <c r="H4" s="27" t="s">
        <v>63</v>
      </c>
      <c r="I4" s="58" t="s">
        <v>66</v>
      </c>
      <c r="J4" s="27" t="s">
        <v>63</v>
      </c>
      <c r="K4" s="58" t="s">
        <v>67</v>
      </c>
      <c r="L4" s="27" t="s">
        <v>63</v>
      </c>
      <c r="V4" s="27" t="n"/>
    </row>
    <row r="5" spans="1:23">
      <c r="A5" s="63" t="n">
        <v>3596</v>
      </c>
      <c r="B5" s="22" t="n">
        <v>0.025</v>
      </c>
      <c r="C5" s="63" t="n">
        <v>1996</v>
      </c>
      <c r="D5" s="22" t="n">
        <v>0.555</v>
      </c>
      <c r="E5" s="63" t="n">
        <v>1838</v>
      </c>
      <c r="F5" s="22" t="n">
        <v>0.511</v>
      </c>
      <c r="G5" s="63" t="n">
        <v>684</v>
      </c>
      <c r="H5" s="22" t="n">
        <v>0.19</v>
      </c>
      <c r="I5" s="63" t="n">
        <v>282</v>
      </c>
      <c r="J5" s="22" t="n">
        <v>0.078</v>
      </c>
      <c r="K5" s="63" t="n">
        <v>1.67</v>
      </c>
      <c r="L5" s="22" t="n">
        <v>0.038</v>
      </c>
    </row>
    <row r="6" spans="1:23">
      <c r="A6" s="63" t="n"/>
      <c r="B6" s="22" t="n"/>
      <c r="C6" s="63" t="n"/>
      <c r="D6" s="22" t="n"/>
      <c r="E6" s="63" t="n"/>
      <c r="F6" s="22" t="n"/>
      <c r="G6" s="63" t="n"/>
      <c r="H6" s="22" t="n"/>
      <c r="I6" s="63" t="n"/>
      <c r="J6" s="22" t="n"/>
      <c r="K6" s="63" t="n"/>
      <c r="L6" s="22" t="n"/>
    </row>
    <row r="7" spans="1:23">
      <c r="A7" s="56" t="s">
        <v>68</v>
      </c>
    </row>
    <row r="8" spans="1:23">
      <c r="A8" s="1" t="s">
        <v>69</v>
      </c>
      <c r="B8" s="56" t="s">
        <v>70</v>
      </c>
      <c r="C8" s="56" t="s">
        <v>71</v>
      </c>
    </row>
    <row r="9" spans="1:23">
      <c r="A9" t="s">
        <v>72</v>
      </c>
      <c r="B9" t="n">
        <v>280</v>
      </c>
      <c r="C9" s="72">
        <f>B9/B14</f>
        <v/>
      </c>
    </row>
    <row r="10" spans="1:23">
      <c r="A10" t="s">
        <v>73</v>
      </c>
      <c r="B10" t="n">
        <v>5020</v>
      </c>
      <c r="C10" s="72">
        <f>B10/$B$14</f>
        <v/>
      </c>
    </row>
    <row r="11" spans="1:23">
      <c r="A11" t="s">
        <v>74</v>
      </c>
      <c r="B11" t="n">
        <v>53</v>
      </c>
      <c r="C11" s="72">
        <f>B11/$B$14</f>
        <v/>
      </c>
    </row>
    <row r="12" spans="1:23">
      <c r="A12" s="34" t="s">
        <v>75</v>
      </c>
      <c r="B12" s="23" t="n">
        <v>5353</v>
      </c>
      <c r="C12" s="73" t="n">
        <v>0.647</v>
      </c>
    </row>
    <row r="13" spans="1:23">
      <c r="A13" s="56" t="s">
        <v>76</v>
      </c>
      <c r="B13" t="n">
        <v>2924.9</v>
      </c>
      <c r="C13" s="72" t="n">
        <v>0.353</v>
      </c>
    </row>
    <row r="14" spans="1:23">
      <c r="A14" s="50" t="s">
        <v>77</v>
      </c>
      <c r="B14" s="23" t="n">
        <v>8277</v>
      </c>
      <c r="C14" s="24" t="n">
        <v>1</v>
      </c>
    </row>
    <row r="16" spans="1:23">
      <c r="A16" s="56" t="n"/>
    </row>
    <row r="17" spans="1:23">
      <c r="A17" s="56" t="s">
        <v>47</v>
      </c>
    </row>
    <row customFormat="1" r="18" s="58" spans="1:23">
      <c r="B18" s="58" t="s">
        <v>60</v>
      </c>
      <c r="C18" s="27" t="s">
        <v>61</v>
      </c>
      <c r="D18" s="58" t="s">
        <v>62</v>
      </c>
      <c r="E18" s="27" t="s">
        <v>63</v>
      </c>
      <c r="F18" s="58" t="s">
        <v>64</v>
      </c>
      <c r="G18" s="27" t="s">
        <v>63</v>
      </c>
      <c r="H18" s="58" t="s">
        <v>65</v>
      </c>
      <c r="I18" s="27" t="s">
        <v>63</v>
      </c>
      <c r="J18" s="58" t="s">
        <v>66</v>
      </c>
      <c r="K18" s="27" t="s">
        <v>63</v>
      </c>
      <c r="L18" s="58" t="s">
        <v>67</v>
      </c>
      <c r="M18" s="27" t="s">
        <v>63</v>
      </c>
      <c r="W18" s="27" t="n"/>
    </row>
    <row r="19" spans="1:23">
      <c r="A19" s="33" t="n">
        <v>2015</v>
      </c>
      <c r="B19" s="63" t="n">
        <v>549.3</v>
      </c>
      <c r="C19" s="74" t="n">
        <v>0.177</v>
      </c>
      <c r="D19" s="63" t="n">
        <v>300.2</v>
      </c>
      <c r="E19" s="74" t="n">
        <v>0.546</v>
      </c>
      <c r="F19" s="63" t="n">
        <v>129</v>
      </c>
      <c r="G19" s="74" t="n">
        <v>0.235</v>
      </c>
      <c r="H19" s="63" t="n">
        <v>3.8</v>
      </c>
      <c r="I19" s="74" t="n">
        <v>0.007</v>
      </c>
      <c r="J19" s="63" t="n">
        <v>-72.8</v>
      </c>
      <c r="K19" s="74" t="n">
        <v>-0.133</v>
      </c>
      <c r="L19" s="63" t="n">
        <v>-72.8</v>
      </c>
      <c r="M19" s="74" t="n">
        <v>0.133</v>
      </c>
    </row>
    <row r="20" spans="1:23">
      <c r="A20" s="33" t="n">
        <v>2016</v>
      </c>
      <c r="B20" s="63" t="n">
        <v>2949.8</v>
      </c>
      <c r="C20" s="74" t="n">
        <v>4.37</v>
      </c>
      <c r="D20" s="63" t="n">
        <v>2256.3</v>
      </c>
      <c r="E20" s="74" t="n">
        <v>0.765</v>
      </c>
      <c r="F20" s="63" t="n">
        <v>1390.7</v>
      </c>
      <c r="G20" s="74" t="n">
        <v>0.471</v>
      </c>
      <c r="H20" s="63" t="n">
        <v>157.7</v>
      </c>
      <c r="I20" s="74" t="n">
        <v>0.053</v>
      </c>
      <c r="J20" s="63" t="n">
        <v>-536.6</v>
      </c>
      <c r="K20" s="74" t="n">
        <v>-0.182</v>
      </c>
      <c r="L20" s="63" t="n">
        <v>-536.6</v>
      </c>
      <c r="M20" s="74" t="n">
        <v>-0.182</v>
      </c>
    </row>
    <row r="22" spans="1:23">
      <c r="A22" s="56" t="s">
        <v>78</v>
      </c>
    </row>
    <row r="23" spans="1:23">
      <c r="A23" s="49" t="s">
        <v>79</v>
      </c>
      <c r="B23" s="58" t="s">
        <v>70</v>
      </c>
      <c r="C23" s="58" t="s">
        <v>71</v>
      </c>
      <c r="E23" s="48" t="s">
        <v>80</v>
      </c>
      <c r="G23" s="58" t="s">
        <v>70</v>
      </c>
      <c r="H23" s="58" t="s">
        <v>71</v>
      </c>
    </row>
    <row r="24" spans="1:23">
      <c r="A24" s="57" t="s">
        <v>72</v>
      </c>
      <c r="B24" t="n">
        <v>22</v>
      </c>
      <c r="C24" s="75">
        <f>B24/$B$31</f>
        <v/>
      </c>
      <c r="E24" s="50" t="s">
        <v>72</v>
      </c>
      <c r="G24" t="n">
        <v>140</v>
      </c>
      <c r="H24" s="75">
        <f>G24/$G$31</f>
        <v/>
      </c>
    </row>
    <row r="25" spans="1:23">
      <c r="A25" s="57" t="s">
        <v>81</v>
      </c>
      <c r="B25" t="n">
        <v>1352.3</v>
      </c>
      <c r="C25" s="75">
        <f>B25/$B$31</f>
        <v/>
      </c>
      <c r="E25" s="56" t="s">
        <v>81</v>
      </c>
      <c r="G25" t="n">
        <v>2762.6</v>
      </c>
      <c r="H25" s="75">
        <f>G25/$G$31</f>
        <v/>
      </c>
    </row>
    <row r="26" spans="1:23">
      <c r="A26" s="57" t="s">
        <v>82</v>
      </c>
      <c r="B26" s="43" t="s">
        <v>40</v>
      </c>
      <c r="C26" s="76" t="s">
        <v>40</v>
      </c>
      <c r="E26" s="56" t="s">
        <v>82</v>
      </c>
      <c r="G26" t="n">
        <v>6659.4</v>
      </c>
      <c r="H26" s="75">
        <f>G26/$G$31</f>
        <v/>
      </c>
    </row>
    <row r="27" spans="1:23">
      <c r="A27" s="57" t="s">
        <v>74</v>
      </c>
      <c r="B27" t="n">
        <v>14.9</v>
      </c>
      <c r="C27" s="75">
        <f>B27/$B$31</f>
        <v/>
      </c>
      <c r="E27" s="56" t="s">
        <v>74</v>
      </c>
      <c r="G27" t="n">
        <v>45.7</v>
      </c>
      <c r="H27" s="75">
        <f>G27/$G$31</f>
        <v/>
      </c>
    </row>
    <row r="28" spans="1:23">
      <c r="A28" s="59" t="s">
        <v>83</v>
      </c>
      <c r="B28" s="43" t="s">
        <v>40</v>
      </c>
      <c r="C28" s="76" t="s">
        <v>40</v>
      </c>
      <c r="E28" s="58" t="s">
        <v>83</v>
      </c>
      <c r="G28" t="n">
        <v>633.7</v>
      </c>
      <c r="H28" s="75">
        <f>G28/$G$31</f>
        <v/>
      </c>
    </row>
    <row r="29" spans="1:23">
      <c r="A29" s="54" t="s">
        <v>75</v>
      </c>
      <c r="B29" s="63" t="n">
        <v>1389.2</v>
      </c>
      <c r="C29" s="72">
        <f>B29/$B$31</f>
        <v/>
      </c>
      <c r="E29" s="50" t="s">
        <v>75</v>
      </c>
      <c r="G29" s="63">
        <f>SUM(G24:G28)</f>
        <v/>
      </c>
      <c r="H29" s="75">
        <f>G29/$G$31</f>
        <v/>
      </c>
    </row>
    <row r="30" spans="1:23">
      <c r="A30" s="57" t="s">
        <v>84</v>
      </c>
      <c r="B30" s="63" t="n">
        <v>702.9</v>
      </c>
      <c r="C30" s="72">
        <f>B30/$B$31</f>
        <v/>
      </c>
      <c r="E30" s="56" t="s">
        <v>84</v>
      </c>
      <c r="G30" s="63" t="n">
        <v>3805</v>
      </c>
      <c r="H30" s="75">
        <f>G30/$G$31</f>
        <v/>
      </c>
    </row>
    <row customFormat="1" r="31" s="23" spans="1:23">
      <c r="A31" s="54" t="s">
        <v>77</v>
      </c>
      <c r="B31" s="77">
        <f>B29+B30</f>
        <v/>
      </c>
      <c r="C31" s="73">
        <f>B31/$B$31</f>
        <v/>
      </c>
      <c r="E31" s="50" t="s">
        <v>77</v>
      </c>
      <c r="G31" s="78">
        <f>G29+G30</f>
        <v/>
      </c>
      <c r="H31" s="79">
        <f>G31/$G$31</f>
        <v/>
      </c>
    </row>
    <row r="34" spans="1:23">
      <c r="B34" s="1" t="s">
        <v>71</v>
      </c>
      <c r="C34" s="56" t="s">
        <v>58</v>
      </c>
      <c r="D34" s="56" t="s">
        <v>85</v>
      </c>
      <c r="E34" s="56" t="s">
        <v>86</v>
      </c>
    </row>
    <row r="35" spans="1:23">
      <c r="B35" s="57" t="s">
        <v>72</v>
      </c>
      <c r="C35" s="72" t="n">
        <v>0.034</v>
      </c>
      <c r="D35" s="72" t="n">
        <v>0.011</v>
      </c>
      <c r="E35" s="72" t="n">
        <v>0.01</v>
      </c>
    </row>
    <row r="36" spans="1:23">
      <c r="B36" s="57" t="s">
        <v>74</v>
      </c>
      <c r="C36" s="72" t="n">
        <v>0.006</v>
      </c>
      <c r="D36" s="72" t="n">
        <v>0.007</v>
      </c>
      <c r="E36" s="72" t="n">
        <v>0.003</v>
      </c>
    </row>
    <row r="37" spans="1:23">
      <c r="B37" s="59" t="s">
        <v>83</v>
      </c>
      <c r="C37" s="72" t="n"/>
      <c r="D37" s="72" t="n"/>
      <c r="E37" s="72" t="n">
        <v>0.045</v>
      </c>
    </row>
    <row r="38" spans="1:23">
      <c r="B38" s="57" t="s">
        <v>81</v>
      </c>
      <c r="C38" s="72" t="n"/>
      <c r="D38" s="72" t="n">
        <v>0.646</v>
      </c>
      <c r="E38" s="72" t="n">
        <v>0.197</v>
      </c>
    </row>
    <row r="39" spans="1:23">
      <c r="B39" s="57" t="s">
        <v>82</v>
      </c>
      <c r="C39" s="72" t="n">
        <v>0.606</v>
      </c>
      <c r="D39" s="72" t="n"/>
      <c r="E39" s="72" t="n">
        <v>0.474</v>
      </c>
    </row>
    <row r="40" spans="1:23">
      <c r="B40" s="57" t="s">
        <v>84</v>
      </c>
      <c r="C40" s="72" t="n">
        <v>0.353</v>
      </c>
      <c r="D40" s="72" t="n">
        <v>0.336</v>
      </c>
      <c r="E40" s="72" t="n">
        <v>0.271</v>
      </c>
    </row>
    <row r="41" spans="1:23">
      <c r="C41" s="72">
        <f>SUM(C35:C39)</f>
        <v/>
      </c>
      <c r="D41" s="72">
        <f>SUM(D35:D39)</f>
        <v/>
      </c>
      <c r="E41" s="72">
        <f>SUM(E35:E39)</f>
        <v/>
      </c>
    </row>
  </sheetData>
  <mergeCells count="9">
    <mergeCell ref="E23:F23"/>
    <mergeCell ref="E29:F29"/>
    <mergeCell ref="E30:F30"/>
    <mergeCell ref="E31:F31"/>
    <mergeCell ref="E24:F24"/>
    <mergeCell ref="E25:F25"/>
    <mergeCell ref="E26:F26"/>
    <mergeCell ref="E27:F27"/>
    <mergeCell ref="E28:F28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Eui Hyun Kim</dc:creator>
  <dcterms:created xmlns:dcterms="http://purl.org/dc/terms/" xmlns:xsi="http://www.w3.org/2001/XMLSchema-instance" xsi:type="dcterms:W3CDTF">2019-01-03T01:25:14Z</dcterms:created>
  <dcterms:modified xmlns:dcterms="http://purl.org/dc/terms/" xmlns:xsi="http://www.w3.org/2001/XMLSchema-instance" xsi:type="dcterms:W3CDTF">2019-01-09T04:44:07Z</dcterms:modified>
  <cp:lastModifiedBy>장성일</cp:lastModifiedBy>
</cp:coreProperties>
</file>