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vin.sung\Dropbox\Dropbox File Backups\CFA Level 3\"/>
    </mc:Choice>
  </mc:AlternateContent>
  <xr:revisionPtr revIDLastSave="0" documentId="10_ncr:100000_{7980B888-7D81-4A52-AA0C-36279EBBEB1B}" xr6:coauthVersionLast="31" xr6:coauthVersionMax="31" xr10:uidLastSave="{00000000-0000-0000-0000-000000000000}"/>
  <bookViews>
    <workbookView xWindow="0" yWindow="0" windowWidth="23040" windowHeight="9096" xr2:uid="{13232DD8-1313-4BC2-B6D9-AED68A12F718}"/>
  </bookViews>
  <sheets>
    <sheet name="Sheet1" sheetId="1" r:id="rId1"/>
  </sheets>
  <calcPr calcId="179017" calcMode="manual" iterate="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B13" i="1"/>
  <c r="B9" i="1"/>
  <c r="B10" i="1"/>
  <c r="B11" i="1"/>
  <c r="B12" i="1"/>
  <c r="B8" i="1"/>
  <c r="C11" i="1"/>
  <c r="C8" i="1"/>
  <c r="A9" i="1"/>
  <c r="A10" i="1" s="1"/>
  <c r="A11" i="1" s="1"/>
  <c r="A12" i="1" s="1"/>
  <c r="A13" i="1" s="1"/>
  <c r="C13" i="1" s="1"/>
  <c r="D11" i="1" l="1"/>
  <c r="E11" i="1" s="1"/>
  <c r="C10" i="1"/>
  <c r="D10" i="1" s="1"/>
  <c r="E10" i="1" s="1"/>
  <c r="D13" i="1"/>
  <c r="E13" i="1" s="1"/>
  <c r="C9" i="1"/>
  <c r="D9" i="1" s="1"/>
  <c r="E9" i="1" s="1"/>
  <c r="D8" i="1"/>
  <c r="E8" i="1" s="1"/>
  <c r="C12" i="1"/>
  <c r="D12" i="1" s="1"/>
  <c r="E12" i="1" s="1"/>
  <c r="E14" i="1" l="1"/>
  <c r="D14" i="1"/>
  <c r="E16" i="1" s="1"/>
  <c r="E17" i="1" l="1"/>
  <c r="E18" i="1" s="1"/>
  <c r="E19" i="1"/>
  <c r="E20" i="1" s="1"/>
  <c r="E21" i="1" l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Calvin Sung</author>
  </authors>
  <commentList>
    <comment ref="D17" authorId="0" shapeId="0" xr:uid="{B76D4DDB-2AD5-4141-9552-1982A8C37E03}">
      <text>
        <r>
          <rPr>
            <b/>
            <sz val="9"/>
            <color indexed="81"/>
            <rFont val="Tahoma"/>
            <family val="2"/>
          </rPr>
          <t>Calvin Sung:</t>
        </r>
        <r>
          <rPr>
            <sz val="9"/>
            <color indexed="81"/>
            <rFont val="Tahoma"/>
            <family val="2"/>
          </rPr>
          <t xml:space="preserve">
Interpretation: It takes appx this no years to recoup true cost of bond.</t>
        </r>
      </text>
    </comment>
    <comment ref="D19" authorId="0" shapeId="0" xr:uid="{68B2F98D-7609-4BA5-9BF4-9C7A5E5B2FD0}">
      <text>
        <r>
          <rPr>
            <b/>
            <sz val="9"/>
            <color indexed="81"/>
            <rFont val="Tahoma"/>
            <family val="2"/>
          </rPr>
          <t>Calvin Sung:</t>
        </r>
        <r>
          <rPr>
            <sz val="9"/>
            <color indexed="81"/>
            <rFont val="Tahoma"/>
            <family val="2"/>
          </rPr>
          <t xml:space="preserve">
Interpretation: For every 1% movement in interest rates, the bond would move inversely in price by the MD in %.</t>
        </r>
      </text>
    </comment>
  </commentList>
</comments>
</file>

<file path=xl/sharedStrings.xml><?xml version="1.0" encoding="utf-8"?>
<sst xmlns="http://schemas.openxmlformats.org/spreadsheetml/2006/main" count="22" uniqueCount="21">
  <si>
    <t>Face value bond</t>
  </si>
  <si>
    <t>Period</t>
  </si>
  <si>
    <t>Cash Flow</t>
  </si>
  <si>
    <t>Coupon</t>
  </si>
  <si>
    <t>Maturity yrs</t>
  </si>
  <si>
    <t>Discount factor (annualized)</t>
  </si>
  <si>
    <t>Payment frequency (Semi-annual = 2x/yr)</t>
  </si>
  <si>
    <t>Discount Factor</t>
  </si>
  <si>
    <t>PV of cash flows</t>
  </si>
  <si>
    <t>Macaulay Duration</t>
  </si>
  <si>
    <t>Current Bond Price</t>
  </si>
  <si>
    <t>(half-years)</t>
  </si>
  <si>
    <t>(whole-years)</t>
  </si>
  <si>
    <t>Modified Duration</t>
  </si>
  <si>
    <t>https://www.investopedia.com/terms/m/modifiedduration.asp</t>
  </si>
  <si>
    <t>https://www.investopedia.com/terms/m/macaulayduration.asp</t>
  </si>
  <si>
    <t>Thanks to:</t>
  </si>
  <si>
    <t>Ex:</t>
  </si>
  <si>
    <t>Price value of a basis point</t>
  </si>
  <si>
    <t>Money Duration</t>
  </si>
  <si>
    <t>http://analystnotes.com/cfa-study-notes-calculate-and-interpret-the-money-duration-of-a-bond-and-price-value-of-a-basis-point-pvbp.html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</si>
</sst>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164" fontId="0" fillId="0" borderId="0" xfId="2" applyNumberFormat="1" applyFont="1"/>
    <xf numFmtId="9" fontId="0" fillId="0" borderId="0" xfId="0" applyNumberFormat="1"/>
    <xf numFmtId="164" fontId="0" fillId="0" borderId="0" xfId="0" applyNumberFormat="1"/>
    <xf numFmtId="44" fontId="0" fillId="0" borderId="0" xfId="0" applyNumberFormat="1"/>
    <xf numFmtId="44" fontId="0" fillId="0" borderId="1" xfId="0" applyNumberFormat="1" applyBorder="1"/>
    <xf numFmtId="0" fontId="2" fillId="0" borderId="0" xfId="0" applyFont="1"/>
    <xf numFmtId="44" fontId="2" fillId="0" borderId="0" xfId="0" applyNumberFormat="1" applyFont="1"/>
    <xf numFmtId="43" fontId="2" fillId="0" borderId="0" xfId="1" applyFont="1"/>
    <xf numFmtId="43" fontId="0" fillId="0" borderId="0" xfId="0" applyNumberFormat="1"/>
    <xf numFmtId="0" fontId="4" fillId="0" borderId="0" xfId="3"/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www.investopedia.com/terms/m/macaulayduration.asp" TargetMode="External"/><Relationship Id="rId1" Type="http://schemas.openxmlformats.org/officeDocument/2006/relationships/hyperlink" Target="https://www.investopedia.com/terms/m/modifiedduration.asp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957AC-460F-4182-8BE7-EF74FB689E94}">
  <dimension ref="A1:G31"/>
  <sheetViews>
    <sheetView tabSelected="1" workbookViewId="0"/>
  </sheetViews>
  <sheetFormatPr defaultColWidth="0" defaultRowHeight="14.4" zeroHeight="1" x14ac:dyDescent="0.3"/>
  <cols>
    <col min="1" max="1" width="7.5546875" bestFit="1" customWidth="1"/>
    <col min="2" max="2" width="35" bestFit="1" customWidth="1"/>
    <col min="3" max="3" width="13.88671875" bestFit="1" customWidth="1"/>
    <col min="4" max="4" width="17.21875" bestFit="1" customWidth="1"/>
    <col min="5" max="5" width="16.5546875" bestFit="1" customWidth="1"/>
    <col min="6" max="7" width="8.88671875" customWidth="1"/>
    <col min="8" max="16384" width="8.88671875" hidden="1"/>
  </cols>
  <sheetData>
    <row r="1" spans="1:5" x14ac:dyDescent="0.3">
      <c r="A1" s="2">
        <v>1000</v>
      </c>
      <c r="B1" t="s">
        <v>0</v>
      </c>
    </row>
    <row r="2" spans="1:5" x14ac:dyDescent="0.3">
      <c r="A2" s="3">
        <v>0.05</v>
      </c>
      <c r="B2" t="s">
        <v>3</v>
      </c>
    </row>
    <row r="3" spans="1:5" x14ac:dyDescent="0.3">
      <c r="A3">
        <v>3</v>
      </c>
      <c r="B3" t="s">
        <v>4</v>
      </c>
    </row>
    <row r="4" spans="1:5" x14ac:dyDescent="0.3">
      <c r="A4" s="3">
        <v>0.05</v>
      </c>
      <c r="B4" t="s">
        <v>5</v>
      </c>
    </row>
    <row r="5" spans="1:5" x14ac:dyDescent="0.3">
      <c r="A5">
        <v>2</v>
      </c>
      <c r="B5" t="s">
        <v>6</v>
      </c>
    </row>
    <row r="6" spans="1:5" x14ac:dyDescent="0.3"/>
    <row r="7" spans="1:5" x14ac:dyDescent="0.3">
      <c r="A7" s="1" t="s">
        <v>1</v>
      </c>
      <c r="B7" s="1" t="s">
        <v>2</v>
      </c>
      <c r="C7" s="1" t="s">
        <v>7</v>
      </c>
      <c r="D7" s="1" t="s">
        <v>8</v>
      </c>
      <c r="E7" s="1" t="s">
        <v>9</v>
      </c>
    </row>
    <row r="8" spans="1:5" x14ac:dyDescent="0.3">
      <c r="A8">
        <v>1</v>
      </c>
      <c r="B8" s="4">
        <f>$A$1*$A$2/$A$5</f>
        <v>25</v>
      </c>
      <c r="C8">
        <f>1/(1+$A$4/2)^$A8</f>
        <v>0.97560975609756106</v>
      </c>
      <c r="D8" s="5">
        <f>B8*C8</f>
        <v>24.390243902439028</v>
      </c>
      <c r="E8" s="5">
        <f>D8*A8</f>
        <v>24.390243902439028</v>
      </c>
    </row>
    <row r="9" spans="1:5" x14ac:dyDescent="0.3">
      <c r="A9">
        <f>A8+1</f>
        <v>2</v>
      </c>
      <c r="B9" s="4">
        <f t="shared" ref="B9:B12" si="0">$A$1*$A$2/$A$5</f>
        <v>25</v>
      </c>
      <c r="C9">
        <f t="shared" ref="C9:C13" si="1">1/(1+$A$4/2)^$A9</f>
        <v>0.95181439619274244</v>
      </c>
      <c r="D9" s="5">
        <f t="shared" ref="D9:D13" si="2">B9*C9</f>
        <v>23.795359904818561</v>
      </c>
      <c r="E9" s="5">
        <f t="shared" ref="E9:E13" si="3">D9*A9</f>
        <v>47.590719809637122</v>
      </c>
    </row>
    <row r="10" spans="1:5" x14ac:dyDescent="0.3">
      <c r="A10">
        <f t="shared" ref="A10:A13" si="4">A9+1</f>
        <v>3</v>
      </c>
      <c r="B10" s="4">
        <f t="shared" si="0"/>
        <v>25</v>
      </c>
      <c r="C10">
        <f t="shared" si="1"/>
        <v>0.92859941091974885</v>
      </c>
      <c r="D10" s="5">
        <f t="shared" si="2"/>
        <v>23.214985272993722</v>
      </c>
      <c r="E10" s="5">
        <f t="shared" si="3"/>
        <v>69.644955818981174</v>
      </c>
    </row>
    <row r="11" spans="1:5" x14ac:dyDescent="0.3">
      <c r="A11">
        <f t="shared" si="4"/>
        <v>4</v>
      </c>
      <c r="B11" s="4">
        <f t="shared" si="0"/>
        <v>25</v>
      </c>
      <c r="C11">
        <f t="shared" si="1"/>
        <v>0.90595064479975507</v>
      </c>
      <c r="D11" s="5">
        <f t="shared" si="2"/>
        <v>22.648766119993876</v>
      </c>
      <c r="E11" s="5">
        <f t="shared" si="3"/>
        <v>90.595064479975505</v>
      </c>
    </row>
    <row r="12" spans="1:5" x14ac:dyDescent="0.3">
      <c r="A12">
        <f t="shared" si="4"/>
        <v>5</v>
      </c>
      <c r="B12" s="4">
        <f t="shared" si="0"/>
        <v>25</v>
      </c>
      <c r="C12">
        <f t="shared" si="1"/>
        <v>0.88385428760951712</v>
      </c>
      <c r="D12" s="5">
        <f t="shared" si="2"/>
        <v>22.096357190237928</v>
      </c>
      <c r="E12" s="5">
        <f t="shared" si="3"/>
        <v>110.48178595118964</v>
      </c>
    </row>
    <row r="13" spans="1:5" x14ac:dyDescent="0.3">
      <c r="A13">
        <f t="shared" si="4"/>
        <v>6</v>
      </c>
      <c r="B13" s="4">
        <f>$A$1*$A$2/$A$5+$A$1</f>
        <v>1025</v>
      </c>
      <c r="C13">
        <f t="shared" si="1"/>
        <v>0.86229686596050459</v>
      </c>
      <c r="D13" s="5">
        <f t="shared" si="2"/>
        <v>883.8542876095172</v>
      </c>
      <c r="E13" s="5">
        <f t="shared" si="3"/>
        <v>5303.1257256571034</v>
      </c>
    </row>
    <row r="14" spans="1:5" x14ac:dyDescent="0.3">
      <c r="D14" s="6">
        <f>SUM(D8:D13)</f>
        <v>1000.0000000000003</v>
      </c>
      <c r="E14" s="6">
        <f>SUM(E8:E13)</f>
        <v>5645.8284956193256</v>
      </c>
    </row>
    <row r="15" spans="1:5" x14ac:dyDescent="0.3"/>
    <row r="16" spans="1:5" x14ac:dyDescent="0.3">
      <c r="D16" s="7" t="s">
        <v>10</v>
      </c>
      <c r="E16" s="8">
        <f>D14</f>
        <v>1000.0000000000003</v>
      </c>
    </row>
    <row r="17" spans="2:6" x14ac:dyDescent="0.3">
      <c r="D17" s="7" t="s">
        <v>9</v>
      </c>
      <c r="E17" s="9">
        <f>E14/D14</f>
        <v>5.6458284956193241</v>
      </c>
      <c r="F17" t="s">
        <v>11</v>
      </c>
    </row>
    <row r="18" spans="2:6" x14ac:dyDescent="0.3">
      <c r="E18" s="10">
        <f>E17/A5</f>
        <v>2.822914247809662</v>
      </c>
      <c r="F18" t="s">
        <v>12</v>
      </c>
    </row>
    <row r="19" spans="2:6" x14ac:dyDescent="0.3">
      <c r="D19" s="7" t="s">
        <v>13</v>
      </c>
      <c r="E19" s="9">
        <f>E17/(1+$A$4/$A$5)</f>
        <v>5.8536585365853666</v>
      </c>
    </row>
    <row r="20" spans="2:6" x14ac:dyDescent="0.3">
      <c r="E20" s="10">
        <f>E19/($A$5)</f>
        <v>2.9268292682926833</v>
      </c>
    </row>
    <row r="21" spans="2:6" x14ac:dyDescent="0.3">
      <c r="D21" s="7" t="s">
        <v>19</v>
      </c>
      <c r="E21" s="10">
        <f>E20*0.01*$D$14</f>
        <v>29.268292682926845</v>
      </c>
    </row>
    <row r="22" spans="2:6" x14ac:dyDescent="0.3">
      <c r="D22" s="7" t="s">
        <v>18</v>
      </c>
      <c r="E22" s="10">
        <f>E20*0.0001*$D$14</f>
        <v>0.29268292682926844</v>
      </c>
    </row>
    <row r="23" spans="2:6" x14ac:dyDescent="0.3">
      <c r="E23" s="10"/>
    </row>
    <row r="24" spans="2:6" x14ac:dyDescent="0.3"/>
    <row r="25" spans="2:6" x14ac:dyDescent="0.3">
      <c r="D25" s="1" t="s">
        <v>17</v>
      </c>
    </row>
    <row r="26" spans="2:6" x14ac:dyDescent="0.3">
      <c r="B26" t="s">
        <v>16</v>
      </c>
      <c r="D26" s="3">
        <v>0.05</v>
      </c>
      <c r="E26">
        <v>1027.5406268078996</v>
      </c>
    </row>
    <row r="27" spans="2:6" x14ac:dyDescent="0.3">
      <c r="B27" s="11" t="s">
        <v>15</v>
      </c>
      <c r="D27" s="3">
        <v>0.06</v>
      </c>
      <c r="E27">
        <v>1000.0000000000001</v>
      </c>
      <c r="F27">
        <f>(E27-E26)/E26</f>
        <v>-2.6802469984525706E-2</v>
      </c>
    </row>
    <row r="28" spans="2:6" x14ac:dyDescent="0.3">
      <c r="B28" s="11" t="s">
        <v>14</v>
      </c>
    </row>
    <row r="29" spans="2:6" x14ac:dyDescent="0.3">
      <c r="B29" s="11" t="s">
        <v>20</v>
      </c>
    </row>
    <row r="30" spans="2:6" x14ac:dyDescent="0.3">
      <c r="B30" s="11"/>
    </row>
    <row r="31" spans="2:6" x14ac:dyDescent="0.3"/>
  </sheetData>
  <hyperlinks>
    <hyperlink ref="B28" r:id="rId1" xr:uid="{3612D65D-BEBE-4BA0-91D8-95F37A6526E6}"/>
    <hyperlink ref="B27" r:id="rId2" xr:uid="{A0BFADFC-A5CF-4F0C-A541-7CC10E96A468}"/>
  </hyperlinks>
  <pageMargins left="0.7" right="0.7" top="0.75" bottom="0.75" header="0.3" footer="0.3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 Sung</dc:creator>
  <cp:lastModifiedBy>Calvin Sung</cp:lastModifiedBy>
  <dcterms:created xsi:type="dcterms:W3CDTF">2018-06-01T16:20:12Z</dcterms:created>
  <dcterms:modified xsi:type="dcterms:W3CDTF">2018-06-10T17:11:37Z</dcterms:modified>
</cp:coreProperties>
</file>