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chin/sdet/CMU/project/presentation/share_doc/"/>
    </mc:Choice>
  </mc:AlternateContent>
  <xr:revisionPtr revIDLastSave="0" documentId="8_{30057839-8AAA-B74B-9692-49551BC0D7CF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Report" sheetId="3" r:id="rId1"/>
    <sheet name="EV" sheetId="8" r:id="rId2"/>
    <sheet name="AC" sheetId="9" r:id="rId3"/>
    <sheet name="©" sheetId="11" r:id="rId4"/>
  </sheets>
  <externalReferences>
    <externalReference r:id="rId5"/>
  </externalReference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62913"/>
</workbook>
</file>

<file path=xl/calcChain.xml><?xml version="1.0" encoding="utf-8"?>
<calcChain xmlns="http://schemas.openxmlformats.org/spreadsheetml/2006/main">
  <c r="E40" i="3" l="1"/>
  <c r="F40" i="3"/>
  <c r="G40" i="3"/>
  <c r="H40" i="3"/>
  <c r="I40" i="3"/>
  <c r="J40" i="3"/>
  <c r="K40" i="3"/>
  <c r="L40" i="3"/>
  <c r="M40" i="3"/>
  <c r="N40" i="3"/>
  <c r="O40" i="3"/>
  <c r="E39" i="3"/>
  <c r="F39" i="3"/>
  <c r="G39" i="3"/>
  <c r="H39" i="3"/>
  <c r="I39" i="3"/>
  <c r="J39" i="3"/>
  <c r="K39" i="3"/>
  <c r="L39" i="3"/>
  <c r="M39" i="3"/>
  <c r="N39" i="3"/>
  <c r="O39" i="3"/>
  <c r="C23" i="3" l="1"/>
  <c r="C24" i="3"/>
  <c r="C25" i="3"/>
  <c r="C26" i="3"/>
  <c r="C27" i="3"/>
  <c r="C28" i="3"/>
  <c r="C29" i="3"/>
  <c r="C30" i="3"/>
  <c r="C31" i="3"/>
  <c r="C32" i="3"/>
  <c r="C33" i="3"/>
  <c r="C22" i="3"/>
  <c r="D40" i="3"/>
  <c r="D23" i="8"/>
  <c r="D22" i="8"/>
  <c r="E22" i="8"/>
  <c r="E23" i="8" s="1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R35" i="3"/>
  <c r="S35" i="3"/>
  <c r="T35" i="3"/>
  <c r="U35" i="3"/>
  <c r="V35" i="3"/>
  <c r="W35" i="3"/>
  <c r="X35" i="3"/>
  <c r="Y35" i="3"/>
  <c r="Z35" i="3"/>
  <c r="AA35" i="3"/>
  <c r="AB35" i="3"/>
  <c r="AC35" i="3"/>
  <c r="P35" i="3"/>
  <c r="Q35" i="3"/>
  <c r="H23" i="8" l="1"/>
  <c r="K23" i="8"/>
  <c r="J23" i="8"/>
  <c r="I23" i="8"/>
  <c r="G23" i="8"/>
  <c r="F23" i="8"/>
  <c r="L23" i="8"/>
  <c r="W23" i="8"/>
  <c r="W40" i="3" s="1"/>
  <c r="P23" i="8"/>
  <c r="P40" i="3" s="1"/>
  <c r="O23" i="8"/>
  <c r="V23" i="8"/>
  <c r="V40" i="3" s="1"/>
  <c r="Q23" i="8"/>
  <c r="Q40" i="3" s="1"/>
  <c r="M23" i="8"/>
  <c r="X23" i="8"/>
  <c r="X40" i="3" s="1"/>
  <c r="N23" i="8"/>
  <c r="AC23" i="8"/>
  <c r="AC40" i="3" s="1"/>
  <c r="AB23" i="8"/>
  <c r="AB40" i="3" s="1"/>
  <c r="T23" i="8"/>
  <c r="T40" i="3" s="1"/>
  <c r="AA23" i="8"/>
  <c r="AA40" i="3" s="1"/>
  <c r="S23" i="8"/>
  <c r="S40" i="3" s="1"/>
  <c r="U23" i="8"/>
  <c r="U40" i="3" s="1"/>
  <c r="Z23" i="8"/>
  <c r="Z40" i="3" s="1"/>
  <c r="R23" i="8"/>
  <c r="R40" i="3" s="1"/>
  <c r="Y23" i="8"/>
  <c r="Y40" i="3" s="1"/>
  <c r="M35" i="3"/>
  <c r="N35" i="3"/>
  <c r="O35" i="3"/>
  <c r="D35" i="3"/>
  <c r="E35" i="3"/>
  <c r="F35" i="3"/>
  <c r="G35" i="3"/>
  <c r="H35" i="3"/>
  <c r="I35" i="3"/>
  <c r="J35" i="3"/>
  <c r="K35" i="3"/>
  <c r="L35" i="3"/>
  <c r="C14" i="8"/>
  <c r="C9" i="8"/>
  <c r="C10" i="8"/>
  <c r="C11" i="8"/>
  <c r="C12" i="8"/>
  <c r="C13" i="8"/>
  <c r="C15" i="8"/>
  <c r="C16" i="8"/>
  <c r="C17" i="8"/>
  <c r="C18" i="8"/>
  <c r="C19" i="8"/>
  <c r="C20" i="8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E24" i="8" l="1"/>
  <c r="M24" i="8"/>
  <c r="U24" i="8"/>
  <c r="AC24" i="8"/>
  <c r="F24" i="8"/>
  <c r="N24" i="8"/>
  <c r="V24" i="8"/>
  <c r="D24" i="8"/>
  <c r="T24" i="8"/>
  <c r="G24" i="8"/>
  <c r="O24" i="8"/>
  <c r="W24" i="8"/>
  <c r="J24" i="8"/>
  <c r="K24" i="8"/>
  <c r="AB24" i="8"/>
  <c r="H24" i="8"/>
  <c r="P24" i="8"/>
  <c r="X24" i="8"/>
  <c r="R24" i="8"/>
  <c r="AA24" i="8"/>
  <c r="L24" i="8"/>
  <c r="I24" i="8"/>
  <c r="Q24" i="8"/>
  <c r="Y24" i="8"/>
  <c r="Z24" i="8"/>
  <c r="S24" i="8"/>
  <c r="AA24" i="9"/>
  <c r="AA39" i="3" s="1"/>
  <c r="AA36" i="3"/>
  <c r="X24" i="9"/>
  <c r="X39" i="3" s="1"/>
  <c r="F24" i="9"/>
  <c r="W24" i="9"/>
  <c r="W39" i="3" s="1"/>
  <c r="M24" i="9"/>
  <c r="E36" i="3"/>
  <c r="F36" i="3"/>
  <c r="D36" i="3"/>
  <c r="G36" i="3"/>
  <c r="J36" i="3"/>
  <c r="Z24" i="9"/>
  <c r="Z39" i="3" s="1"/>
  <c r="Y24" i="9"/>
  <c r="Y39" i="3" s="1"/>
  <c r="G24" i="9"/>
  <c r="E24" i="9"/>
  <c r="R24" i="9"/>
  <c r="R39" i="3" s="1"/>
  <c r="AC24" i="9"/>
  <c r="AC39" i="3" s="1"/>
  <c r="P24" i="9"/>
  <c r="P39" i="3" s="1"/>
  <c r="S24" i="9"/>
  <c r="T24" i="9"/>
  <c r="T39" i="3" s="1"/>
  <c r="Q24" i="9"/>
  <c r="Q39" i="3" s="1"/>
  <c r="U24" i="9"/>
  <c r="V24" i="9"/>
  <c r="V39" i="3" s="1"/>
  <c r="AB24" i="9"/>
  <c r="AB39" i="3" s="1"/>
  <c r="Q36" i="3"/>
  <c r="Y36" i="3"/>
  <c r="P36" i="3"/>
  <c r="K36" i="3"/>
  <c r="V36" i="3"/>
  <c r="W36" i="3"/>
  <c r="R36" i="3"/>
  <c r="U36" i="3"/>
  <c r="S36" i="3"/>
  <c r="T36" i="3"/>
  <c r="AC36" i="3"/>
  <c r="X36" i="3"/>
  <c r="Z36" i="3"/>
  <c r="AB36" i="3"/>
  <c r="L36" i="3"/>
  <c r="O36" i="3"/>
  <c r="L24" i="9"/>
  <c r="N36" i="3"/>
  <c r="M36" i="3"/>
  <c r="O24" i="9"/>
  <c r="K24" i="9"/>
  <c r="H24" i="9"/>
  <c r="H36" i="3"/>
  <c r="N24" i="9"/>
  <c r="C35" i="3"/>
  <c r="I36" i="3"/>
  <c r="D24" i="9"/>
  <c r="D39" i="3" s="1"/>
  <c r="J24" i="9"/>
  <c r="I24" i="9"/>
  <c r="U39" i="3" l="1"/>
  <c r="U43" i="3" s="1"/>
  <c r="S39" i="3"/>
  <c r="S45" i="3" s="1"/>
  <c r="S47" i="3" s="1"/>
  <c r="AA43" i="3"/>
  <c r="Y45" i="3"/>
  <c r="Y47" i="3" s="1"/>
  <c r="Z45" i="3"/>
  <c r="Z47" i="3" s="1"/>
  <c r="AB46" i="3"/>
  <c r="K45" i="3"/>
  <c r="K43" i="3"/>
  <c r="L45" i="3"/>
  <c r="L47" i="3" s="1"/>
  <c r="L43" i="3"/>
  <c r="M43" i="3"/>
  <c r="M45" i="3"/>
  <c r="M47" i="3" s="1"/>
  <c r="U45" i="3"/>
  <c r="U47" i="3" s="1"/>
  <c r="Y43" i="3"/>
  <c r="N45" i="3"/>
  <c r="N47" i="3" s="1"/>
  <c r="N43" i="3"/>
  <c r="R45" i="3"/>
  <c r="R47" i="3" s="1"/>
  <c r="R43" i="3"/>
  <c r="V43" i="3"/>
  <c r="V45" i="3"/>
  <c r="V47" i="3" s="1"/>
  <c r="Q43" i="3"/>
  <c r="Q45" i="3"/>
  <c r="Q47" i="3" s="1"/>
  <c r="W43" i="3"/>
  <c r="W45" i="3"/>
  <c r="W47" i="3" s="1"/>
  <c r="AA45" i="3"/>
  <c r="AA47" i="3" s="1"/>
  <c r="P45" i="3"/>
  <c r="P47" i="3" s="1"/>
  <c r="P43" i="3"/>
  <c r="AC45" i="3"/>
  <c r="AC47" i="3" s="1"/>
  <c r="AC43" i="3"/>
  <c r="O45" i="3"/>
  <c r="O47" i="3" s="1"/>
  <c r="O43" i="3"/>
  <c r="T43" i="3"/>
  <c r="T45" i="3"/>
  <c r="T47" i="3" s="1"/>
  <c r="X43" i="3"/>
  <c r="X45" i="3"/>
  <c r="X47" i="3" s="1"/>
  <c r="K47" i="3"/>
  <c r="K44" i="3"/>
  <c r="K46" i="3"/>
  <c r="P46" i="3"/>
  <c r="P44" i="3"/>
  <c r="AA44" i="3"/>
  <c r="AA46" i="3"/>
  <c r="Y46" i="3"/>
  <c r="Y44" i="3"/>
  <c r="Q44" i="3"/>
  <c r="Q46" i="3"/>
  <c r="X46" i="3"/>
  <c r="X44" i="3"/>
  <c r="N44" i="3"/>
  <c r="N46" i="3"/>
  <c r="T46" i="3"/>
  <c r="T44" i="3"/>
  <c r="S44" i="3"/>
  <c r="S46" i="3"/>
  <c r="O44" i="3"/>
  <c r="O46" i="3"/>
  <c r="U44" i="3"/>
  <c r="U46" i="3"/>
  <c r="M46" i="3"/>
  <c r="M44" i="3"/>
  <c r="R44" i="3"/>
  <c r="R46" i="3"/>
  <c r="AC44" i="3"/>
  <c r="AC46" i="3"/>
  <c r="L46" i="3"/>
  <c r="L44" i="3"/>
  <c r="W44" i="3"/>
  <c r="W46" i="3"/>
  <c r="V44" i="3"/>
  <c r="V46" i="3"/>
  <c r="G45" i="3"/>
  <c r="G47" i="3" s="1"/>
  <c r="J45" i="3"/>
  <c r="J47" i="3" s="1"/>
  <c r="H44" i="3"/>
  <c r="E44" i="3"/>
  <c r="D46" i="3"/>
  <c r="E43" i="3"/>
  <c r="E46" i="3"/>
  <c r="E45" i="3"/>
  <c r="E47" i="3" s="1"/>
  <c r="G43" i="3"/>
  <c r="G44" i="3"/>
  <c r="G46" i="3"/>
  <c r="I45" i="3"/>
  <c r="I47" i="3" s="1"/>
  <c r="I46" i="3"/>
  <c r="I44" i="3"/>
  <c r="I43" i="3"/>
  <c r="J44" i="3"/>
  <c r="J43" i="3"/>
  <c r="S43" i="3" l="1"/>
  <c r="Z44" i="3"/>
  <c r="Z46" i="3"/>
  <c r="Z43" i="3"/>
  <c r="AB43" i="3"/>
  <c r="AB45" i="3"/>
  <c r="AB47" i="3" s="1"/>
  <c r="AB44" i="3"/>
  <c r="D45" i="3"/>
  <c r="D47" i="3" s="1"/>
  <c r="J46" i="3"/>
  <c r="H46" i="3"/>
  <c r="H45" i="3"/>
  <c r="H47" i="3" s="1"/>
  <c r="D44" i="3"/>
  <c r="D43" i="3"/>
  <c r="F46" i="3"/>
  <c r="F43" i="3"/>
  <c r="F45" i="3"/>
  <c r="F47" i="3" s="1"/>
  <c r="F44" i="3"/>
  <c r="H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<sst xmlns="http://schemas.openxmlformats.org/spreadsheetml/2006/main" count="75" uniqueCount="58">
  <si>
    <t>Task Name</t>
  </si>
  <si>
    <t>[42]</t>
  </si>
  <si>
    <t>WBS</t>
  </si>
  <si>
    <t>[Project Title]</t>
  </si>
  <si>
    <t>Earned Value Analysis Report</t>
  </si>
  <si>
    <t>Prepared By:</t>
  </si>
  <si>
    <t>Date:</t>
  </si>
  <si>
    <t>[Company Name / Logo]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</si>
  <si>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</si>
  <si>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</si>
  <si>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</si>
  <si>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</si>
  <si>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</si>
  <si>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</si>
  <si>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</si>
  <si>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</si>
  <si>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</si>
  <si>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</si>
  <si>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</si>
  <si>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</si>
  <si>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</si>
  <si>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For Period:</t>
  </si>
  <si>
    <t>Week 7</t>
  </si>
  <si>
    <t>[Manager's Name]</t>
  </si>
  <si>
    <t>[Report Date]</t>
  </si>
  <si>
    <t>[Use this space to write a brief summary or to record specific observations or notes]</t>
  </si>
  <si>
    <t>Summary: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</si>
  <si>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</si>
  <si>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</si>
  <si>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</si>
  <si>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</si>
  <si>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</si>
  <si>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</si>
  <si>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</si>
  <si>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</si>
  <si>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</si>
  <si>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</si>
  <si>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</si>
  <si>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</si>
  <si>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</si>
  <si>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</si>
  <si>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</si>
  <si>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</si>
  <si>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</si>
  <si>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</si>
  <si>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</si>
  <si>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</si>
  <si>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</si>
  <si>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Code Review</t>
    <phoneticPr fontId="5" type="noConversion"/>
  </si>
  <si>
    <t>Refactoring &amp; Re-Work</t>
    <phoneticPr fontId="42" type="noConversion"/>
  </si>
  <si>
    <t>Unit Testing</t>
    <phoneticPr fontId="5" type="noConversion"/>
  </si>
  <si>
    <t>Integration Testing</t>
    <phoneticPr fontId="5" type="noConversion"/>
  </si>
  <si>
    <t>Mutation Testing</t>
    <phoneticPr fontId="5" type="noConversion"/>
  </si>
  <si>
    <t>System Testing</t>
    <phoneticPr fontId="5" type="noConversion"/>
  </si>
  <si>
    <t>New Feature Development</t>
    <phoneticPr fontId="5" type="noConversion"/>
  </si>
  <si>
    <t>Documentation</t>
    <phoneticPr fontId="5" type="noConversion"/>
  </si>
  <si>
    <t>in Korea</t>
    <phoneticPr fontId="5" type="noConversion"/>
  </si>
  <si>
    <t>Cumulative Earned Value (EV)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</si>
</sst>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8"/>
      <name val="나눔고딕OTF"/>
      <family val="3"/>
      <charset val="129"/>
    </font>
    <font>
      <b/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0" fontId="7" fillId="24" borderId="13" xfId="0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horizontal="left" wrapText="1"/>
    </xf>
    <xf numFmtId="0" fontId="32" fillId="0" borderId="15" xfId="34" applyFont="1" applyBorder="1" applyAlignment="1" applyProtection="1">
      <alignment horizontal="left" wrapText="1"/>
    </xf>
    <xf numFmtId="0" fontId="1" fillId="0" borderId="12" xfId="0" applyFont="1" applyFill="1" applyBorder="1"/>
    <xf numFmtId="0" fontId="1" fillId="0" borderId="7" xfId="0" applyFont="1" applyFill="1" applyBorder="1"/>
    <xf numFmtId="58" fontId="7" fillId="24" borderId="13" xfId="0" applyNumberFormat="1" applyFont="1" applyFill="1" applyBorder="1" applyAlignment="1">
      <alignment horizontal="center" vertical="center"/>
    </xf>
    <xf numFmtId="58" fontId="43" fillId="24" borderId="13" xfId="0" applyNumberFormat="1" applyFont="1" applyFill="1" applyBorder="1" applyAlignment="1">
      <alignment horizontal="center" vertical="center"/>
    </xf>
    <xf numFmtId="176" fontId="1" fillId="0" borderId="7" xfId="40" applyNumberFormat="1" applyFill="1" applyBorder="1"/>
    <xf numFmtId="176" fontId="3" fillId="0" borderId="11" xfId="0" applyNumberFormat="1" applyFont="1" applyBorder="1"/>
    <xf numFmtId="176" fontId="1" fillId="0" borderId="11" xfId="0" applyNumberFormat="1" applyFont="1" applyBorder="1"/>
    <xf numFmtId="0" fontId="1" fillId="0" borderId="0" xfId="0" applyFont="1" applyFill="1" applyAlignment="1">
      <alignment horizontal="righ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</cellXfs>
  <cellStyles count="44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3" builtinId="11" customBuiltin="1"/>
    <cellStyle name="계산" xfId="26" builtinId="22" customBuiltin="1"/>
    <cellStyle name="나쁨" xfId="25" builtinId="27" customBuiltin="1"/>
    <cellStyle name="메모" xfId="38" builtinId="10" customBuiltin="1"/>
    <cellStyle name="백분율" xfId="40" builtinId="5"/>
    <cellStyle name="보통" xfId="37" builtinId="28" customBuiltin="1"/>
    <cellStyle name="설명 텍스트" xfId="28" builtinId="53" customBuiltin="1"/>
    <cellStyle name="셀 확인" xfId="27" builtinId="23" customBuiltin="1"/>
    <cellStyle name="연결된 셀" xfId="36" builtinId="24" customBuiltin="1"/>
    <cellStyle name="요약" xfId="42" builtinId="25" customBuiltin="1"/>
    <cellStyle name="입력" xfId="35" builtinId="20" customBuiltin="1"/>
    <cellStyle name="제목" xfId="41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9" builtinId="21" customBuiltin="1"/>
    <cellStyle name="표준" xfId="0" builtinId="0"/>
    <cellStyle name="하이퍼링크" xfId="34" builtinId="8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5.1142586682814149E-2"/>
          <c:w val="0.8779614888602304"/>
          <c:h val="0.74601320414572614"/>
        </c:manualLayout>
      </c:layout>
      <c:lineChart>
        <c:grouping val="standard"/>
        <c:varyColors val="0"/>
        <c:ser>
          <c:idx val="0"/>
          <c:order val="0"/>
          <c:tx>
            <c:v>Planned effort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Report!$D$21:$AC$21</c:f>
              <c:strCache>
                <c:ptCount val="26"/>
                <c:pt idx="0">
                  <c:v>in Korea</c:v>
                </c:pt>
                <c:pt idx="1">
                  <c:v>7.9</c:v>
                </c:pt>
                <c:pt idx="2">
                  <c:v>7.10</c:v>
                </c:pt>
                <c:pt idx="3">
                  <c:v>7.11</c:v>
                </c:pt>
                <c:pt idx="4">
                  <c:v>7.12</c:v>
                </c:pt>
                <c:pt idx="5">
                  <c:v>7.13</c:v>
                </c:pt>
                <c:pt idx="6">
                  <c:v>7.14</c:v>
                </c:pt>
                <c:pt idx="7">
                  <c:v>7.15</c:v>
                </c:pt>
                <c:pt idx="8">
                  <c:v>7.16</c:v>
                </c:pt>
                <c:pt idx="9">
                  <c:v>7.17</c:v>
                </c:pt>
                <c:pt idx="10">
                  <c:v>7.18</c:v>
                </c:pt>
                <c:pt idx="11">
                  <c:v>7.19</c:v>
                </c:pt>
                <c:pt idx="12">
                  <c:v>7.20</c:v>
                </c:pt>
                <c:pt idx="13">
                  <c:v>7.21</c:v>
                </c:pt>
                <c:pt idx="14">
                  <c:v>7.22</c:v>
                </c:pt>
                <c:pt idx="15">
                  <c:v>7.23</c:v>
                </c:pt>
                <c:pt idx="16">
                  <c:v>7.24</c:v>
                </c:pt>
                <c:pt idx="17">
                  <c:v>7.25</c:v>
                </c:pt>
                <c:pt idx="18">
                  <c:v>7.26</c:v>
                </c:pt>
                <c:pt idx="19">
                  <c:v>7.27</c:v>
                </c:pt>
                <c:pt idx="20">
                  <c:v>7.28</c:v>
                </c:pt>
                <c:pt idx="21">
                  <c:v>7.29</c:v>
                </c:pt>
                <c:pt idx="22">
                  <c:v>7.30</c:v>
                </c:pt>
                <c:pt idx="23">
                  <c:v>7.31</c:v>
                </c:pt>
                <c:pt idx="24">
                  <c:v>8.1</c:v>
                </c:pt>
                <c:pt idx="25">
                  <c:v>8.2</c:v>
                </c:pt>
              </c:strCache>
            </c:strRef>
          </c:cat>
          <c:val>
            <c:numRef>
              <c:f>Report!$D$36:$AC$36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115</c:v>
                </c:pt>
                <c:pt idx="9">
                  <c:v>130</c:v>
                </c:pt>
                <c:pt idx="10">
                  <c:v>150</c:v>
                </c:pt>
                <c:pt idx="11">
                  <c:v>180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230</c:v>
                </c:pt>
                <c:pt idx="16">
                  <c:v>250</c:v>
                </c:pt>
                <c:pt idx="17">
                  <c:v>270</c:v>
                </c:pt>
                <c:pt idx="18">
                  <c:v>295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350</c:v>
                </c:pt>
                <c:pt idx="23">
                  <c:v>380</c:v>
                </c:pt>
                <c:pt idx="24">
                  <c:v>400</c:v>
                </c:pt>
                <c:pt idx="2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Estimated effort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f>Report!$D$21:$AC$21</c:f>
              <c:strCache>
                <c:ptCount val="26"/>
                <c:pt idx="0">
                  <c:v>in Korea</c:v>
                </c:pt>
                <c:pt idx="1">
                  <c:v>7.9</c:v>
                </c:pt>
                <c:pt idx="2">
                  <c:v>7.10</c:v>
                </c:pt>
                <c:pt idx="3">
                  <c:v>7.11</c:v>
                </c:pt>
                <c:pt idx="4">
                  <c:v>7.12</c:v>
                </c:pt>
                <c:pt idx="5">
                  <c:v>7.13</c:v>
                </c:pt>
                <c:pt idx="6">
                  <c:v>7.14</c:v>
                </c:pt>
                <c:pt idx="7">
                  <c:v>7.15</c:v>
                </c:pt>
                <c:pt idx="8">
                  <c:v>7.16</c:v>
                </c:pt>
                <c:pt idx="9">
                  <c:v>7.17</c:v>
                </c:pt>
                <c:pt idx="10">
                  <c:v>7.18</c:v>
                </c:pt>
                <c:pt idx="11">
                  <c:v>7.19</c:v>
                </c:pt>
                <c:pt idx="12">
                  <c:v>7.20</c:v>
                </c:pt>
                <c:pt idx="13">
                  <c:v>7.21</c:v>
                </c:pt>
                <c:pt idx="14">
                  <c:v>7.22</c:v>
                </c:pt>
                <c:pt idx="15">
                  <c:v>7.23</c:v>
                </c:pt>
                <c:pt idx="16">
                  <c:v>7.24</c:v>
                </c:pt>
                <c:pt idx="17">
                  <c:v>7.25</c:v>
                </c:pt>
                <c:pt idx="18">
                  <c:v>7.26</c:v>
                </c:pt>
                <c:pt idx="19">
                  <c:v>7.27</c:v>
                </c:pt>
                <c:pt idx="20">
                  <c:v>7.28</c:v>
                </c:pt>
                <c:pt idx="21">
                  <c:v>7.29</c:v>
                </c:pt>
                <c:pt idx="22">
                  <c:v>7.30</c:v>
                </c:pt>
                <c:pt idx="23">
                  <c:v>7.31</c:v>
                </c:pt>
                <c:pt idx="24">
                  <c:v>8.1</c:v>
                </c:pt>
                <c:pt idx="25">
                  <c:v>8.2</c:v>
                </c:pt>
              </c:strCache>
            </c:strRef>
          </c:cat>
          <c:val>
            <c:numRef>
              <c:f>Report!$D$40:$AC$40</c:f>
              <c:numCache>
                <c:formatCode>General</c:formatCode>
                <c:ptCount val="26"/>
                <c:pt idx="0">
                  <c:v>50</c:v>
                </c:pt>
                <c:pt idx="1">
                  <c:v>53</c:v>
                </c:pt>
                <c:pt idx="2">
                  <c:v>57</c:v>
                </c:pt>
                <c:pt idx="3">
                  <c:v>62</c:v>
                </c:pt>
                <c:pt idx="4">
                  <c:v>67</c:v>
                </c:pt>
                <c:pt idx="5">
                  <c:v>69.3</c:v>
                </c:pt>
                <c:pt idx="6">
                  <c:v>69.3</c:v>
                </c:pt>
                <c:pt idx="7">
                  <c:v>69.899999999999991</c:v>
                </c:pt>
                <c:pt idx="8">
                  <c:v>90.6</c:v>
                </c:pt>
                <c:pt idx="9">
                  <c:v>115.19999999999999</c:v>
                </c:pt>
                <c:pt idx="10">
                  <c:v>144.19999999999999</c:v>
                </c:pt>
                <c:pt idx="11">
                  <c:v>144.19999999999999</c:v>
                </c:pt>
                <c:pt idx="12">
                  <c:v>166.7</c:v>
                </c:pt>
                <c:pt idx="13">
                  <c:v>166.7</c:v>
                </c:pt>
                <c:pt idx="14">
                  <c:v>181.7</c:v>
                </c:pt>
                <c:pt idx="15">
                  <c:v>191.7</c:v>
                </c:pt>
                <c:pt idx="16">
                  <c:v>206.7</c:v>
                </c:pt>
                <c:pt idx="17">
                  <c:v>239.7</c:v>
                </c:pt>
                <c:pt idx="18">
                  <c:v>264.7</c:v>
                </c:pt>
                <c:pt idx="19">
                  <c:v>275.7</c:v>
                </c:pt>
                <c:pt idx="20">
                  <c:v>285.7</c:v>
                </c:pt>
                <c:pt idx="21">
                  <c:v>295.7</c:v>
                </c:pt>
                <c:pt idx="22">
                  <c:v>331.7</c:v>
                </c:pt>
                <c:pt idx="23">
                  <c:v>350.2</c:v>
                </c:pt>
                <c:pt idx="24">
                  <c:v>350.2</c:v>
                </c:pt>
                <c:pt idx="25">
                  <c:v>350.2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effort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Report!$D$21:$AC$21</c:f>
              <c:strCache>
                <c:ptCount val="26"/>
                <c:pt idx="0">
                  <c:v>in Korea</c:v>
                </c:pt>
                <c:pt idx="1">
                  <c:v>7.9</c:v>
                </c:pt>
                <c:pt idx="2">
                  <c:v>7.10</c:v>
                </c:pt>
                <c:pt idx="3">
                  <c:v>7.11</c:v>
                </c:pt>
                <c:pt idx="4">
                  <c:v>7.12</c:v>
                </c:pt>
                <c:pt idx="5">
                  <c:v>7.13</c:v>
                </c:pt>
                <c:pt idx="6">
                  <c:v>7.14</c:v>
                </c:pt>
                <c:pt idx="7">
                  <c:v>7.15</c:v>
                </c:pt>
                <c:pt idx="8">
                  <c:v>7.16</c:v>
                </c:pt>
                <c:pt idx="9">
                  <c:v>7.17</c:v>
                </c:pt>
                <c:pt idx="10">
                  <c:v>7.18</c:v>
                </c:pt>
                <c:pt idx="11">
                  <c:v>7.19</c:v>
                </c:pt>
                <c:pt idx="12">
                  <c:v>7.20</c:v>
                </c:pt>
                <c:pt idx="13">
                  <c:v>7.21</c:v>
                </c:pt>
                <c:pt idx="14">
                  <c:v>7.22</c:v>
                </c:pt>
                <c:pt idx="15">
                  <c:v>7.23</c:v>
                </c:pt>
                <c:pt idx="16">
                  <c:v>7.24</c:v>
                </c:pt>
                <c:pt idx="17">
                  <c:v>7.25</c:v>
                </c:pt>
                <c:pt idx="18">
                  <c:v>7.26</c:v>
                </c:pt>
                <c:pt idx="19">
                  <c:v>7.27</c:v>
                </c:pt>
                <c:pt idx="20">
                  <c:v>7.28</c:v>
                </c:pt>
                <c:pt idx="21">
                  <c:v>7.29</c:v>
                </c:pt>
                <c:pt idx="22">
                  <c:v>7.30</c:v>
                </c:pt>
                <c:pt idx="23">
                  <c:v>7.31</c:v>
                </c:pt>
                <c:pt idx="24">
                  <c:v>8.1</c:v>
                </c:pt>
                <c:pt idx="25">
                  <c:v>8.2</c:v>
                </c:pt>
              </c:strCache>
            </c:strRef>
          </c:cat>
          <c:val>
            <c:numRef>
              <c:f>Report!$D$39:$AC$39</c:f>
              <c:numCache>
                <c:formatCode>General</c:formatCode>
                <c:ptCount val="26"/>
                <c:pt idx="0">
                  <c:v>36.5</c:v>
                </c:pt>
                <c:pt idx="1">
                  <c:v>40.5</c:v>
                </c:pt>
                <c:pt idx="2">
                  <c:v>44.5</c:v>
                </c:pt>
                <c:pt idx="3">
                  <c:v>49.5</c:v>
                </c:pt>
                <c:pt idx="4">
                  <c:v>54.5</c:v>
                </c:pt>
                <c:pt idx="5">
                  <c:v>57.8</c:v>
                </c:pt>
                <c:pt idx="6">
                  <c:v>57.8</c:v>
                </c:pt>
                <c:pt idx="7">
                  <c:v>58.4</c:v>
                </c:pt>
                <c:pt idx="8">
                  <c:v>80.099999999999994</c:v>
                </c:pt>
                <c:pt idx="9">
                  <c:v>110.69999999999999</c:v>
                </c:pt>
                <c:pt idx="10">
                  <c:v>134.69999999999999</c:v>
                </c:pt>
                <c:pt idx="11">
                  <c:v>134.69999999999999</c:v>
                </c:pt>
                <c:pt idx="12">
                  <c:v>154.19999999999999</c:v>
                </c:pt>
                <c:pt idx="13">
                  <c:v>154.19999999999999</c:v>
                </c:pt>
                <c:pt idx="14">
                  <c:v>189.2</c:v>
                </c:pt>
                <c:pt idx="15">
                  <c:v>200.2</c:v>
                </c:pt>
                <c:pt idx="16">
                  <c:v>210.2</c:v>
                </c:pt>
                <c:pt idx="17">
                  <c:v>233.6</c:v>
                </c:pt>
                <c:pt idx="18">
                  <c:v>253.6</c:v>
                </c:pt>
                <c:pt idx="19">
                  <c:v>265.39999999999998</c:v>
                </c:pt>
                <c:pt idx="20">
                  <c:v>280.39999999999998</c:v>
                </c:pt>
                <c:pt idx="21">
                  <c:v>295.39999999999998</c:v>
                </c:pt>
                <c:pt idx="22">
                  <c:v>325.39999999999998</c:v>
                </c:pt>
                <c:pt idx="23">
                  <c:v>341.4</c:v>
                </c:pt>
                <c:pt idx="24">
                  <c:v>341.4</c:v>
                </c:pt>
                <c:pt idx="25">
                  <c:v>341.4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date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50867993272060852"/>
              <c:y val="0.91396079013239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614912"/>
        <c:crosses val="autoZero"/>
        <c:auto val="0"/>
        <c:lblOffset val="100"/>
        <c:baseTimeUnit val="days"/>
        <c:majorUnit val="1"/>
        <c:minorUnit val="1"/>
      </c:dateAx>
      <c:valAx>
        <c:axId val="19061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(h)</a:t>
                </a:r>
                <a:endParaRPr lang="ko-KR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451085863296757"/>
          <c:y val="0.12784105476453719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889001</xdr:colOff>
      <xdr:row>0</xdr:row>
      <xdr:rowOff>67734</xdr:rowOff>
    </xdr:from>
    <xdr:to>
      <xdr:col>12</xdr:col>
      <xdr:colOff>485053</xdr:colOff>
      <xdr:row>20</xdr:row>
      <xdr:rowOff>1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332731</xdr:colOff>
      <xdr:row>1</xdr:row>
      <xdr:rowOff>140996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180331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195571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por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C47"/>
  <sheetViews>
    <sheetView showGridLines="0" tabSelected="1" topLeftCell="B1" zoomScale="150" workbookViewId="0">
      <selection activeCell="J24" sqref="J24"/>
    </sheetView>
  </sheetViews>
  <sheetFormatPr baseColWidth="10" defaultColWidth="8.83203125" defaultRowHeight="13"/>
  <cols>
    <col min="1" max="1" width="6.5" customWidth="1"/>
    <col min="2" max="2" width="23.6640625" customWidth="1"/>
    <col min="3" max="3" width="7.83203125" customWidth="1"/>
    <col min="4" max="15" width="8.6640625" customWidth="1"/>
    <col min="17" max="17" width="15.83203125" customWidth="1"/>
  </cols>
  <sheetData>
    <row r="1" spans="1:17" ht="20">
      <c r="A1" s="17" t="s">
        <v>3</v>
      </c>
      <c r="B1" s="2"/>
      <c r="C1" s="2"/>
      <c r="D1" s="2"/>
      <c r="E1" s="2"/>
      <c r="G1" s="2"/>
      <c r="O1" s="18" t="s">
        <v>7</v>
      </c>
    </row>
    <row r="2" spans="1:17" ht="16">
      <c r="A2" s="11" t="s">
        <v>4</v>
      </c>
      <c r="B2" s="2"/>
      <c r="C2" s="2"/>
      <c r="D2" s="2"/>
      <c r="E2" s="2"/>
      <c r="F2" s="2"/>
      <c r="G2" s="2"/>
    </row>
    <row r="3" spans="1:17">
      <c r="A3" s="2"/>
      <c r="B3" s="2"/>
      <c r="C3" s="2"/>
      <c r="D3" s="2"/>
      <c r="E3" s="2"/>
      <c r="F3" s="2"/>
      <c r="G3" s="2"/>
      <c r="Q3" s="1" t="s">
        <v>19</v>
      </c>
    </row>
    <row r="4" spans="1:17">
      <c r="A4" s="2"/>
      <c r="B4" s="9" t="s">
        <v>5</v>
      </c>
      <c r="C4" s="16" t="s">
        <v>23</v>
      </c>
      <c r="D4" s="16"/>
      <c r="E4" s="16"/>
      <c r="F4" s="2"/>
      <c r="G4" s="2"/>
      <c r="Q4" s="15" t="s">
        <v>46</v>
      </c>
    </row>
    <row r="5" spans="1:17">
      <c r="A5" s="2"/>
      <c r="B5" s="9" t="s">
        <v>6</v>
      </c>
      <c r="C5" s="72" t="s">
        <v>24</v>
      </c>
      <c r="D5" s="72"/>
      <c r="E5" s="2"/>
      <c r="F5" s="2"/>
      <c r="G5" s="2"/>
    </row>
    <row r="6" spans="1:17">
      <c r="A6" s="2"/>
      <c r="B6" s="2"/>
      <c r="C6" s="5" t="s">
        <v>1</v>
      </c>
      <c r="D6" s="2"/>
      <c r="E6" s="2"/>
      <c r="F6" s="2"/>
      <c r="G6" s="2"/>
    </row>
    <row r="7" spans="1:17">
      <c r="A7" s="2"/>
      <c r="B7" s="9" t="s">
        <v>21</v>
      </c>
      <c r="C7" s="73" t="s">
        <v>22</v>
      </c>
      <c r="D7" s="73"/>
      <c r="E7" s="2"/>
      <c r="F7" s="2"/>
      <c r="G7" s="2"/>
    </row>
    <row r="8" spans="1:17">
      <c r="A8" s="2"/>
      <c r="B8" s="2"/>
      <c r="C8" s="5"/>
      <c r="D8" s="2"/>
      <c r="E8" s="2"/>
      <c r="F8" s="2"/>
      <c r="G8" s="2"/>
    </row>
    <row r="9" spans="1:17">
      <c r="A9" s="20" t="s">
        <v>26</v>
      </c>
      <c r="B9" s="19"/>
      <c r="C9" s="5"/>
      <c r="D9" s="2"/>
      <c r="E9" s="2"/>
      <c r="F9" s="2"/>
      <c r="G9" s="2"/>
    </row>
    <row r="10" spans="1:17">
      <c r="A10" s="2"/>
      <c r="B10" s="74" t="s">
        <v>25</v>
      </c>
      <c r="C10" s="74"/>
      <c r="D10" s="74"/>
      <c r="E10" s="74"/>
      <c r="F10" s="2"/>
      <c r="G10" s="2"/>
    </row>
    <row r="11" spans="1:17">
      <c r="A11" s="2"/>
      <c r="B11" s="74"/>
      <c r="C11" s="74"/>
      <c r="D11" s="74"/>
      <c r="E11" s="74"/>
      <c r="F11" s="2"/>
      <c r="G11" s="2"/>
    </row>
    <row r="12" spans="1:17">
      <c r="A12" s="2"/>
      <c r="B12" s="74"/>
      <c r="C12" s="74"/>
      <c r="D12" s="74"/>
      <c r="E12" s="74"/>
      <c r="F12" s="2"/>
      <c r="G12" s="2"/>
    </row>
    <row r="13" spans="1:17">
      <c r="A13" s="2"/>
      <c r="B13" s="74"/>
      <c r="C13" s="74"/>
      <c r="D13" s="74"/>
      <c r="E13" s="74"/>
      <c r="F13" s="2"/>
      <c r="G13" s="2"/>
    </row>
    <row r="14" spans="1:17">
      <c r="A14" s="2"/>
      <c r="B14" s="74"/>
      <c r="C14" s="74"/>
      <c r="D14" s="74"/>
      <c r="E14" s="74"/>
      <c r="F14" s="2"/>
      <c r="G14" s="2"/>
    </row>
    <row r="15" spans="1:17">
      <c r="A15" s="2"/>
      <c r="B15" s="74"/>
      <c r="C15" s="74"/>
      <c r="D15" s="74"/>
      <c r="E15" s="74"/>
      <c r="F15" s="2"/>
      <c r="G15" s="2"/>
    </row>
    <row r="16" spans="1:17">
      <c r="A16" s="2"/>
      <c r="B16" s="74"/>
      <c r="C16" s="74"/>
      <c r="D16" s="74"/>
      <c r="E16" s="74"/>
      <c r="F16" s="2"/>
      <c r="G16" s="2"/>
    </row>
    <row r="17" spans="1:29">
      <c r="A17" s="2"/>
      <c r="B17" s="74"/>
      <c r="C17" s="74"/>
      <c r="D17" s="74"/>
      <c r="E17" s="74"/>
      <c r="F17" s="2"/>
      <c r="G17" s="2"/>
    </row>
    <row r="18" spans="1:29">
      <c r="A18" s="2"/>
      <c r="B18" s="74"/>
      <c r="C18" s="74"/>
      <c r="D18" s="74"/>
      <c r="E18" s="74"/>
      <c r="F18" s="2"/>
      <c r="G18" s="2"/>
    </row>
    <row r="19" spans="1:29">
      <c r="A19" s="2"/>
      <c r="B19" s="2"/>
      <c r="C19" s="5"/>
      <c r="D19" s="2"/>
      <c r="E19" s="2"/>
      <c r="F19" s="2"/>
      <c r="G19" s="2"/>
    </row>
    <row r="20" spans="1:29" ht="16">
      <c r="A20" s="11" t="s">
        <v>31</v>
      </c>
      <c r="B20" s="2"/>
      <c r="C20" s="2"/>
      <c r="D20" s="8"/>
      <c r="E20" s="2"/>
      <c r="F20" s="2"/>
    </row>
    <row r="21" spans="1:29">
      <c r="A21" s="58" t="s">
        <v>2</v>
      </c>
      <c r="B21" s="59" t="s">
        <v>0</v>
      </c>
      <c r="C21" s="60" t="s">
        <v>16</v>
      </c>
      <c r="D21" s="61" t="s">
        <v>56</v>
      </c>
      <c r="E21" s="66">
        <v>43290</v>
      </c>
      <c r="F21" s="66">
        <v>43291</v>
      </c>
      <c r="G21" s="66">
        <v>43292</v>
      </c>
      <c r="H21" s="66">
        <v>43293</v>
      </c>
      <c r="I21" s="66">
        <v>43294</v>
      </c>
      <c r="J21" s="67">
        <v>43295</v>
      </c>
      <c r="K21" s="67">
        <v>43296</v>
      </c>
      <c r="L21" s="66">
        <v>43297</v>
      </c>
      <c r="M21" s="66">
        <v>43298</v>
      </c>
      <c r="N21" s="66">
        <v>43299</v>
      </c>
      <c r="O21" s="66">
        <v>43300</v>
      </c>
      <c r="P21" s="66">
        <v>43301</v>
      </c>
      <c r="Q21" s="67">
        <v>43302</v>
      </c>
      <c r="R21" s="67">
        <v>43303</v>
      </c>
      <c r="S21" s="66">
        <v>43304</v>
      </c>
      <c r="T21" s="66">
        <v>43305</v>
      </c>
      <c r="U21" s="66">
        <v>43306</v>
      </c>
      <c r="V21" s="66">
        <v>43307</v>
      </c>
      <c r="W21" s="66">
        <v>43308</v>
      </c>
      <c r="X21" s="67">
        <v>43309</v>
      </c>
      <c r="Y21" s="67">
        <v>43310</v>
      </c>
      <c r="Z21" s="66">
        <v>43311</v>
      </c>
      <c r="AA21" s="66">
        <v>43312</v>
      </c>
      <c r="AB21" s="66">
        <v>43313</v>
      </c>
      <c r="AC21" s="66">
        <v>43314</v>
      </c>
    </row>
    <row r="22" spans="1:29">
      <c r="A22" s="32">
        <v>1</v>
      </c>
      <c r="B22" s="64" t="s">
        <v>48</v>
      </c>
      <c r="C22" s="23">
        <f>SUM(D22:AC22)</f>
        <v>50</v>
      </c>
      <c r="D22" s="33">
        <v>50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31">
        <v>2</v>
      </c>
      <c r="B23" t="s">
        <v>49</v>
      </c>
      <c r="C23" s="23">
        <f t="shared" ref="C23:C33" si="0">SUM(D23:AC23)</f>
        <v>50</v>
      </c>
      <c r="D23" s="30"/>
      <c r="E23" s="30">
        <v>10</v>
      </c>
      <c r="F23" s="30">
        <v>10</v>
      </c>
      <c r="G23" s="30">
        <v>10</v>
      </c>
      <c r="H23" s="30">
        <v>10</v>
      </c>
      <c r="I23" s="30">
        <v>10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spans="1:29">
      <c r="A24" s="31">
        <v>4</v>
      </c>
      <c r="B24" s="65" t="s">
        <v>50</v>
      </c>
      <c r="C24" s="23">
        <f t="shared" si="0"/>
        <v>55</v>
      </c>
      <c r="D24" s="30"/>
      <c r="E24" s="30"/>
      <c r="F24" s="30"/>
      <c r="G24" s="30"/>
      <c r="H24" s="30"/>
      <c r="I24" s="30"/>
      <c r="J24" s="30"/>
      <c r="K24" s="30"/>
      <c r="L24" s="30">
        <v>10</v>
      </c>
      <c r="M24" s="30">
        <v>10</v>
      </c>
      <c r="N24" s="30">
        <v>10</v>
      </c>
      <c r="O24" s="30">
        <v>10</v>
      </c>
      <c r="P24" s="30">
        <v>5</v>
      </c>
      <c r="Q24" s="30"/>
      <c r="R24" s="30"/>
      <c r="S24" s="30"/>
      <c r="T24" s="30"/>
      <c r="U24" s="30"/>
      <c r="V24" s="30">
        <v>5</v>
      </c>
      <c r="W24" s="30">
        <v>5</v>
      </c>
      <c r="X24" s="30"/>
      <c r="Y24" s="30"/>
      <c r="Z24" s="30"/>
      <c r="AA24" s="30"/>
      <c r="AB24" s="30"/>
      <c r="AC24" s="30"/>
    </row>
    <row r="25" spans="1:29">
      <c r="A25" s="31">
        <v>5</v>
      </c>
      <c r="B25" s="65" t="s">
        <v>51</v>
      </c>
      <c r="C25" s="23">
        <f t="shared" si="0"/>
        <v>60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>
        <v>10</v>
      </c>
      <c r="O25" s="30">
        <v>10</v>
      </c>
      <c r="P25" s="30">
        <v>10</v>
      </c>
      <c r="Q25" s="30"/>
      <c r="R25" s="30"/>
      <c r="S25" s="30"/>
      <c r="T25" s="30"/>
      <c r="U25" s="30"/>
      <c r="V25" s="30">
        <v>10</v>
      </c>
      <c r="W25" s="30">
        <v>10</v>
      </c>
      <c r="X25" s="30"/>
      <c r="Y25" s="30"/>
      <c r="Z25" s="30">
        <v>10</v>
      </c>
      <c r="AA25" s="30"/>
      <c r="AB25" s="30"/>
      <c r="AC25" s="30"/>
    </row>
    <row r="26" spans="1:29">
      <c r="A26" s="31">
        <v>6</v>
      </c>
      <c r="B26" s="65" t="s">
        <v>52</v>
      </c>
      <c r="C26" s="23">
        <f t="shared" si="0"/>
        <v>5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>
        <v>5</v>
      </c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>
      <c r="A27" s="31">
        <v>7</v>
      </c>
      <c r="B27" s="65" t="s">
        <v>53</v>
      </c>
      <c r="C27" s="23">
        <f t="shared" si="0"/>
        <v>80</v>
      </c>
      <c r="D27" s="30"/>
      <c r="E27" s="30"/>
      <c r="F27" s="30"/>
      <c r="G27" s="30"/>
      <c r="H27" s="30"/>
      <c r="I27" s="30"/>
      <c r="J27" s="30"/>
      <c r="K27" s="30"/>
      <c r="L27" s="30">
        <v>5</v>
      </c>
      <c r="M27" s="30">
        <v>5</v>
      </c>
      <c r="N27" s="30"/>
      <c r="O27" s="30">
        <v>10</v>
      </c>
      <c r="P27" s="30">
        <v>10</v>
      </c>
      <c r="Q27" s="30"/>
      <c r="R27" s="30"/>
      <c r="S27" s="30">
        <v>10</v>
      </c>
      <c r="T27" s="30">
        <v>10</v>
      </c>
      <c r="U27" s="30">
        <v>10</v>
      </c>
      <c r="V27" s="30"/>
      <c r="W27" s="30"/>
      <c r="X27" s="30"/>
      <c r="Y27" s="30"/>
      <c r="Z27" s="30">
        <v>10</v>
      </c>
      <c r="AA27" s="30">
        <v>10</v>
      </c>
      <c r="AB27" s="30"/>
      <c r="AC27" s="30"/>
    </row>
    <row r="28" spans="1:29">
      <c r="A28" s="31">
        <v>8</v>
      </c>
      <c r="B28" s="65" t="s">
        <v>54</v>
      </c>
      <c r="C28" s="23">
        <f t="shared" si="0"/>
        <v>60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>
        <v>10</v>
      </c>
      <c r="T28" s="30">
        <v>10</v>
      </c>
      <c r="U28" s="30">
        <v>10</v>
      </c>
      <c r="V28" s="30">
        <v>10</v>
      </c>
      <c r="W28" s="30">
        <v>10</v>
      </c>
      <c r="X28" s="30"/>
      <c r="Y28" s="30"/>
      <c r="Z28" s="30">
        <v>10</v>
      </c>
      <c r="AA28" s="30"/>
      <c r="AB28" s="30"/>
      <c r="AC28" s="30"/>
    </row>
    <row r="29" spans="1:29">
      <c r="A29" s="31">
        <v>9</v>
      </c>
      <c r="B29" s="65" t="s">
        <v>55</v>
      </c>
      <c r="C29" s="23">
        <f t="shared" si="0"/>
        <v>60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>
        <v>20</v>
      </c>
      <c r="AB29" s="30">
        <v>20</v>
      </c>
      <c r="AC29" s="30">
        <v>20</v>
      </c>
    </row>
    <row r="30" spans="1:29">
      <c r="A30" s="31"/>
      <c r="B30" s="30"/>
      <c r="C30" s="23">
        <f t="shared" si="0"/>
        <v>0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29">
      <c r="A31" s="31"/>
      <c r="B31" s="30"/>
      <c r="C31" s="23">
        <f t="shared" si="0"/>
        <v>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spans="1:29">
      <c r="A32" s="31"/>
      <c r="B32" s="30"/>
      <c r="C32" s="23">
        <f t="shared" si="0"/>
        <v>0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spans="1:29">
      <c r="A33" s="31"/>
      <c r="B33" s="30"/>
      <c r="C33" s="23">
        <f t="shared" si="0"/>
        <v>0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spans="1:29">
      <c r="A34" s="14" t="s">
        <v>18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>
      <c r="A35" s="24"/>
      <c r="B35" s="26" t="s">
        <v>32</v>
      </c>
      <c r="C35" s="25">
        <f>SUM(C22:C33)</f>
        <v>420</v>
      </c>
      <c r="D35" s="27">
        <f>SUM(D22:D34)</f>
        <v>50</v>
      </c>
      <c r="E35" s="27">
        <f t="shared" ref="E35:O35" si="1">SUM(E22:E34)</f>
        <v>10</v>
      </c>
      <c r="F35" s="27">
        <f t="shared" si="1"/>
        <v>10</v>
      </c>
      <c r="G35" s="27">
        <f t="shared" si="1"/>
        <v>10</v>
      </c>
      <c r="H35" s="27">
        <f t="shared" si="1"/>
        <v>10</v>
      </c>
      <c r="I35" s="27">
        <f t="shared" si="1"/>
        <v>10</v>
      </c>
      <c r="J35" s="27">
        <f t="shared" si="1"/>
        <v>0</v>
      </c>
      <c r="K35" s="27">
        <f t="shared" si="1"/>
        <v>0</v>
      </c>
      <c r="L35" s="27">
        <f t="shared" si="1"/>
        <v>15</v>
      </c>
      <c r="M35" s="27">
        <f t="shared" si="1"/>
        <v>15</v>
      </c>
      <c r="N35" s="27">
        <f t="shared" si="1"/>
        <v>20</v>
      </c>
      <c r="O35" s="27">
        <f t="shared" si="1"/>
        <v>30</v>
      </c>
      <c r="P35" s="27">
        <f t="shared" ref="P35:Q35" si="2">SUM(P22:P34)</f>
        <v>25</v>
      </c>
      <c r="Q35" s="27">
        <f t="shared" si="2"/>
        <v>0</v>
      </c>
      <c r="R35" s="27">
        <f t="shared" ref="R35:AC35" si="3">SUM(R22:R34)</f>
        <v>0</v>
      </c>
      <c r="S35" s="27">
        <f t="shared" si="3"/>
        <v>25</v>
      </c>
      <c r="T35" s="27">
        <f t="shared" si="3"/>
        <v>20</v>
      </c>
      <c r="U35" s="27">
        <f t="shared" si="3"/>
        <v>20</v>
      </c>
      <c r="V35" s="27">
        <f t="shared" si="3"/>
        <v>25</v>
      </c>
      <c r="W35" s="27">
        <f t="shared" si="3"/>
        <v>25</v>
      </c>
      <c r="X35" s="27">
        <f t="shared" si="3"/>
        <v>0</v>
      </c>
      <c r="Y35" s="27">
        <f t="shared" si="3"/>
        <v>0</v>
      </c>
      <c r="Z35" s="27">
        <f t="shared" si="3"/>
        <v>30</v>
      </c>
      <c r="AA35" s="27">
        <f t="shared" si="3"/>
        <v>30</v>
      </c>
      <c r="AB35" s="27">
        <f t="shared" si="3"/>
        <v>20</v>
      </c>
      <c r="AC35" s="27">
        <f t="shared" si="3"/>
        <v>20</v>
      </c>
    </row>
    <row r="36" spans="1:29">
      <c r="A36" s="24"/>
      <c r="B36" s="26"/>
      <c r="C36" s="28" t="s">
        <v>11</v>
      </c>
      <c r="D36" s="29">
        <f>IF(ISBLANK(D21),NA(),SUM($D35:D35))</f>
        <v>50</v>
      </c>
      <c r="E36" s="29">
        <f>IF(ISBLANK(E21),NA(),SUM($D35:E35))</f>
        <v>60</v>
      </c>
      <c r="F36" s="29">
        <f>IF(ISBLANK(F21),NA(),SUM($D35:F35))</f>
        <v>70</v>
      </c>
      <c r="G36" s="29">
        <f>IF(ISBLANK(G21),NA(),SUM($D35:G35))</f>
        <v>80</v>
      </c>
      <c r="H36" s="29">
        <f>IF(ISBLANK(H21),NA(),SUM($D35:H35))</f>
        <v>90</v>
      </c>
      <c r="I36" s="29">
        <f>IF(ISBLANK(I21),NA(),SUM($D35:I35))</f>
        <v>100</v>
      </c>
      <c r="J36" s="29">
        <f>IF(ISBLANK(J21),NA(),SUM($D35:J35))</f>
        <v>100</v>
      </c>
      <c r="K36" s="29">
        <f>IF(ISBLANK(K21),NA(),SUM($D35:K35))</f>
        <v>100</v>
      </c>
      <c r="L36" s="29">
        <f>IF(ISBLANK(L21),NA(),SUM($D35:L35))</f>
        <v>115</v>
      </c>
      <c r="M36" s="29">
        <f>IF(ISBLANK(M21),NA(),SUM($D35:M35))</f>
        <v>130</v>
      </c>
      <c r="N36" s="29">
        <f>IF(ISBLANK(N21),NA(),SUM($D35:N35))</f>
        <v>150</v>
      </c>
      <c r="O36" s="29">
        <f>IF(ISBLANK(O21),NA(),SUM($D35:O35))</f>
        <v>180</v>
      </c>
      <c r="P36" s="29">
        <f>IF(ISBLANK(P21),NA(),SUM($D35:P35))</f>
        <v>205</v>
      </c>
      <c r="Q36" s="29">
        <f>IF(ISBLANK(Q21),NA(),SUM($D35:Q35))</f>
        <v>205</v>
      </c>
      <c r="R36" s="29">
        <f>IF(ISBLANK(R21),NA(),SUM($D35:R35))</f>
        <v>205</v>
      </c>
      <c r="S36" s="29">
        <f>IF(ISBLANK(S21),NA(),SUM($D35:S35))</f>
        <v>230</v>
      </c>
      <c r="T36" s="29">
        <f>IF(ISBLANK(T21),NA(),SUM($D35:T35))</f>
        <v>250</v>
      </c>
      <c r="U36" s="29">
        <f>IF(ISBLANK(U21),NA(),SUM($D35:U35))</f>
        <v>270</v>
      </c>
      <c r="V36" s="29">
        <f>IF(ISBLANK(V21),NA(),SUM($D35:V35))</f>
        <v>295</v>
      </c>
      <c r="W36" s="29">
        <f>IF(ISBLANK(W21),NA(),SUM($D35:W35))</f>
        <v>320</v>
      </c>
      <c r="X36" s="29">
        <f>IF(ISBLANK(X21),NA(),SUM($D35:X35))</f>
        <v>320</v>
      </c>
      <c r="Y36" s="29">
        <f>IF(ISBLANK(Y21),NA(),SUM($D35:Y35))</f>
        <v>320</v>
      </c>
      <c r="Z36" s="29">
        <f>IF(ISBLANK(Z21),NA(),SUM($D35:Z35))</f>
        <v>350</v>
      </c>
      <c r="AA36" s="29">
        <f>IF(ISBLANK(AA21),NA(),SUM($D35:AA35))</f>
        <v>380</v>
      </c>
      <c r="AB36" s="29">
        <f>IF(ISBLANK(AB21),NA(),SUM($D35:AB35))</f>
        <v>400</v>
      </c>
      <c r="AC36" s="29">
        <f>IF(ISBLANK(AC21),NA(),SUM($D35:AC35))</f>
        <v>420</v>
      </c>
    </row>
    <row r="37" spans="1:29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16">
      <c r="A38" s="3" t="s">
        <v>38</v>
      </c>
    </row>
    <row r="39" spans="1:29">
      <c r="A39" s="24"/>
      <c r="B39" s="24"/>
      <c r="C39" s="28" t="s">
        <v>9</v>
      </c>
      <c r="D39" s="30">
        <f>AC!D24</f>
        <v>36.5</v>
      </c>
      <c r="E39" s="30">
        <f>AC!E24</f>
        <v>40.5</v>
      </c>
      <c r="F39" s="30">
        <f>AC!F24</f>
        <v>44.5</v>
      </c>
      <c r="G39" s="30">
        <f>AC!G24</f>
        <v>49.5</v>
      </c>
      <c r="H39" s="30">
        <f>AC!H24</f>
        <v>54.5</v>
      </c>
      <c r="I39" s="30">
        <f>AC!I24</f>
        <v>57.8</v>
      </c>
      <c r="J39" s="30">
        <f>AC!J24</f>
        <v>57.8</v>
      </c>
      <c r="K39" s="30">
        <f>AC!K24</f>
        <v>58.4</v>
      </c>
      <c r="L39" s="30">
        <f>AC!L24</f>
        <v>80.099999999999994</v>
      </c>
      <c r="M39" s="30">
        <f>AC!M24</f>
        <v>110.69999999999999</v>
      </c>
      <c r="N39" s="30">
        <f>AC!N24</f>
        <v>134.69999999999999</v>
      </c>
      <c r="O39" s="30">
        <f>AC!O24</f>
        <v>134.69999999999999</v>
      </c>
      <c r="P39" s="30">
        <f>AC!P24</f>
        <v>154.19999999999999</v>
      </c>
      <c r="Q39" s="30">
        <f>AC!Q24</f>
        <v>154.19999999999999</v>
      </c>
      <c r="R39" s="30">
        <f>AC!R24</f>
        <v>189.2</v>
      </c>
      <c r="S39" s="30">
        <f>AC!S24</f>
        <v>200.2</v>
      </c>
      <c r="T39" s="30">
        <f>AC!T24</f>
        <v>210.2</v>
      </c>
      <c r="U39" s="30">
        <f>AC!U24</f>
        <v>233.6</v>
      </c>
      <c r="V39" s="30">
        <f>AC!V24</f>
        <v>253.6</v>
      </c>
      <c r="W39" s="30">
        <f>AC!W24</f>
        <v>265.39999999999998</v>
      </c>
      <c r="X39" s="30">
        <f>AC!X24</f>
        <v>280.39999999999998</v>
      </c>
      <c r="Y39" s="30">
        <f>AC!Y24</f>
        <v>295.39999999999998</v>
      </c>
      <c r="Z39" s="30">
        <f>AC!Z24</f>
        <v>325.39999999999998</v>
      </c>
      <c r="AA39" s="30">
        <f>AC!AA24</f>
        <v>341.4</v>
      </c>
      <c r="AB39" s="30">
        <f>AC!AB24</f>
        <v>341.4</v>
      </c>
      <c r="AC39" s="30">
        <f>AC!AC24</f>
        <v>341.4</v>
      </c>
    </row>
    <row r="40" spans="1:29">
      <c r="A40" s="24"/>
      <c r="B40" s="24"/>
      <c r="C40" s="71" t="s">
        <v>57</v>
      </c>
      <c r="D40" s="30">
        <f>EV!D23</f>
        <v>50</v>
      </c>
      <c r="E40" s="30">
        <f>EV!E23</f>
        <v>53</v>
      </c>
      <c r="F40" s="30">
        <f>EV!F23</f>
        <v>57</v>
      </c>
      <c r="G40" s="30">
        <f>EV!G23</f>
        <v>62</v>
      </c>
      <c r="H40" s="30">
        <f>EV!H23</f>
        <v>67</v>
      </c>
      <c r="I40" s="30">
        <f>EV!I23</f>
        <v>69.3</v>
      </c>
      <c r="J40" s="30">
        <f>EV!J23</f>
        <v>69.3</v>
      </c>
      <c r="K40" s="30">
        <f>EV!K23</f>
        <v>69.899999999999991</v>
      </c>
      <c r="L40" s="30">
        <f>EV!L23</f>
        <v>90.6</v>
      </c>
      <c r="M40" s="30">
        <f>EV!M23</f>
        <v>115.19999999999999</v>
      </c>
      <c r="N40" s="30">
        <f>EV!N23</f>
        <v>144.19999999999999</v>
      </c>
      <c r="O40" s="30">
        <f>EV!O23</f>
        <v>144.19999999999999</v>
      </c>
      <c r="P40" s="30">
        <f>EV!P23</f>
        <v>166.7</v>
      </c>
      <c r="Q40" s="30">
        <f>EV!Q23</f>
        <v>166.7</v>
      </c>
      <c r="R40" s="30">
        <f>EV!R23</f>
        <v>181.7</v>
      </c>
      <c r="S40" s="30">
        <f>EV!S23</f>
        <v>191.7</v>
      </c>
      <c r="T40" s="30">
        <f>EV!T23</f>
        <v>206.7</v>
      </c>
      <c r="U40" s="30">
        <f>EV!U23</f>
        <v>239.7</v>
      </c>
      <c r="V40" s="30">
        <f>EV!V23</f>
        <v>264.7</v>
      </c>
      <c r="W40" s="30">
        <f>EV!W23</f>
        <v>275.7</v>
      </c>
      <c r="X40" s="30">
        <f>EV!X23</f>
        <v>285.7</v>
      </c>
      <c r="Y40" s="30">
        <f>EV!Y23</f>
        <v>295.7</v>
      </c>
      <c r="Z40" s="30">
        <f>EV!Z23</f>
        <v>331.7</v>
      </c>
      <c r="AA40" s="30">
        <f>EV!AA23</f>
        <v>350.2</v>
      </c>
      <c r="AB40" s="30">
        <f>EV!AB23</f>
        <v>350.2</v>
      </c>
      <c r="AC40" s="30">
        <f>EV!AC23</f>
        <v>350.2</v>
      </c>
    </row>
    <row r="41" spans="1:29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16">
      <c r="A42" s="3" t="s">
        <v>20</v>
      </c>
    </row>
    <row r="43" spans="1:29">
      <c r="C43" s="13" t="s">
        <v>13</v>
      </c>
      <c r="D43" s="10">
        <f>IF(AND(ISBLANK(D39),ISBLANK(D40))," - ",D40-D39)</f>
        <v>13.5</v>
      </c>
      <c r="E43" s="10">
        <f t="shared" ref="E43:O43" si="4">IF(AND(ISBLANK(E39),ISBLANK(E40))," - ",E40-E39)</f>
        <v>12.5</v>
      </c>
      <c r="F43" s="10">
        <f t="shared" si="4"/>
        <v>12.5</v>
      </c>
      <c r="G43" s="10">
        <f t="shared" si="4"/>
        <v>12.5</v>
      </c>
      <c r="H43" s="10">
        <f t="shared" si="4"/>
        <v>12.5</v>
      </c>
      <c r="I43" s="10">
        <f t="shared" si="4"/>
        <v>11.5</v>
      </c>
      <c r="J43" s="10">
        <f t="shared" si="4"/>
        <v>11.5</v>
      </c>
      <c r="K43" s="10">
        <f t="shared" si="4"/>
        <v>11.499999999999993</v>
      </c>
      <c r="L43" s="10">
        <f t="shared" si="4"/>
        <v>10.5</v>
      </c>
      <c r="M43" s="10">
        <f t="shared" si="4"/>
        <v>4.5</v>
      </c>
      <c r="N43" s="10">
        <f t="shared" si="4"/>
        <v>9.5</v>
      </c>
      <c r="O43" s="10">
        <f t="shared" si="4"/>
        <v>9.5</v>
      </c>
      <c r="P43" s="10">
        <f t="shared" ref="P43:Q43" si="5">IF(AND(ISBLANK(P39),ISBLANK(P40))," - ",P40-P39)</f>
        <v>12.5</v>
      </c>
      <c r="Q43" s="10">
        <f t="shared" si="5"/>
        <v>12.5</v>
      </c>
      <c r="R43" s="10">
        <f t="shared" ref="R43:AC43" si="6">IF(AND(ISBLANK(R39),ISBLANK(R40))," - ",R40-R39)</f>
        <v>-7.5</v>
      </c>
      <c r="S43" s="10">
        <f t="shared" si="6"/>
        <v>-8.5</v>
      </c>
      <c r="T43" s="10">
        <f t="shared" si="6"/>
        <v>-3.5</v>
      </c>
      <c r="U43" s="10">
        <f t="shared" si="6"/>
        <v>6.0999999999999943</v>
      </c>
      <c r="V43" s="10">
        <f t="shared" si="6"/>
        <v>11.099999999999994</v>
      </c>
      <c r="W43" s="10">
        <f t="shared" si="6"/>
        <v>10.300000000000011</v>
      </c>
      <c r="X43" s="10">
        <f t="shared" si="6"/>
        <v>5.3000000000000114</v>
      </c>
      <c r="Y43" s="10">
        <f t="shared" si="6"/>
        <v>0.30000000000001137</v>
      </c>
      <c r="Z43" s="10">
        <f t="shared" si="6"/>
        <v>6.3000000000000114</v>
      </c>
      <c r="AA43" s="10">
        <f t="shared" si="6"/>
        <v>8.8000000000000114</v>
      </c>
      <c r="AB43" s="10">
        <f t="shared" si="6"/>
        <v>8.8000000000000114</v>
      </c>
      <c r="AC43" s="10">
        <f t="shared" si="6"/>
        <v>8.8000000000000114</v>
      </c>
    </row>
    <row r="44" spans="1:29">
      <c r="C44" s="13" t="s">
        <v>12</v>
      </c>
      <c r="D44" s="10">
        <f>IF(AND(ISBLANK(D39),ISBLANK(D40))," - ",D40-D36)</f>
        <v>0</v>
      </c>
      <c r="E44" s="10">
        <f t="shared" ref="E44:O44" si="7">IF(AND(ISBLANK(E39),ISBLANK(E40))," - ",E40-E36)</f>
        <v>-7</v>
      </c>
      <c r="F44" s="10">
        <f t="shared" si="7"/>
        <v>-13</v>
      </c>
      <c r="G44" s="10">
        <f t="shared" si="7"/>
        <v>-18</v>
      </c>
      <c r="H44" s="10">
        <f t="shared" si="7"/>
        <v>-23</v>
      </c>
      <c r="I44" s="10">
        <f t="shared" si="7"/>
        <v>-30.700000000000003</v>
      </c>
      <c r="J44" s="10">
        <f t="shared" si="7"/>
        <v>-30.700000000000003</v>
      </c>
      <c r="K44" s="10">
        <f t="shared" si="7"/>
        <v>-30.100000000000009</v>
      </c>
      <c r="L44" s="10">
        <f t="shared" si="7"/>
        <v>-24.400000000000006</v>
      </c>
      <c r="M44" s="10">
        <f t="shared" si="7"/>
        <v>-14.800000000000011</v>
      </c>
      <c r="N44" s="10">
        <f t="shared" si="7"/>
        <v>-5.8000000000000114</v>
      </c>
      <c r="O44" s="10">
        <f t="shared" si="7"/>
        <v>-35.800000000000011</v>
      </c>
      <c r="P44" s="10">
        <f t="shared" ref="P44:Q44" si="8">IF(AND(ISBLANK(P39),ISBLANK(P40))," - ",P40-P36)</f>
        <v>-38.300000000000011</v>
      </c>
      <c r="Q44" s="10">
        <f t="shared" si="8"/>
        <v>-38.300000000000011</v>
      </c>
      <c r="R44" s="10">
        <f t="shared" ref="R44:AC44" si="9">IF(AND(ISBLANK(R39),ISBLANK(R40))," - ",R40-R36)</f>
        <v>-23.300000000000011</v>
      </c>
      <c r="S44" s="10">
        <f t="shared" si="9"/>
        <v>-38.300000000000011</v>
      </c>
      <c r="T44" s="10">
        <f t="shared" si="9"/>
        <v>-43.300000000000011</v>
      </c>
      <c r="U44" s="10">
        <f t="shared" si="9"/>
        <v>-30.300000000000011</v>
      </c>
      <c r="V44" s="10">
        <f t="shared" si="9"/>
        <v>-30.300000000000011</v>
      </c>
      <c r="W44" s="10">
        <f t="shared" si="9"/>
        <v>-44.300000000000011</v>
      </c>
      <c r="X44" s="10">
        <f t="shared" si="9"/>
        <v>-34.300000000000011</v>
      </c>
      <c r="Y44" s="10">
        <f t="shared" si="9"/>
        <v>-24.300000000000011</v>
      </c>
      <c r="Z44" s="10">
        <f t="shared" si="9"/>
        <v>-18.300000000000011</v>
      </c>
      <c r="AA44" s="10">
        <f t="shared" si="9"/>
        <v>-29.800000000000011</v>
      </c>
      <c r="AB44" s="10">
        <f t="shared" si="9"/>
        <v>-49.800000000000011</v>
      </c>
      <c r="AC44" s="10">
        <f t="shared" si="9"/>
        <v>-69.800000000000011</v>
      </c>
    </row>
    <row r="45" spans="1:29">
      <c r="C45" s="13" t="s">
        <v>14</v>
      </c>
      <c r="D45" s="35">
        <f>IF(AND(ISBLANK(D39),ISBLANK(D40))," - ",D40/D39)</f>
        <v>1.3698630136986301</v>
      </c>
      <c r="E45" s="35">
        <f t="shared" ref="E45:O45" si="10">IF(AND(ISBLANK(E39),ISBLANK(E40))," - ",E40/E39)</f>
        <v>1.308641975308642</v>
      </c>
      <c r="F45" s="35">
        <f t="shared" si="10"/>
        <v>1.2808988764044944</v>
      </c>
      <c r="G45" s="35">
        <f t="shared" si="10"/>
        <v>1.2525252525252526</v>
      </c>
      <c r="H45" s="35">
        <f t="shared" si="10"/>
        <v>1.2293577981651376</v>
      </c>
      <c r="I45" s="35">
        <f t="shared" si="10"/>
        <v>1.198961937716263</v>
      </c>
      <c r="J45" s="35">
        <f t="shared" si="10"/>
        <v>1.198961937716263</v>
      </c>
      <c r="K45" s="35">
        <f t="shared" si="10"/>
        <v>1.196917808219178</v>
      </c>
      <c r="L45" s="35">
        <f t="shared" si="10"/>
        <v>1.1310861423220975</v>
      </c>
      <c r="M45" s="35">
        <f t="shared" si="10"/>
        <v>1.0406504065040652</v>
      </c>
      <c r="N45" s="35">
        <f t="shared" si="10"/>
        <v>1.0705270972531551</v>
      </c>
      <c r="O45" s="35">
        <f t="shared" si="10"/>
        <v>1.0705270972531551</v>
      </c>
      <c r="P45" s="35">
        <f t="shared" ref="P45:Q45" si="11">IF(AND(ISBLANK(P39),ISBLANK(P40))," - ",P40/P39)</f>
        <v>1.0810635538261997</v>
      </c>
      <c r="Q45" s="35">
        <f t="shared" si="11"/>
        <v>1.0810635538261997</v>
      </c>
      <c r="R45" s="35">
        <f t="shared" ref="R45:AC45" si="12">IF(AND(ISBLANK(R39),ISBLANK(R40))," - ",R40/R39)</f>
        <v>0.96035940803382669</v>
      </c>
      <c r="S45" s="35">
        <f t="shared" si="12"/>
        <v>0.95754245754245759</v>
      </c>
      <c r="T45" s="35">
        <f t="shared" si="12"/>
        <v>0.98334919124643194</v>
      </c>
      <c r="U45" s="35">
        <f t="shared" si="12"/>
        <v>1.0261130136986301</v>
      </c>
      <c r="V45" s="35">
        <f t="shared" si="12"/>
        <v>1.0437697160883281</v>
      </c>
      <c r="W45" s="35">
        <f t="shared" si="12"/>
        <v>1.0388093443858328</v>
      </c>
      <c r="X45" s="35">
        <f t="shared" si="12"/>
        <v>1.0189015691868759</v>
      </c>
      <c r="Y45" s="35">
        <f t="shared" si="12"/>
        <v>1.0010155721056195</v>
      </c>
      <c r="Z45" s="35">
        <f t="shared" si="12"/>
        <v>1.019360786724032</v>
      </c>
      <c r="AA45" s="35">
        <f t="shared" si="12"/>
        <v>1.025776215582894</v>
      </c>
      <c r="AB45" s="35">
        <f t="shared" si="12"/>
        <v>1.025776215582894</v>
      </c>
      <c r="AC45" s="35">
        <f t="shared" si="12"/>
        <v>1.025776215582894</v>
      </c>
    </row>
    <row r="46" spans="1:29">
      <c r="C46" s="13" t="s">
        <v>15</v>
      </c>
      <c r="D46" s="35">
        <f>IF(AND(ISBLANK(D39),ISBLANK(D40))," - ",D40/D36)</f>
        <v>1</v>
      </c>
      <c r="E46" s="35">
        <f t="shared" ref="E46:O46" si="13">IF(AND(ISBLANK(E39),ISBLANK(E40))," - ",E40/E36)</f>
        <v>0.8833333333333333</v>
      </c>
      <c r="F46" s="35">
        <f t="shared" si="13"/>
        <v>0.81428571428571428</v>
      </c>
      <c r="G46" s="35">
        <f t="shared" si="13"/>
        <v>0.77500000000000002</v>
      </c>
      <c r="H46" s="35">
        <f t="shared" si="13"/>
        <v>0.74444444444444446</v>
      </c>
      <c r="I46" s="35">
        <f t="shared" si="13"/>
        <v>0.69299999999999995</v>
      </c>
      <c r="J46" s="35">
        <f t="shared" si="13"/>
        <v>0.69299999999999995</v>
      </c>
      <c r="K46" s="35">
        <f t="shared" si="13"/>
        <v>0.69899999999999995</v>
      </c>
      <c r="L46" s="35">
        <f t="shared" si="13"/>
        <v>0.78782608695652168</v>
      </c>
      <c r="M46" s="35">
        <f t="shared" si="13"/>
        <v>0.88615384615384607</v>
      </c>
      <c r="N46" s="35">
        <f t="shared" si="13"/>
        <v>0.96133333333333326</v>
      </c>
      <c r="O46" s="35">
        <f t="shared" si="13"/>
        <v>0.801111111111111</v>
      </c>
      <c r="P46" s="35">
        <f t="shared" ref="P46:Q46" si="14">IF(AND(ISBLANK(P39),ISBLANK(P40))," - ",P40/P36)</f>
        <v>0.81317073170731702</v>
      </c>
      <c r="Q46" s="35">
        <f t="shared" si="14"/>
        <v>0.81317073170731702</v>
      </c>
      <c r="R46" s="35">
        <f t="shared" ref="R46:AC46" si="15">IF(AND(ISBLANK(R39),ISBLANK(R40))," - ",R40/R36)</f>
        <v>0.88634146341463405</v>
      </c>
      <c r="S46" s="35">
        <f t="shared" si="15"/>
        <v>0.83347826086956511</v>
      </c>
      <c r="T46" s="35">
        <f t="shared" si="15"/>
        <v>0.82679999999999998</v>
      </c>
      <c r="U46" s="35">
        <f t="shared" si="15"/>
        <v>0.88777777777777778</v>
      </c>
      <c r="V46" s="35">
        <f t="shared" si="15"/>
        <v>0.89728813559322029</v>
      </c>
      <c r="W46" s="35">
        <f t="shared" si="15"/>
        <v>0.86156250000000001</v>
      </c>
      <c r="X46" s="35">
        <f t="shared" si="15"/>
        <v>0.89281250000000001</v>
      </c>
      <c r="Y46" s="35">
        <f t="shared" si="15"/>
        <v>0.92406250000000001</v>
      </c>
      <c r="Z46" s="35">
        <f t="shared" si="15"/>
        <v>0.94771428571428573</v>
      </c>
      <c r="AA46" s="35">
        <f t="shared" si="15"/>
        <v>0.92157894736842105</v>
      </c>
      <c r="AB46" s="35">
        <f t="shared" si="15"/>
        <v>0.87549999999999994</v>
      </c>
      <c r="AC46" s="35">
        <f t="shared" si="15"/>
        <v>0.83380952380952378</v>
      </c>
    </row>
    <row r="47" spans="1:29">
      <c r="C47" s="13" t="s">
        <v>17</v>
      </c>
      <c r="D47" s="36">
        <f>IF(AND(ISBLANK(D39),ISBLANK(D40))," - ",$C$35/D45)</f>
        <v>306.60000000000002</v>
      </c>
      <c r="E47" s="36">
        <f t="shared" ref="E47:O47" si="16">IF(AND(ISBLANK(E39),ISBLANK(E40))," - ",$C$35/E45)</f>
        <v>320.94339622641508</v>
      </c>
      <c r="F47" s="36">
        <f t="shared" si="16"/>
        <v>327.89473684210526</v>
      </c>
      <c r="G47" s="36">
        <f t="shared" si="16"/>
        <v>335.32258064516128</v>
      </c>
      <c r="H47" s="36">
        <f t="shared" si="16"/>
        <v>341.64179104477614</v>
      </c>
      <c r="I47" s="36">
        <f t="shared" si="16"/>
        <v>350.30303030303031</v>
      </c>
      <c r="J47" s="36">
        <f t="shared" si="16"/>
        <v>350.30303030303031</v>
      </c>
      <c r="K47" s="36">
        <f t="shared" si="16"/>
        <v>350.9012875536481</v>
      </c>
      <c r="L47" s="36">
        <f t="shared" si="16"/>
        <v>371.32450331125824</v>
      </c>
      <c r="M47" s="36">
        <f t="shared" si="16"/>
        <v>403.59374999999994</v>
      </c>
      <c r="N47" s="36">
        <f t="shared" si="16"/>
        <v>392.33009708737865</v>
      </c>
      <c r="O47" s="36">
        <f t="shared" si="16"/>
        <v>392.33009708737865</v>
      </c>
      <c r="P47" s="36">
        <f t="shared" ref="P47:Q47" si="17">IF(AND(ISBLANK(P39),ISBLANK(P40))," - ",$C$35/P45)</f>
        <v>388.50629874025196</v>
      </c>
      <c r="Q47" s="36">
        <f t="shared" si="17"/>
        <v>388.50629874025196</v>
      </c>
      <c r="R47" s="36">
        <f t="shared" ref="R47:AC47" si="18">IF(AND(ISBLANK(R39),ISBLANK(R40))," - ",$C$35/R45)</f>
        <v>437.33626857457347</v>
      </c>
      <c r="S47" s="36">
        <f t="shared" si="18"/>
        <v>438.62284820031294</v>
      </c>
      <c r="T47" s="36">
        <f t="shared" si="18"/>
        <v>427.11175616835993</v>
      </c>
      <c r="U47" s="36">
        <f t="shared" si="18"/>
        <v>409.31163954943685</v>
      </c>
      <c r="V47" s="36">
        <f t="shared" si="18"/>
        <v>402.38760861352472</v>
      </c>
      <c r="W47" s="36">
        <f t="shared" si="18"/>
        <v>404.30903155603914</v>
      </c>
      <c r="X47" s="36">
        <f t="shared" si="18"/>
        <v>412.2086104305215</v>
      </c>
      <c r="Y47" s="36">
        <f t="shared" si="18"/>
        <v>419.57389245857286</v>
      </c>
      <c r="Z47" s="36">
        <f t="shared" si="18"/>
        <v>412.02291227012358</v>
      </c>
      <c r="AA47" s="36">
        <f t="shared" si="18"/>
        <v>409.44603083952023</v>
      </c>
      <c r="AB47" s="36">
        <f t="shared" si="18"/>
        <v>409.44603083952023</v>
      </c>
      <c r="AC47" s="36">
        <f t="shared" si="18"/>
        <v>409.44603083952023</v>
      </c>
    </row>
  </sheetData>
  <mergeCells count="3">
    <mergeCell ref="C5:D5"/>
    <mergeCell ref="C7:D7"/>
    <mergeCell ref="B10:E18"/>
  </mergeCells>
  <phoneticPr fontId="5" type="noConversion"/>
  <conditionalFormatting sqref="D45:AC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AC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 display="https://www.vertex42.com/ExcelTemplates/earned-value-management.html" xr:uid="{00000000-0004-0000-0000-000000000000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24"/>
  <sheetViews>
    <sheetView showGridLines="0" topLeftCell="R1" zoomScale="150" workbookViewId="0">
      <selection activeCell="Z16" sqref="Z16"/>
    </sheetView>
  </sheetViews>
  <sheetFormatPr baseColWidth="10" defaultColWidth="8.83203125" defaultRowHeight="13"/>
  <cols>
    <col min="1" max="1" width="6.5" customWidth="1"/>
    <col min="2" max="2" width="22" customWidth="1"/>
    <col min="3" max="3" width="6.5" customWidth="1"/>
    <col min="4" max="15" width="8.6640625" customWidth="1"/>
    <col min="17" max="17" width="17.33203125" customWidth="1"/>
  </cols>
  <sheetData>
    <row r="1" spans="1:29" ht="20">
      <c r="A1" s="22" t="s">
        <v>27</v>
      </c>
    </row>
    <row r="2" spans="1:29" ht="16">
      <c r="A2" s="11"/>
      <c r="B2" s="2"/>
      <c r="C2" s="2"/>
      <c r="D2" s="2"/>
      <c r="E2" s="2"/>
      <c r="F2" s="2"/>
      <c r="G2" s="2"/>
    </row>
    <row r="3" spans="1:29">
      <c r="A3" s="8" t="s">
        <v>34</v>
      </c>
      <c r="B3" s="2"/>
      <c r="C3" s="2"/>
      <c r="D3" s="2"/>
      <c r="E3" s="2"/>
      <c r="F3" s="2"/>
      <c r="G3" s="2"/>
      <c r="Q3" s="1" t="s">
        <v>19</v>
      </c>
    </row>
    <row r="4" spans="1:29">
      <c r="A4" s="8" t="s">
        <v>28</v>
      </c>
      <c r="Q4" s="15" t="s">
        <v>46</v>
      </c>
    </row>
    <row r="5" spans="1:29">
      <c r="A5" s="12" t="s">
        <v>29</v>
      </c>
      <c r="B5" s="2"/>
      <c r="C5" s="2"/>
      <c r="D5" s="8"/>
      <c r="E5" s="2"/>
      <c r="F5" s="2"/>
    </row>
    <row r="7" spans="1:29" ht="18">
      <c r="A7" s="11" t="s">
        <v>10</v>
      </c>
      <c r="B7" s="2"/>
      <c r="C7" s="2"/>
      <c r="D7" s="8"/>
      <c r="E7" s="2"/>
      <c r="F7" s="2"/>
      <c r="G7" s="2"/>
      <c r="O7" s="18"/>
    </row>
    <row r="8" spans="1:29">
      <c r="A8" s="58" t="s">
        <v>2</v>
      </c>
      <c r="B8" s="59" t="s">
        <v>0</v>
      </c>
      <c r="C8" s="60" t="s">
        <v>16</v>
      </c>
      <c r="D8" s="61" t="s">
        <v>56</v>
      </c>
      <c r="E8" s="66">
        <v>43290</v>
      </c>
      <c r="F8" s="66">
        <v>43291</v>
      </c>
      <c r="G8" s="66">
        <v>43292</v>
      </c>
      <c r="H8" s="66">
        <v>43293</v>
      </c>
      <c r="I8" s="66">
        <v>43294</v>
      </c>
      <c r="J8" s="66">
        <v>43295</v>
      </c>
      <c r="K8" s="66">
        <v>43296</v>
      </c>
      <c r="L8" s="66">
        <v>43297</v>
      </c>
      <c r="M8" s="66">
        <v>43298</v>
      </c>
      <c r="N8" s="66">
        <v>43299</v>
      </c>
      <c r="O8" s="66">
        <v>43300</v>
      </c>
      <c r="P8" s="66">
        <v>43301</v>
      </c>
      <c r="Q8" s="66">
        <v>43302</v>
      </c>
      <c r="R8" s="66">
        <v>43303</v>
      </c>
      <c r="S8" s="66">
        <v>43304</v>
      </c>
      <c r="T8" s="66">
        <v>43305</v>
      </c>
      <c r="U8" s="66">
        <v>43306</v>
      </c>
      <c r="V8" s="66">
        <v>43307</v>
      </c>
      <c r="W8" s="66">
        <v>43308</v>
      </c>
      <c r="X8" s="66">
        <v>43309</v>
      </c>
      <c r="Y8" s="66">
        <v>43310</v>
      </c>
      <c r="Z8" s="66">
        <v>43311</v>
      </c>
      <c r="AA8" s="66">
        <v>43312</v>
      </c>
      <c r="AB8" s="66">
        <v>43313</v>
      </c>
      <c r="AC8" s="66">
        <v>43314</v>
      </c>
    </row>
    <row r="9" spans="1:29">
      <c r="A9" s="6">
        <f>IF(ISBLANK(Report!A22)," - ",Report!A22)</f>
        <v>1</v>
      </c>
      <c r="B9" t="str">
        <f>IF(ISBLANK(Report!B22)," - ",Report!B22)</f>
        <v>Code Review</v>
      </c>
      <c r="C9">
        <f>Report!C22</f>
        <v>50</v>
      </c>
      <c r="D9" s="68">
        <v>50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>
      <c r="A10" s="6">
        <f>IF(ISBLANK(Report!A23)," - ",Report!A23)</f>
        <v>2</v>
      </c>
      <c r="B10" t="str">
        <f>IF(ISBLANK(Report!B23)," - ",Report!B23)</f>
        <v>Refactoring &amp; Re-Work</v>
      </c>
      <c r="C10">
        <f>Report!C23</f>
        <v>50</v>
      </c>
      <c r="D10" s="68"/>
      <c r="E10" s="68">
        <v>3</v>
      </c>
      <c r="F10" s="68">
        <v>4</v>
      </c>
      <c r="G10" s="68">
        <v>5</v>
      </c>
      <c r="H10" s="68">
        <v>5</v>
      </c>
      <c r="I10" s="68">
        <v>2.2999999999999998</v>
      </c>
      <c r="J10" s="68"/>
      <c r="K10" s="68">
        <v>0.6</v>
      </c>
      <c r="L10" s="68">
        <v>3.7</v>
      </c>
      <c r="M10" s="68">
        <v>7.6</v>
      </c>
      <c r="N10" s="68">
        <v>2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>
      <c r="A11" s="6">
        <f>IF(ISBLANK(Report!A24)," - ",Report!A24)</f>
        <v>4</v>
      </c>
      <c r="B11" t="str">
        <f>IF(ISBLANK(Report!B24)," - ",Report!B24)</f>
        <v>Unit Testing</v>
      </c>
      <c r="C11">
        <f>Report!C24</f>
        <v>55</v>
      </c>
      <c r="D11" s="68"/>
      <c r="E11" s="68"/>
      <c r="F11" s="68"/>
      <c r="G11" s="68"/>
      <c r="H11" s="68"/>
      <c r="I11" s="68"/>
      <c r="J11" s="68"/>
      <c r="K11" s="68"/>
      <c r="L11" s="68">
        <v>15</v>
      </c>
      <c r="M11" s="68">
        <v>15</v>
      </c>
      <c r="N11" s="68">
        <v>27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>
        <v>8</v>
      </c>
      <c r="AA11" s="68"/>
      <c r="AB11" s="68"/>
      <c r="AC11" s="68"/>
    </row>
    <row r="12" spans="1:29">
      <c r="A12" s="6">
        <f>IF(ISBLANK(Report!A25)," - ",Report!A25)</f>
        <v>5</v>
      </c>
      <c r="B12" t="str">
        <f>IF(ISBLANK(Report!B25)," - ",Report!B25)</f>
        <v>Integration Testing</v>
      </c>
      <c r="C12">
        <f>Report!C25</f>
        <v>60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>
        <v>19.5</v>
      </c>
      <c r="Q12" s="68"/>
      <c r="R12" s="68"/>
      <c r="S12" s="68"/>
      <c r="T12" s="68"/>
      <c r="U12" s="68"/>
      <c r="V12" s="68"/>
      <c r="W12" s="68"/>
      <c r="X12" s="68"/>
      <c r="Y12" s="68"/>
      <c r="Z12" s="68">
        <v>15</v>
      </c>
      <c r="AA12" s="68">
        <v>3</v>
      </c>
      <c r="AB12" s="68"/>
      <c r="AC12" s="68"/>
    </row>
    <row r="13" spans="1:29">
      <c r="A13" s="6">
        <f>IF(ISBLANK(Report!A26)," - ",Report!A26)</f>
        <v>6</v>
      </c>
      <c r="B13" t="str">
        <f>IF(ISBLANK(Report!B26)," - ",Report!B26)</f>
        <v>Mutation Testing</v>
      </c>
      <c r="C13">
        <f>Report!C26</f>
        <v>5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>
        <v>5</v>
      </c>
      <c r="T13" s="68">
        <v>5</v>
      </c>
      <c r="U13" s="68"/>
      <c r="V13" s="68"/>
      <c r="W13" s="68"/>
      <c r="X13" s="68"/>
      <c r="Y13" s="68"/>
      <c r="Z13" s="68"/>
      <c r="AA13" s="68"/>
      <c r="AB13" s="68"/>
      <c r="AC13" s="68"/>
    </row>
    <row r="14" spans="1:29">
      <c r="A14" s="6">
        <f>IF(ISBLANK(Report!A27)," - ",Report!A27)</f>
        <v>7</v>
      </c>
      <c r="B14" t="str">
        <f>IF(ISBLANK(Report!B27)," - ",Report!B27)</f>
        <v>System Testing</v>
      </c>
      <c r="C14">
        <f>Report!C27</f>
        <v>80</v>
      </c>
      <c r="D14" s="68"/>
      <c r="E14" s="68"/>
      <c r="F14" s="68"/>
      <c r="G14" s="68"/>
      <c r="H14" s="68"/>
      <c r="I14" s="68"/>
      <c r="J14" s="68"/>
      <c r="K14" s="68"/>
      <c r="L14" s="68">
        <v>2</v>
      </c>
      <c r="M14" s="68">
        <v>2</v>
      </c>
      <c r="N14" s="68"/>
      <c r="O14" s="68"/>
      <c r="P14" s="68"/>
      <c r="Q14" s="68"/>
      <c r="R14" s="68"/>
      <c r="S14" s="68"/>
      <c r="T14" s="68"/>
      <c r="U14" s="68">
        <v>13</v>
      </c>
      <c r="V14" s="68"/>
      <c r="W14" s="68">
        <v>6.5</v>
      </c>
      <c r="X14" s="68"/>
      <c r="Y14" s="68"/>
      <c r="Z14" s="68">
        <v>3</v>
      </c>
      <c r="AA14" s="68">
        <v>0.5</v>
      </c>
      <c r="AB14" s="68"/>
      <c r="AC14" s="68"/>
    </row>
    <row r="15" spans="1:29">
      <c r="A15" s="6">
        <f>IF(ISBLANK(Report!A28)," - ",Report!A28)</f>
        <v>8</v>
      </c>
      <c r="B15" t="str">
        <f>IF(ISBLANK(Report!B28)," - ",Report!B28)</f>
        <v>New Feature Development</v>
      </c>
      <c r="C15">
        <f>Report!C28</f>
        <v>60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>
        <v>5</v>
      </c>
      <c r="T15" s="68">
        <v>10</v>
      </c>
      <c r="U15" s="68">
        <v>20</v>
      </c>
      <c r="V15" s="68">
        <v>25</v>
      </c>
      <c r="W15" s="68">
        <v>4.5</v>
      </c>
      <c r="X15" s="68">
        <v>10</v>
      </c>
      <c r="Y15" s="68">
        <v>10</v>
      </c>
      <c r="Z15" s="68">
        <v>10</v>
      </c>
      <c r="AA15" s="68"/>
      <c r="AB15" s="68"/>
      <c r="AC15" s="68"/>
    </row>
    <row r="16" spans="1:29">
      <c r="A16" s="6">
        <f>IF(ISBLANK(Report!A29)," - ",Report!A29)</f>
        <v>9</v>
      </c>
      <c r="B16" t="str">
        <f>IF(ISBLANK(Report!B29)," - ",Report!B29)</f>
        <v>Documentation</v>
      </c>
      <c r="C16">
        <f>Report!C29</f>
        <v>60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>
        <v>3</v>
      </c>
      <c r="Q16" s="68"/>
      <c r="R16" s="68">
        <v>15</v>
      </c>
      <c r="S16" s="68"/>
      <c r="T16" s="68"/>
      <c r="U16" s="68"/>
      <c r="V16" s="68"/>
      <c r="W16" s="68"/>
      <c r="X16" s="68"/>
      <c r="Y16" s="68"/>
      <c r="Z16" s="68"/>
      <c r="AA16" s="68">
        <v>15</v>
      </c>
      <c r="AB16" s="68"/>
      <c r="AC16" s="68"/>
    </row>
    <row r="17" spans="1:29">
      <c r="A17" s="6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 spans="1:29">
      <c r="A18" s="6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>
      <c r="A19" s="6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>
      <c r="A20" s="6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C22" s="7" t="s">
        <v>8</v>
      </c>
      <c r="D22" s="69">
        <f>SUM(D9:D21)</f>
        <v>50</v>
      </c>
      <c r="E22" s="69">
        <f>SUM(E9:E21)</f>
        <v>3</v>
      </c>
      <c r="F22" s="69">
        <f t="shared" ref="F22:AC22" si="0">SUM(F9:F21)</f>
        <v>4</v>
      </c>
      <c r="G22" s="69">
        <f t="shared" si="0"/>
        <v>5</v>
      </c>
      <c r="H22" s="69">
        <f t="shared" si="0"/>
        <v>5</v>
      </c>
      <c r="I22" s="69">
        <f t="shared" si="0"/>
        <v>2.2999999999999998</v>
      </c>
      <c r="J22" s="69">
        <f t="shared" si="0"/>
        <v>0</v>
      </c>
      <c r="K22" s="69">
        <f t="shared" si="0"/>
        <v>0.6</v>
      </c>
      <c r="L22" s="69">
        <f t="shared" si="0"/>
        <v>20.7</v>
      </c>
      <c r="M22" s="69">
        <f t="shared" si="0"/>
        <v>24.6</v>
      </c>
      <c r="N22" s="69">
        <f t="shared" si="0"/>
        <v>29</v>
      </c>
      <c r="O22" s="69">
        <f t="shared" si="0"/>
        <v>0</v>
      </c>
      <c r="P22" s="69">
        <f t="shared" si="0"/>
        <v>22.5</v>
      </c>
      <c r="Q22" s="69">
        <f t="shared" si="0"/>
        <v>0</v>
      </c>
      <c r="R22" s="69">
        <f t="shared" si="0"/>
        <v>15</v>
      </c>
      <c r="S22" s="69">
        <f t="shared" si="0"/>
        <v>10</v>
      </c>
      <c r="T22" s="69">
        <f t="shared" si="0"/>
        <v>15</v>
      </c>
      <c r="U22" s="69">
        <f t="shared" si="0"/>
        <v>33</v>
      </c>
      <c r="V22" s="69">
        <f t="shared" si="0"/>
        <v>25</v>
      </c>
      <c r="W22" s="69">
        <f t="shared" si="0"/>
        <v>11</v>
      </c>
      <c r="X22" s="69">
        <f t="shared" si="0"/>
        <v>10</v>
      </c>
      <c r="Y22" s="69">
        <f t="shared" si="0"/>
        <v>10</v>
      </c>
      <c r="Z22" s="69">
        <f t="shared" si="0"/>
        <v>36</v>
      </c>
      <c r="AA22" s="69">
        <f t="shared" si="0"/>
        <v>18.5</v>
      </c>
      <c r="AB22" s="69">
        <f t="shared" si="0"/>
        <v>0</v>
      </c>
      <c r="AC22" s="69">
        <f t="shared" si="0"/>
        <v>0</v>
      </c>
    </row>
    <row r="23" spans="1:29">
      <c r="C23" s="7"/>
      <c r="D23" s="70">
        <f>SUM($D22:D22)</f>
        <v>50</v>
      </c>
      <c r="E23" s="70">
        <f>SUM($D22:E22)</f>
        <v>53</v>
      </c>
      <c r="F23" s="70">
        <f>SUM($D22:F22)</f>
        <v>57</v>
      </c>
      <c r="G23" s="70">
        <f>SUM($D22:G22)</f>
        <v>62</v>
      </c>
      <c r="H23" s="70">
        <f>SUM($D22:H22)</f>
        <v>67</v>
      </c>
      <c r="I23" s="70">
        <f>SUM($D22:I22)</f>
        <v>69.3</v>
      </c>
      <c r="J23" s="70">
        <f>SUM($D22:J22)</f>
        <v>69.3</v>
      </c>
      <c r="K23" s="70">
        <f>SUM($D22:K22)</f>
        <v>69.899999999999991</v>
      </c>
      <c r="L23" s="70">
        <f>SUM($D22:L22)</f>
        <v>90.6</v>
      </c>
      <c r="M23" s="70">
        <f>SUM($D22:M22)</f>
        <v>115.19999999999999</v>
      </c>
      <c r="N23" s="70">
        <f>SUM($D22:N22)</f>
        <v>144.19999999999999</v>
      </c>
      <c r="O23" s="70">
        <f>SUM($D22:O22)</f>
        <v>144.19999999999999</v>
      </c>
      <c r="P23" s="70">
        <f>SUM($D22:P22)</f>
        <v>166.7</v>
      </c>
      <c r="Q23" s="70">
        <f>SUM($D22:Q22)</f>
        <v>166.7</v>
      </c>
      <c r="R23" s="70">
        <f>SUM($D22:R22)</f>
        <v>181.7</v>
      </c>
      <c r="S23" s="70">
        <f>SUM($D22:S22)</f>
        <v>191.7</v>
      </c>
      <c r="T23" s="70">
        <f>SUM($D22:T22)</f>
        <v>206.7</v>
      </c>
      <c r="U23" s="70">
        <f>SUM($D22:U22)</f>
        <v>239.7</v>
      </c>
      <c r="V23" s="70">
        <f>SUM($D22:V22)</f>
        <v>264.7</v>
      </c>
      <c r="W23" s="70">
        <f>SUM($D22:W22)</f>
        <v>275.7</v>
      </c>
      <c r="X23" s="70">
        <f>SUM($D22:X22)</f>
        <v>285.7</v>
      </c>
      <c r="Y23" s="70">
        <f>SUM($D22:Y22)</f>
        <v>295.7</v>
      </c>
      <c r="Z23" s="70">
        <f>SUM($D22:Z22)</f>
        <v>331.7</v>
      </c>
      <c r="AA23" s="70">
        <f>SUM($D22:AA22)</f>
        <v>350.2</v>
      </c>
      <c r="AB23" s="70">
        <f>SUM($D22:AB22)</f>
        <v>350.2</v>
      </c>
      <c r="AC23" s="70">
        <f>SUM($D22:AC22)</f>
        <v>350.2</v>
      </c>
    </row>
    <row r="24" spans="1:29">
      <c r="C24" s="7" t="s">
        <v>8</v>
      </c>
      <c r="D24" s="21">
        <f>SUMPRODUCT(D9:D21,$C$9:$C$21)</f>
        <v>2500</v>
      </c>
      <c r="E24" s="21">
        <f t="shared" ref="E24:AC24" si="1">SUMPRODUCT(E9:E21,$C$9:$C$21)</f>
        <v>150</v>
      </c>
      <c r="F24" s="21">
        <f t="shared" si="1"/>
        <v>200</v>
      </c>
      <c r="G24" s="21">
        <f t="shared" si="1"/>
        <v>250</v>
      </c>
      <c r="H24" s="21">
        <f t="shared" si="1"/>
        <v>250</v>
      </c>
      <c r="I24" s="21">
        <f t="shared" si="1"/>
        <v>114.99999999999999</v>
      </c>
      <c r="J24" s="21">
        <f t="shared" si="1"/>
        <v>0</v>
      </c>
      <c r="K24" s="21">
        <f t="shared" si="1"/>
        <v>30</v>
      </c>
      <c r="L24" s="21">
        <f t="shared" si="1"/>
        <v>1170</v>
      </c>
      <c r="M24" s="21">
        <f t="shared" si="1"/>
        <v>1365</v>
      </c>
      <c r="N24" s="21">
        <f t="shared" si="1"/>
        <v>1585</v>
      </c>
      <c r="O24" s="21">
        <f t="shared" si="1"/>
        <v>0</v>
      </c>
      <c r="P24" s="21">
        <f t="shared" si="1"/>
        <v>1350</v>
      </c>
      <c r="Q24" s="21">
        <f t="shared" si="1"/>
        <v>0</v>
      </c>
      <c r="R24" s="21">
        <f t="shared" si="1"/>
        <v>900</v>
      </c>
      <c r="S24" s="21">
        <f t="shared" si="1"/>
        <v>325</v>
      </c>
      <c r="T24" s="21">
        <f t="shared" si="1"/>
        <v>625</v>
      </c>
      <c r="U24" s="21">
        <f t="shared" si="1"/>
        <v>2240</v>
      </c>
      <c r="V24" s="21">
        <f t="shared" si="1"/>
        <v>1500</v>
      </c>
      <c r="W24" s="21">
        <f t="shared" si="1"/>
        <v>790</v>
      </c>
      <c r="X24" s="21">
        <f t="shared" si="1"/>
        <v>600</v>
      </c>
      <c r="Y24" s="21">
        <f t="shared" si="1"/>
        <v>600</v>
      </c>
      <c r="Z24" s="21">
        <f t="shared" si="1"/>
        <v>2180</v>
      </c>
      <c r="AA24" s="21">
        <f t="shared" si="1"/>
        <v>1120</v>
      </c>
      <c r="AB24" s="21">
        <f t="shared" si="1"/>
        <v>0</v>
      </c>
      <c r="AC24" s="21">
        <f t="shared" si="1"/>
        <v>0</v>
      </c>
    </row>
  </sheetData>
  <phoneticPr fontId="5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24"/>
  <sheetViews>
    <sheetView showGridLines="0" topLeftCell="S1" zoomScale="166" workbookViewId="0">
      <selection activeCell="X16" sqref="X16"/>
    </sheetView>
  </sheetViews>
  <sheetFormatPr baseColWidth="10" defaultColWidth="8.83203125" defaultRowHeight="13"/>
  <cols>
    <col min="1" max="1" width="6.5" customWidth="1"/>
    <col min="2" max="2" width="22" customWidth="1"/>
    <col min="3" max="3" width="6.5" customWidth="1"/>
    <col min="4" max="15" width="8.6640625" customWidth="1"/>
    <col min="17" max="17" width="17.33203125" customWidth="1"/>
  </cols>
  <sheetData>
    <row r="1" spans="1:29" ht="20">
      <c r="A1" s="22" t="s">
        <v>36</v>
      </c>
    </row>
    <row r="2" spans="1:29" ht="16">
      <c r="A2" s="11"/>
      <c r="B2" s="2"/>
      <c r="C2" s="2"/>
      <c r="D2" s="2"/>
      <c r="E2" s="2"/>
      <c r="F2" s="2"/>
      <c r="G2" s="2"/>
    </row>
    <row r="3" spans="1:29">
      <c r="A3" s="8" t="s">
        <v>37</v>
      </c>
      <c r="B3" s="2"/>
      <c r="C3" s="2"/>
      <c r="D3" s="2"/>
      <c r="E3" s="2"/>
      <c r="F3" s="2"/>
      <c r="G3" s="2"/>
      <c r="Q3" s="1" t="s">
        <v>19</v>
      </c>
    </row>
    <row r="4" spans="1:29">
      <c r="A4" s="8" t="s">
        <v>28</v>
      </c>
      <c r="Q4" s="15" t="s">
        <v>46</v>
      </c>
    </row>
    <row r="5" spans="1:29">
      <c r="A5" s="12" t="s">
        <v>35</v>
      </c>
      <c r="B5" s="2"/>
      <c r="C5" s="2"/>
      <c r="D5" s="8"/>
      <c r="E5" s="2"/>
      <c r="F5" s="2"/>
    </row>
    <row r="7" spans="1:29" ht="18">
      <c r="A7" s="11" t="s">
        <v>30</v>
      </c>
      <c r="B7" s="2"/>
      <c r="C7" s="2"/>
      <c r="D7" s="8"/>
      <c r="E7" s="2"/>
      <c r="F7" s="2"/>
      <c r="G7" s="2"/>
      <c r="O7" s="18"/>
    </row>
    <row r="8" spans="1:29">
      <c r="A8" s="58" t="s">
        <v>2</v>
      </c>
      <c r="B8" s="59" t="s">
        <v>0</v>
      </c>
      <c r="C8" s="60"/>
      <c r="D8" s="61" t="s">
        <v>56</v>
      </c>
      <c r="E8" s="66">
        <v>43290</v>
      </c>
      <c r="F8" s="66">
        <v>43291</v>
      </c>
      <c r="G8" s="66">
        <v>43292</v>
      </c>
      <c r="H8" s="66">
        <v>43293</v>
      </c>
      <c r="I8" s="66">
        <v>43294</v>
      </c>
      <c r="J8" s="66">
        <v>43295</v>
      </c>
      <c r="K8" s="66">
        <v>43296</v>
      </c>
      <c r="L8" s="66">
        <v>43297</v>
      </c>
      <c r="M8" s="66">
        <v>43298</v>
      </c>
      <c r="N8" s="66">
        <v>43299</v>
      </c>
      <c r="O8" s="66">
        <v>43300</v>
      </c>
      <c r="P8" s="66">
        <v>43301</v>
      </c>
      <c r="Q8" s="66">
        <v>43302</v>
      </c>
      <c r="R8" s="66">
        <v>43303</v>
      </c>
      <c r="S8" s="66">
        <v>43304</v>
      </c>
      <c r="T8" s="66">
        <v>43305</v>
      </c>
      <c r="U8" s="66">
        <v>43306</v>
      </c>
      <c r="V8" s="66">
        <v>43307</v>
      </c>
      <c r="W8" s="66">
        <v>43308</v>
      </c>
      <c r="X8" s="66">
        <v>43309</v>
      </c>
      <c r="Y8" s="66">
        <v>43310</v>
      </c>
      <c r="Z8" s="66">
        <v>43311</v>
      </c>
      <c r="AA8" s="66">
        <v>43312</v>
      </c>
      <c r="AB8" s="66">
        <v>43313</v>
      </c>
      <c r="AC8" s="66">
        <v>43314</v>
      </c>
    </row>
    <row r="9" spans="1:29">
      <c r="A9" s="6">
        <f>IF(ISBLANK(Report!A22)," - ",Report!A22)</f>
        <v>1</v>
      </c>
      <c r="B9" t="str">
        <f>IF(ISBLANK(Report!B22)," - ",Report!B22)</f>
        <v>Code Review</v>
      </c>
      <c r="D9" s="33">
        <v>36.5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6">
        <f>IF(ISBLANK(Report!A23)," - ",Report!A23)</f>
        <v>2</v>
      </c>
      <c r="B10" t="str">
        <f>IF(ISBLANK(Report!B23)," - ",Report!B23)</f>
        <v>Refactoring &amp; Re-Work</v>
      </c>
      <c r="D10" s="30"/>
      <c r="E10" s="68">
        <v>4</v>
      </c>
      <c r="F10" s="68">
        <v>4</v>
      </c>
      <c r="G10" s="68">
        <v>5</v>
      </c>
      <c r="H10" s="68">
        <v>5</v>
      </c>
      <c r="I10" s="68">
        <v>3</v>
      </c>
      <c r="J10" s="30"/>
      <c r="K10" s="30"/>
      <c r="L10" s="30">
        <v>4.7</v>
      </c>
      <c r="M10" s="30">
        <v>7.6</v>
      </c>
      <c r="N10" s="30">
        <v>2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>
      <c r="A11" s="6">
        <f>IF(ISBLANK(Report!A24)," - ",Report!A24)</f>
        <v>4</v>
      </c>
      <c r="B11" t="str">
        <f>IF(ISBLANK(Report!B24)," - ",Report!B24)</f>
        <v>Unit Testing</v>
      </c>
      <c r="D11" s="30"/>
      <c r="E11" s="30"/>
      <c r="F11" s="30"/>
      <c r="G11" s="30"/>
      <c r="H11" s="30"/>
      <c r="I11" s="30">
        <v>0.3</v>
      </c>
      <c r="J11" s="30"/>
      <c r="K11" s="30">
        <v>0.6</v>
      </c>
      <c r="L11" s="30">
        <v>15</v>
      </c>
      <c r="M11" s="30">
        <v>20</v>
      </c>
      <c r="N11" s="30">
        <v>22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>
        <v>6</v>
      </c>
      <c r="AA11" s="30"/>
      <c r="AB11" s="30"/>
      <c r="AC11" s="30"/>
    </row>
    <row r="12" spans="1:29">
      <c r="A12" s="6">
        <f>IF(ISBLANK(Report!A25)," - ",Report!A25)</f>
        <v>5</v>
      </c>
      <c r="B12" t="str">
        <f>IF(ISBLANK(Report!B25)," - ",Report!B25)</f>
        <v>Integration Testing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>
        <v>15.5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>
        <v>4</v>
      </c>
      <c r="AB12" s="30"/>
      <c r="AC12" s="30"/>
    </row>
    <row r="13" spans="1:29">
      <c r="A13" s="6">
        <f>IF(ISBLANK(Report!A26)," - ",Report!A26)</f>
        <v>6</v>
      </c>
      <c r="B13" t="str">
        <f>IF(ISBLANK(Report!B26)," - ",Report!B26)</f>
        <v>Mutation Testing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>
        <v>5</v>
      </c>
      <c r="S13" s="30">
        <v>6</v>
      </c>
      <c r="T13" s="30"/>
      <c r="U13" s="30"/>
      <c r="V13" s="30"/>
      <c r="W13" s="30"/>
      <c r="X13" s="30"/>
      <c r="Y13" s="30"/>
      <c r="Z13" s="30">
        <v>12</v>
      </c>
      <c r="AA13" s="30"/>
      <c r="AB13" s="30"/>
      <c r="AC13" s="30"/>
    </row>
    <row r="14" spans="1:29">
      <c r="A14" s="6">
        <f>IF(ISBLANK(Report!A27)," - ",Report!A27)</f>
        <v>7</v>
      </c>
      <c r="B14" t="str">
        <f>IF(ISBLANK(Report!B27)," - ",Report!B27)</f>
        <v>System Testing</v>
      </c>
      <c r="D14" s="30"/>
      <c r="E14" s="30"/>
      <c r="F14" s="30"/>
      <c r="G14" s="30"/>
      <c r="H14" s="30"/>
      <c r="I14" s="30"/>
      <c r="J14" s="30"/>
      <c r="K14" s="30"/>
      <c r="L14" s="30">
        <v>2</v>
      </c>
      <c r="M14" s="30">
        <v>3</v>
      </c>
      <c r="N14" s="30"/>
      <c r="O14" s="30"/>
      <c r="P14" s="30"/>
      <c r="Q14" s="30"/>
      <c r="R14" s="30"/>
      <c r="S14" s="30"/>
      <c r="T14" s="30"/>
      <c r="U14" s="30">
        <v>10.4</v>
      </c>
      <c r="V14" s="30"/>
      <c r="W14" s="30">
        <v>6.3</v>
      </c>
      <c r="X14" s="30"/>
      <c r="Y14" s="30"/>
      <c r="Z14" s="30"/>
      <c r="AA14" s="30">
        <v>0.5</v>
      </c>
      <c r="AB14" s="30"/>
      <c r="AC14" s="30"/>
    </row>
    <row r="15" spans="1:29">
      <c r="A15" s="6">
        <f>IF(ISBLANK(Report!A28)," - ",Report!A28)</f>
        <v>8</v>
      </c>
      <c r="B15" t="str">
        <f>IF(ISBLANK(Report!B28)," - ",Report!B28)</f>
        <v>New Feature Development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>
        <v>5</v>
      </c>
      <c r="T15" s="30">
        <v>10</v>
      </c>
      <c r="U15" s="30">
        <v>13</v>
      </c>
      <c r="V15" s="30">
        <v>20</v>
      </c>
      <c r="W15" s="30">
        <v>5.5</v>
      </c>
      <c r="X15" s="30">
        <v>15</v>
      </c>
      <c r="Y15" s="30">
        <v>15</v>
      </c>
      <c r="Z15" s="30">
        <v>12</v>
      </c>
      <c r="AA15" s="30"/>
      <c r="AB15" s="30"/>
      <c r="AC15" s="30"/>
    </row>
    <row r="16" spans="1:29">
      <c r="A16" s="6">
        <f>IF(ISBLANK(Report!A29)," - ",Report!A29)</f>
        <v>9</v>
      </c>
      <c r="B16" t="str">
        <f>IF(ISBLANK(Report!B29)," - ",Report!B29)</f>
        <v>Documentation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>
        <v>4</v>
      </c>
      <c r="Q16" s="30"/>
      <c r="R16" s="30">
        <v>30</v>
      </c>
      <c r="S16" s="30"/>
      <c r="T16" s="30"/>
      <c r="U16" s="30"/>
      <c r="V16" s="30"/>
      <c r="W16" s="30"/>
      <c r="X16" s="30"/>
      <c r="Y16" s="30"/>
      <c r="Z16" s="30"/>
      <c r="AA16" s="30">
        <v>11.5</v>
      </c>
      <c r="AB16" s="30"/>
      <c r="AC16" s="30"/>
    </row>
    <row r="17" spans="1:29">
      <c r="A17" s="6" t="str">
        <f>IF(ISBLANK(Report!A30)," - ",Report!A30)</f>
        <v xml:space="preserve"> - </v>
      </c>
      <c r="B17" t="str">
        <f>IF(ISBLANK(Report!B30)," - ",Report!B30)</f>
        <v xml:space="preserve"> - 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>
      <c r="A18" s="6" t="str">
        <f>IF(ISBLANK(Report!A31)," - ",Report!A31)</f>
        <v xml:space="preserve"> - </v>
      </c>
      <c r="B18" t="str">
        <f>IF(ISBLANK(Report!B31)," - ",Report!B31)</f>
        <v xml:space="preserve"> - 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>
      <c r="A19" s="6" t="str">
        <f>IF(ISBLANK(Report!A32)," - ",Report!A32)</f>
        <v xml:space="preserve"> - </v>
      </c>
      <c r="B19" t="str">
        <f>IF(ISBLANK(Report!B32)," - ",Report!B32)</f>
        <v xml:space="preserve"> - 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>
      <c r="A20" s="6" t="str">
        <f>IF(ISBLANK(Report!A33)," - ",Report!A33)</f>
        <v xml:space="preserve"> - </v>
      </c>
      <c r="B20" t="str">
        <f>IF(ISBLANK(Report!B33)," - ",Report!B33)</f>
        <v xml:space="preserve"> - 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C22" s="13" t="s">
        <v>33</v>
      </c>
      <c r="D22" s="21">
        <f>SUM(D9:D21)</f>
        <v>36.5</v>
      </c>
      <c r="E22" s="21">
        <f t="shared" ref="E22:O22" si="0">SUM(E9:E21)</f>
        <v>4</v>
      </c>
      <c r="F22" s="21">
        <f t="shared" si="0"/>
        <v>4</v>
      </c>
      <c r="G22" s="21">
        <f t="shared" si="0"/>
        <v>5</v>
      </c>
      <c r="H22" s="21">
        <f t="shared" si="0"/>
        <v>5</v>
      </c>
      <c r="I22" s="21">
        <f t="shared" si="0"/>
        <v>3.3</v>
      </c>
      <c r="J22" s="21">
        <f t="shared" si="0"/>
        <v>0</v>
      </c>
      <c r="K22" s="21">
        <f t="shared" si="0"/>
        <v>0.6</v>
      </c>
      <c r="L22" s="21">
        <f t="shared" si="0"/>
        <v>21.7</v>
      </c>
      <c r="M22" s="21">
        <f t="shared" si="0"/>
        <v>30.6</v>
      </c>
      <c r="N22" s="21">
        <f t="shared" si="0"/>
        <v>24</v>
      </c>
      <c r="O22" s="21">
        <f t="shared" si="0"/>
        <v>0</v>
      </c>
      <c r="P22" s="21">
        <f t="shared" ref="P22:AC22" si="1">SUM(P9:P21)</f>
        <v>19.5</v>
      </c>
      <c r="Q22" s="21">
        <f t="shared" si="1"/>
        <v>0</v>
      </c>
      <c r="R22" s="21">
        <f t="shared" si="1"/>
        <v>35</v>
      </c>
      <c r="S22" s="21">
        <f t="shared" si="1"/>
        <v>11</v>
      </c>
      <c r="T22" s="21">
        <f t="shared" si="1"/>
        <v>10</v>
      </c>
      <c r="U22" s="21">
        <f t="shared" si="1"/>
        <v>23.4</v>
      </c>
      <c r="V22" s="21">
        <f t="shared" si="1"/>
        <v>20</v>
      </c>
      <c r="W22" s="21">
        <f t="shared" si="1"/>
        <v>11.8</v>
      </c>
      <c r="X22" s="21">
        <f t="shared" si="1"/>
        <v>15</v>
      </c>
      <c r="Y22" s="21">
        <f t="shared" si="1"/>
        <v>15</v>
      </c>
      <c r="Z22" s="21">
        <f t="shared" si="1"/>
        <v>30</v>
      </c>
      <c r="AA22" s="21">
        <f t="shared" si="1"/>
        <v>16</v>
      </c>
      <c r="AB22" s="21">
        <f t="shared" si="1"/>
        <v>0</v>
      </c>
      <c r="AC22" s="21">
        <f t="shared" si="1"/>
        <v>0</v>
      </c>
    </row>
    <row r="24" spans="1:29">
      <c r="C24" s="7" t="s">
        <v>9</v>
      </c>
      <c r="D24" s="34">
        <f>SUM($D22:D22)</f>
        <v>36.5</v>
      </c>
      <c r="E24" s="34">
        <f>SUM($D22:E22)</f>
        <v>40.5</v>
      </c>
      <c r="F24" s="34">
        <f>SUM($D22:F22)</f>
        <v>44.5</v>
      </c>
      <c r="G24" s="34">
        <f>SUM($D22:G22)</f>
        <v>49.5</v>
      </c>
      <c r="H24" s="34">
        <f>SUM($D22:H22)</f>
        <v>54.5</v>
      </c>
      <c r="I24" s="34">
        <f>SUM($D22:I22)</f>
        <v>57.8</v>
      </c>
      <c r="J24" s="34">
        <f>SUM($D22:J22)</f>
        <v>57.8</v>
      </c>
      <c r="K24" s="34">
        <f>SUM($D22:K22)</f>
        <v>58.4</v>
      </c>
      <c r="L24" s="34">
        <f>SUM($D22:L22)</f>
        <v>80.099999999999994</v>
      </c>
      <c r="M24" s="34">
        <f>SUM($D22:M22)</f>
        <v>110.69999999999999</v>
      </c>
      <c r="N24" s="34">
        <f>SUM($D22:N22)</f>
        <v>134.69999999999999</v>
      </c>
      <c r="O24" s="34">
        <f>SUM($D22:O22)</f>
        <v>134.69999999999999</v>
      </c>
      <c r="P24" s="34">
        <f>SUM($D22:P22)</f>
        <v>154.19999999999999</v>
      </c>
      <c r="Q24" s="34">
        <f>SUM($D22:Q22)</f>
        <v>154.19999999999999</v>
      </c>
      <c r="R24" s="34">
        <f>SUM($D22:R22)</f>
        <v>189.2</v>
      </c>
      <c r="S24" s="34">
        <f>SUM($D22:S22)</f>
        <v>200.2</v>
      </c>
      <c r="T24" s="34">
        <f>SUM($D22:T22)</f>
        <v>210.2</v>
      </c>
      <c r="U24" s="34">
        <f>SUM($D22:U22)</f>
        <v>233.6</v>
      </c>
      <c r="V24" s="34">
        <f>SUM($D22:V22)</f>
        <v>253.6</v>
      </c>
      <c r="W24" s="34">
        <f>SUM($D22:W22)</f>
        <v>265.39999999999998</v>
      </c>
      <c r="X24" s="34">
        <f>SUM($D22:X22)</f>
        <v>280.39999999999998</v>
      </c>
      <c r="Y24" s="34">
        <f>SUM($D22:Y22)</f>
        <v>295.39999999999998</v>
      </c>
      <c r="Z24" s="34">
        <f>SUM($D22:Z22)</f>
        <v>325.39999999999998</v>
      </c>
      <c r="AA24" s="34">
        <f>SUM($D22:AA22)</f>
        <v>341.4</v>
      </c>
      <c r="AB24" s="34">
        <f>SUM($D22:AB22)</f>
        <v>341.4</v>
      </c>
      <c r="AC24" s="34">
        <f>SUM($D22:AC22)</f>
        <v>341.4</v>
      </c>
    </row>
  </sheetData>
  <phoneticPr fontId="5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showGridLines="0" workbookViewId="0">
      <selection activeCell="A31" sqref="A31"/>
    </sheetView>
  </sheetViews>
  <sheetFormatPr baseColWidth="10" defaultColWidth="9.1640625" defaultRowHeight="13"/>
  <cols>
    <col min="1" max="1" width="5.5" customWidth="1"/>
    <col min="2" max="2" width="78.5" customWidth="1"/>
    <col min="3" max="3" width="5.33203125" customWidth="1"/>
    <col min="4" max="4" width="10.33203125" customWidth="1"/>
  </cols>
  <sheetData>
    <row r="1" spans="1:4" s="2" customFormat="1" ht="30" customHeight="1">
      <c r="A1" s="37" t="s">
        <v>43</v>
      </c>
      <c r="B1" s="37"/>
      <c r="C1" s="37"/>
      <c r="D1" s="29"/>
    </row>
    <row r="2" spans="1:4" ht="14">
      <c r="A2" s="38"/>
      <c r="B2" s="39"/>
      <c r="C2" s="38"/>
    </row>
    <row r="3" spans="1:4" s="42" customFormat="1" ht="14">
      <c r="A3" s="40"/>
      <c r="B3" s="41" t="s">
        <v>39</v>
      </c>
      <c r="C3" s="40"/>
    </row>
    <row r="4" spans="1:4" s="42" customFormat="1">
      <c r="A4" s="40"/>
      <c r="B4" s="43" t="s">
        <v>44</v>
      </c>
      <c r="C4" s="40"/>
    </row>
    <row r="5" spans="1:4" s="42" customFormat="1" ht="16">
      <c r="A5" s="40"/>
      <c r="B5" s="44"/>
      <c r="C5" s="40"/>
    </row>
    <row r="6" spans="1:4" s="42" customFormat="1" ht="16">
      <c r="A6" s="40"/>
      <c r="B6" s="45" t="s">
        <v>46</v>
      </c>
      <c r="C6" s="40"/>
    </row>
    <row r="7" spans="1:4" s="42" customFormat="1" ht="16">
      <c r="A7" s="46"/>
      <c r="B7" s="44"/>
      <c r="C7" s="47"/>
    </row>
    <row r="8" spans="1:4" s="42" customFormat="1" ht="32">
      <c r="A8" s="48"/>
      <c r="B8" s="44" t="s">
        <v>40</v>
      </c>
      <c r="C8" s="40"/>
    </row>
    <row r="9" spans="1:4" s="42" customFormat="1" ht="16">
      <c r="A9" s="48"/>
      <c r="B9" s="44"/>
      <c r="C9" s="40"/>
    </row>
    <row r="10" spans="1:4" s="42" customFormat="1" ht="32">
      <c r="A10" s="48"/>
      <c r="B10" s="44" t="s">
        <v>41</v>
      </c>
      <c r="C10" s="40"/>
    </row>
    <row r="11" spans="1:4" s="42" customFormat="1" ht="16">
      <c r="A11" s="48"/>
      <c r="B11" s="44"/>
      <c r="C11" s="40"/>
    </row>
    <row r="12" spans="1:4" s="42" customFormat="1" ht="32">
      <c r="A12" s="48"/>
      <c r="B12" s="44" t="s">
        <v>42</v>
      </c>
      <c r="C12" s="40"/>
    </row>
    <row r="13" spans="1:4" s="42" customFormat="1" ht="16">
      <c r="A13" s="48"/>
      <c r="B13" s="44"/>
      <c r="C13" s="40"/>
    </row>
    <row r="14" spans="1:4" s="42" customFormat="1" ht="16">
      <c r="A14" s="48"/>
      <c r="B14" s="63" t="s">
        <v>45</v>
      </c>
      <c r="C14" s="40"/>
    </row>
    <row r="15" spans="1:4" s="42" customFormat="1" ht="16">
      <c r="A15" s="48"/>
      <c r="B15" s="44"/>
      <c r="C15" s="40"/>
    </row>
    <row r="16" spans="1:4" s="42" customFormat="1" ht="16">
      <c r="A16" s="48"/>
      <c r="B16" s="62" t="s">
        <v>47</v>
      </c>
      <c r="C16" s="40"/>
    </row>
    <row r="17" spans="1:3" s="42" customFormat="1" ht="14">
      <c r="A17" s="48"/>
      <c r="B17" s="49"/>
      <c r="C17" s="40"/>
    </row>
    <row r="18" spans="1:3" s="42" customFormat="1" ht="14">
      <c r="A18" s="48"/>
      <c r="B18" s="49"/>
      <c r="C18" s="40"/>
    </row>
    <row r="19" spans="1:3" s="42" customFormat="1" ht="14">
      <c r="A19" s="48"/>
      <c r="B19" s="50"/>
      <c r="C19" s="40"/>
    </row>
    <row r="20" spans="1:3" s="42" customFormat="1" ht="14">
      <c r="A20" s="46"/>
      <c r="B20" s="50"/>
      <c r="C20" s="47"/>
    </row>
    <row r="21" spans="1:3" s="42" customFormat="1" ht="14">
      <c r="A21" s="40"/>
      <c r="B21" s="51"/>
      <c r="C21" s="40"/>
    </row>
    <row r="22" spans="1:3" s="42" customFormat="1" ht="14">
      <c r="A22" s="40"/>
      <c r="B22" s="51"/>
      <c r="C22" s="40"/>
    </row>
    <row r="23" spans="1:3" s="42" customFormat="1" ht="16">
      <c r="A23" s="52"/>
      <c r="B23" s="53"/>
    </row>
    <row r="24" spans="1:3" s="42" customFormat="1"/>
    <row r="25" spans="1:3" s="42" customFormat="1" ht="15">
      <c r="A25" s="54"/>
      <c r="B25" s="55"/>
    </row>
    <row r="26" spans="1:3" s="42" customFormat="1"/>
    <row r="27" spans="1:3" s="42" customFormat="1" ht="15">
      <c r="A27" s="54"/>
      <c r="B27" s="55"/>
    </row>
    <row r="28" spans="1:3" s="42" customFormat="1"/>
    <row r="29" spans="1:3" s="42" customFormat="1" ht="15">
      <c r="A29" s="54"/>
      <c r="B29" s="56"/>
    </row>
    <row r="30" spans="1:3" s="42" customFormat="1" ht="14">
      <c r="B30" s="57"/>
    </row>
    <row r="31" spans="1:3" s="42" customFormat="1"/>
    <row r="32" spans="1:3" s="42" customFormat="1"/>
  </sheetData>
  <phoneticPr fontId="42" type="noConversion"/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Sungho Chin</cp:lastModifiedBy>
  <cp:lastPrinted>2015-04-16T21:20:27Z</cp:lastPrinted>
  <dcterms:created xsi:type="dcterms:W3CDTF">2010-01-09T00:01:03Z</dcterms:created>
  <dcterms:modified xsi:type="dcterms:W3CDTF">2018-08-01T03:19:16Z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