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사물인터넷 기반 스마트빌딩 플랫폼 및 서비스 검증사업_NIPA_SUWON_2017\01. 계획\"/>
    </mc:Choice>
  </mc:AlternateContent>
  <bookViews>
    <workbookView xWindow="3996" yWindow="168" windowWidth="11760" windowHeight="7776" activeTab="1"/>
  </bookViews>
  <sheets>
    <sheet name="진척율 집계시트" sheetId="10" r:id="rId1"/>
    <sheet name="WBS" sheetId="6" r:id="rId2"/>
  </sheets>
  <definedNames>
    <definedName name="EI">#REF!</definedName>
    <definedName name="EIF">#REF!</definedName>
    <definedName name="EO">#REF!</definedName>
    <definedName name="EQ">#REF!</definedName>
    <definedName name="ILF">#REF!</definedName>
    <definedName name="_xlnm.Print_Area" localSheetId="1">WBS!$A$1:$Q$55</definedName>
    <definedName name="_xlnm.Print_Titles" localSheetId="1">WBS!$1:$3</definedName>
    <definedName name="_xlnm.Print_Titles" localSheetId="0">'진척율 집계시트'!$1:$1</definedName>
    <definedName name="업무">#REF!</definedName>
  </definedNames>
  <calcPr calcId="171027"/>
</workbook>
</file>

<file path=xl/calcChain.xml><?xml version="1.0" encoding="utf-8"?>
<calcChain xmlns="http://schemas.openxmlformats.org/spreadsheetml/2006/main">
  <c r="O34" i="6" l="1"/>
  <c r="O35" i="6"/>
  <c r="K34" i="6"/>
  <c r="K35" i="6"/>
  <c r="I34" i="6"/>
  <c r="I35" i="6"/>
  <c r="G34" i="6"/>
  <c r="F34" i="6" s="1"/>
  <c r="G35" i="6"/>
  <c r="F35" i="6" s="1"/>
  <c r="I13" i="6"/>
  <c r="I14" i="6"/>
  <c r="O13" i="6"/>
  <c r="O14" i="6"/>
  <c r="K14" i="6"/>
  <c r="G13" i="6"/>
  <c r="G14" i="6"/>
  <c r="F14" i="6" s="1"/>
  <c r="I51" i="6"/>
  <c r="I43" i="6"/>
  <c r="I44" i="6"/>
  <c r="I45" i="6"/>
  <c r="I46" i="6"/>
  <c r="I47" i="6"/>
  <c r="I48" i="6"/>
  <c r="I49" i="6"/>
  <c r="I42" i="6"/>
  <c r="I38" i="6"/>
  <c r="I39" i="6"/>
  <c r="I40" i="6"/>
  <c r="I37" i="6"/>
  <c r="I29" i="6"/>
  <c r="I30" i="6"/>
  <c r="I31" i="6"/>
  <c r="I32" i="6"/>
  <c r="I33" i="6"/>
  <c r="I28" i="6"/>
  <c r="I26" i="6"/>
  <c r="G26" i="6"/>
  <c r="F26" i="6" s="1"/>
  <c r="O26" i="6"/>
  <c r="K26" i="6"/>
  <c r="K13" i="6" l="1"/>
  <c r="F13" i="6"/>
  <c r="J5" i="6" l="1"/>
  <c r="J8" i="6"/>
  <c r="N5" i="6"/>
  <c r="J36" i="6"/>
  <c r="H36" i="6"/>
  <c r="I36" i="6" s="1"/>
  <c r="J41" i="6"/>
  <c r="H41" i="6"/>
  <c r="I41" i="6" s="1"/>
  <c r="F5" i="10" l="1"/>
  <c r="I17" i="6"/>
  <c r="I18" i="6"/>
  <c r="I19" i="6"/>
  <c r="I20" i="6"/>
  <c r="I21" i="6"/>
  <c r="I22" i="6"/>
  <c r="I23" i="6"/>
  <c r="I24" i="6"/>
  <c r="I25" i="6"/>
  <c r="M10" i="6"/>
  <c r="M9" i="6"/>
  <c r="M12" i="6"/>
  <c r="M16" i="6"/>
  <c r="M17" i="6"/>
  <c r="M18" i="6"/>
  <c r="M19" i="6"/>
  <c r="M20" i="6"/>
  <c r="M21" i="6"/>
  <c r="M22" i="6"/>
  <c r="M23" i="6"/>
  <c r="M24" i="6"/>
  <c r="M25" i="6"/>
  <c r="N15" i="6"/>
  <c r="N11" i="6" s="1"/>
  <c r="G53" i="6"/>
  <c r="F53" i="6" s="1"/>
  <c r="K53" i="6"/>
  <c r="M53" i="6"/>
  <c r="O53" i="6"/>
  <c r="G54" i="6"/>
  <c r="F54" i="6" s="1"/>
  <c r="K54" i="6"/>
  <c r="M54" i="6"/>
  <c r="O54" i="6"/>
  <c r="G51" i="6"/>
  <c r="F51" i="6" s="1"/>
  <c r="K51" i="6"/>
  <c r="M51" i="6"/>
  <c r="O51" i="6"/>
  <c r="G43" i="6"/>
  <c r="F43" i="6" s="1"/>
  <c r="K43" i="6"/>
  <c r="M43" i="6"/>
  <c r="O43" i="6"/>
  <c r="G44" i="6"/>
  <c r="F44" i="6" s="1"/>
  <c r="K44" i="6"/>
  <c r="M44" i="6"/>
  <c r="O44" i="6"/>
  <c r="G45" i="6"/>
  <c r="F45" i="6" s="1"/>
  <c r="K45" i="6"/>
  <c r="M45" i="6"/>
  <c r="O45" i="6"/>
  <c r="G46" i="6"/>
  <c r="F46" i="6" s="1"/>
  <c r="K46" i="6"/>
  <c r="M46" i="6"/>
  <c r="O46" i="6"/>
  <c r="G47" i="6"/>
  <c r="F47" i="6" s="1"/>
  <c r="K47" i="6"/>
  <c r="M47" i="6"/>
  <c r="O47" i="6"/>
  <c r="G48" i="6"/>
  <c r="F48" i="6" s="1"/>
  <c r="K48" i="6"/>
  <c r="M48" i="6"/>
  <c r="O48" i="6"/>
  <c r="G49" i="6"/>
  <c r="F49" i="6" s="1"/>
  <c r="K49" i="6"/>
  <c r="M49" i="6"/>
  <c r="O49" i="6"/>
  <c r="O42" i="6"/>
  <c r="M42" i="6"/>
  <c r="K42" i="6"/>
  <c r="G42" i="6"/>
  <c r="G37" i="6"/>
  <c r="F37" i="6" s="1"/>
  <c r="K37" i="6"/>
  <c r="M37" i="6"/>
  <c r="O37" i="6"/>
  <c r="G38" i="6"/>
  <c r="F38" i="6" s="1"/>
  <c r="K38" i="6"/>
  <c r="M38" i="6"/>
  <c r="O38" i="6"/>
  <c r="G39" i="6"/>
  <c r="F39" i="6" s="1"/>
  <c r="K39" i="6"/>
  <c r="M39" i="6"/>
  <c r="O39" i="6"/>
  <c r="G30" i="6"/>
  <c r="F30" i="6" s="1"/>
  <c r="K30" i="6"/>
  <c r="M30" i="6"/>
  <c r="O30" i="6"/>
  <c r="G31" i="6"/>
  <c r="F31" i="6" s="1"/>
  <c r="K31" i="6"/>
  <c r="M31" i="6"/>
  <c r="O31" i="6"/>
  <c r="G32" i="6"/>
  <c r="F32" i="6" s="1"/>
  <c r="K32" i="6"/>
  <c r="M32" i="6"/>
  <c r="O32" i="6"/>
  <c r="G33" i="6"/>
  <c r="F33" i="6" s="1"/>
  <c r="K33" i="6"/>
  <c r="M33" i="6"/>
  <c r="O33" i="6"/>
  <c r="G28" i="6"/>
  <c r="F28" i="6" s="1"/>
  <c r="K28" i="6"/>
  <c r="M28" i="6"/>
  <c r="O28" i="6"/>
  <c r="G19" i="6"/>
  <c r="F19" i="6" s="1"/>
  <c r="O19" i="6"/>
  <c r="G20" i="6"/>
  <c r="F20" i="6" s="1"/>
  <c r="K20" i="6"/>
  <c r="O20" i="6"/>
  <c r="G21" i="6"/>
  <c r="F21" i="6" s="1"/>
  <c r="K21" i="6"/>
  <c r="O21" i="6"/>
  <c r="G22" i="6"/>
  <c r="F22" i="6" s="1"/>
  <c r="K22" i="6"/>
  <c r="O22" i="6"/>
  <c r="G23" i="6"/>
  <c r="F23" i="6" s="1"/>
  <c r="O23" i="6"/>
  <c r="G24" i="6"/>
  <c r="F24" i="6" s="1"/>
  <c r="O24" i="6"/>
  <c r="G25" i="6"/>
  <c r="F25" i="6" s="1"/>
  <c r="O25" i="6"/>
  <c r="G16" i="6"/>
  <c r="F16" i="6" s="1"/>
  <c r="I16" i="6"/>
  <c r="O16" i="6"/>
  <c r="G17" i="6"/>
  <c r="F17" i="6" s="1"/>
  <c r="O17" i="6"/>
  <c r="G12" i="6"/>
  <c r="F12" i="6" s="1"/>
  <c r="I12" i="6"/>
  <c r="O12" i="6"/>
  <c r="G9" i="6"/>
  <c r="F9" i="6" s="1"/>
  <c r="I9" i="6"/>
  <c r="O9" i="6"/>
  <c r="G10" i="6"/>
  <c r="F10" i="6" s="1"/>
  <c r="I10" i="6"/>
  <c r="O10" i="6"/>
  <c r="G7" i="6"/>
  <c r="F7" i="6" s="1"/>
  <c r="I7" i="6"/>
  <c r="M7" i="6"/>
  <c r="O7" i="6"/>
  <c r="G6" i="6"/>
  <c r="F6" i="6" s="1"/>
  <c r="I6" i="6"/>
  <c r="H5" i="6" s="1"/>
  <c r="M6" i="6"/>
  <c r="L5" i="6" s="1"/>
  <c r="M5" i="6" s="1"/>
  <c r="O6" i="6"/>
  <c r="O18" i="6"/>
  <c r="G18" i="6"/>
  <c r="F18" i="6" s="1"/>
  <c r="M29" i="6"/>
  <c r="M40" i="6"/>
  <c r="M52" i="6"/>
  <c r="M55" i="6"/>
  <c r="B13" i="10"/>
  <c r="B12" i="10"/>
  <c r="B11" i="10"/>
  <c r="B10" i="10"/>
  <c r="B7" i="10"/>
  <c r="B6" i="10"/>
  <c r="N41" i="6"/>
  <c r="G40" i="6"/>
  <c r="F40" i="6" s="1"/>
  <c r="G52" i="6"/>
  <c r="F52" i="6" s="1"/>
  <c r="G55" i="6"/>
  <c r="F55" i="6" s="1"/>
  <c r="O29" i="6"/>
  <c r="G29" i="6"/>
  <c r="F29" i="6" s="1"/>
  <c r="K29" i="6"/>
  <c r="O40" i="6"/>
  <c r="K40" i="6"/>
  <c r="O52" i="6"/>
  <c r="K52" i="6"/>
  <c r="O55" i="6"/>
  <c r="K55" i="6"/>
  <c r="J50" i="6"/>
  <c r="N50" i="6"/>
  <c r="J27" i="6"/>
  <c r="N27" i="6"/>
  <c r="J15" i="6"/>
  <c r="J11" i="6" s="1"/>
  <c r="N8" i="6"/>
  <c r="N36" i="6"/>
  <c r="K17" i="6" l="1"/>
  <c r="K24" i="6"/>
  <c r="K23" i="6"/>
  <c r="K18" i="6"/>
  <c r="K12" i="6"/>
  <c r="K11" i="6" s="1"/>
  <c r="K16" i="6"/>
  <c r="K25" i="6"/>
  <c r="J4" i="6"/>
  <c r="K19" i="6"/>
  <c r="L8" i="6"/>
  <c r="M8" i="6" s="1"/>
  <c r="H8" i="6"/>
  <c r="D7" i="10" s="1"/>
  <c r="G7" i="10" s="1"/>
  <c r="L41" i="6"/>
  <c r="M41" i="6" s="1"/>
  <c r="G41" i="6"/>
  <c r="K9" i="6"/>
  <c r="F42" i="6"/>
  <c r="H15" i="6"/>
  <c r="I15" i="6" s="1"/>
  <c r="D11" i="10"/>
  <c r="G11" i="10" s="1"/>
  <c r="L36" i="6"/>
  <c r="M36" i="6" s="1"/>
  <c r="G11" i="6"/>
  <c r="K7" i="6"/>
  <c r="H27" i="6"/>
  <c r="D10" i="10" s="1"/>
  <c r="G10" i="10" s="1"/>
  <c r="K36" i="6"/>
  <c r="O36" i="6" s="1"/>
  <c r="E11" i="10" s="1"/>
  <c r="H11" i="10" s="1"/>
  <c r="L15" i="6"/>
  <c r="M15" i="6" s="1"/>
  <c r="L11" i="6" s="1"/>
  <c r="M11" i="6" s="1"/>
  <c r="M4" i="6" s="1"/>
  <c r="L27" i="6"/>
  <c r="M27" i="6" s="1"/>
  <c r="K6" i="6"/>
  <c r="K10" i="6"/>
  <c r="L50" i="6"/>
  <c r="M50" i="6" s="1"/>
  <c r="K50" i="6"/>
  <c r="O50" i="6" s="1"/>
  <c r="E13" i="10" s="1"/>
  <c r="H13" i="10" s="1"/>
  <c r="K41" i="6"/>
  <c r="O41" i="6" s="1"/>
  <c r="E12" i="10" s="1"/>
  <c r="H12" i="10" s="1"/>
  <c r="K27" i="6"/>
  <c r="O27" i="6" s="1"/>
  <c r="E10" i="10" s="1"/>
  <c r="H10" i="10" s="1"/>
  <c r="H50" i="6"/>
  <c r="D13" i="10" s="1"/>
  <c r="G13" i="10" s="1"/>
  <c r="D6" i="10"/>
  <c r="G6" i="10" s="1"/>
  <c r="G50" i="6"/>
  <c r="G5" i="6"/>
  <c r="G15" i="6"/>
  <c r="G36" i="6"/>
  <c r="N4" i="6"/>
  <c r="G8" i="6"/>
  <c r="G27" i="6"/>
  <c r="O11" i="6" l="1"/>
  <c r="E8" i="10" s="1"/>
  <c r="H8" i="10" s="1"/>
  <c r="K15" i="6"/>
  <c r="O15" i="6" s="1"/>
  <c r="E9" i="10" s="1"/>
  <c r="H9" i="10" s="1"/>
  <c r="G4" i="6"/>
  <c r="H11" i="6"/>
  <c r="I11" i="6" s="1"/>
  <c r="D9" i="10"/>
  <c r="G9" i="10" s="1"/>
  <c r="I8" i="6"/>
  <c r="I50" i="6"/>
  <c r="D12" i="10"/>
  <c r="G12" i="10" s="1"/>
  <c r="K8" i="6"/>
  <c r="O8" i="6" s="1"/>
  <c r="E7" i="10" s="1"/>
  <c r="H7" i="10" s="1"/>
  <c r="I27" i="6"/>
  <c r="K5" i="6"/>
  <c r="O5" i="6" s="1"/>
  <c r="E6" i="10" s="1"/>
  <c r="H6" i="10" s="1"/>
  <c r="I5" i="6"/>
  <c r="H4" i="6" l="1"/>
  <c r="I4" i="6" s="1"/>
  <c r="D8" i="10"/>
  <c r="G8" i="10" s="1"/>
  <c r="G5" i="10" s="1"/>
  <c r="K4" i="6"/>
  <c r="O4" i="6" s="1"/>
  <c r="E5" i="10" s="1"/>
  <c r="H5" i="10"/>
  <c r="D5" i="10" l="1"/>
</calcChain>
</file>

<file path=xl/comments1.xml><?xml version="1.0" encoding="utf-8"?>
<comments xmlns="http://schemas.openxmlformats.org/spreadsheetml/2006/main">
  <authors>
    <author>FUJITSU</author>
  </authors>
  <commentList>
    <comment ref="F3" authorId="0" shapeId="0">
      <text>
        <r>
          <rPr>
            <b/>
            <sz val="9"/>
            <color indexed="81"/>
            <rFont val="굴림"/>
            <family val="3"/>
            <charset val="129"/>
          </rPr>
          <t>지우지 마세요!!</t>
        </r>
      </text>
    </comment>
    <comment ref="I3" authorId="0" shapeId="0">
      <text>
        <r>
          <rPr>
            <b/>
            <sz val="9"/>
            <color indexed="81"/>
            <rFont val="굴림"/>
            <family val="3"/>
            <charset val="129"/>
          </rPr>
          <t>지우지 마세요!!</t>
        </r>
      </text>
    </comment>
    <comment ref="M3" authorId="0" shapeId="0">
      <text>
        <r>
          <rPr>
            <b/>
            <sz val="9"/>
            <color indexed="81"/>
            <rFont val="굴림"/>
            <family val="3"/>
            <charset val="129"/>
          </rPr>
          <t>지우지 마세요!!</t>
        </r>
      </text>
    </comment>
    <comment ref="P33" authorId="0" shapeId="0">
      <text>
        <r>
          <rPr>
            <b/>
            <sz val="9"/>
            <color indexed="81"/>
            <rFont val="굴림"/>
            <family val="3"/>
            <charset val="129"/>
          </rPr>
          <t>"프로그램별 상세진척율"로 부터 진척율 값이 기입된다.</t>
        </r>
      </text>
    </comment>
  </commentList>
</comments>
</file>

<file path=xl/sharedStrings.xml><?xml version="1.0" encoding="utf-8"?>
<sst xmlns="http://schemas.openxmlformats.org/spreadsheetml/2006/main" count="120" uniqueCount="103">
  <si>
    <t>총괄진척</t>
    <phoneticPr fontId="2" type="noConversion"/>
  </si>
  <si>
    <t>구분</t>
    <phoneticPr fontId="2" type="noConversion"/>
  </si>
  <si>
    <t>실적</t>
    <phoneticPr fontId="2" type="noConversion"/>
  </si>
  <si>
    <t>가중치</t>
    <phoneticPr fontId="2" type="noConversion"/>
  </si>
  <si>
    <t>■ 프로젝트 총괄 진도율 시트</t>
    <phoneticPr fontId="2" type="noConversion"/>
  </si>
  <si>
    <t>가중실적율</t>
    <phoneticPr fontId="2" type="noConversion"/>
  </si>
  <si>
    <t>계획율</t>
    <phoneticPr fontId="2" type="noConversion"/>
  </si>
  <si>
    <t>가중계획율</t>
    <phoneticPr fontId="2" type="noConversion"/>
  </si>
  <si>
    <t>설계</t>
    <phoneticPr fontId="2" type="noConversion"/>
  </si>
  <si>
    <t>PM</t>
  </si>
  <si>
    <t>작성기준일 :</t>
    <phoneticPr fontId="2" type="noConversion"/>
  </si>
  <si>
    <t xml:space="preserve">분석 </t>
    <phoneticPr fontId="2" type="noConversion"/>
  </si>
  <si>
    <r>
      <t xml:space="preserve">※ </t>
    </r>
    <r>
      <rPr>
        <b/>
        <sz val="10"/>
        <color indexed="10"/>
        <rFont val="굴림"/>
        <family val="3"/>
        <charset val="129"/>
      </rPr>
      <t>작성 기준일과 가중치만 기입하십시오! ( 나머지 부분은 자동으로 계산 됨 )</t>
    </r>
    <r>
      <rPr>
        <sz val="10"/>
        <rFont val="굴림"/>
        <family val="3"/>
        <charset val="129"/>
      </rPr>
      <t xml:space="preserve">
</t>
    </r>
    <r>
      <rPr>
        <sz val="10"/>
        <rFont val="굴림"/>
        <family val="3"/>
        <charset val="129"/>
      </rPr>
      <t xml:space="preserve">※ 각 공정 별 가중치는 </t>
    </r>
    <r>
      <rPr>
        <sz val="10"/>
        <color indexed="12"/>
        <rFont val="굴림"/>
        <family val="3"/>
        <charset val="129"/>
      </rPr>
      <t>파란색 선으로 표시된 항목에 파란색 숫자</t>
    </r>
    <r>
      <rPr>
        <sz val="10"/>
        <rFont val="굴림"/>
        <family val="3"/>
        <charset val="129"/>
      </rPr>
      <t xml:space="preserve"> </t>
    </r>
    <r>
      <rPr>
        <b/>
        <sz val="10"/>
        <color indexed="10"/>
        <rFont val="굴림"/>
        <family val="3"/>
        <charset val="129"/>
      </rPr>
      <t>합계가 100 이 되도록 부여</t>
    </r>
    <r>
      <rPr>
        <sz val="10"/>
        <rFont val="굴림"/>
        <family val="3"/>
        <charset val="129"/>
      </rPr>
      <t>해서 사용하십시오.</t>
    </r>
    <r>
      <rPr>
        <b/>
        <sz val="10"/>
        <color indexed="10"/>
        <rFont val="굴림"/>
        <family val="3"/>
        <charset val="129"/>
      </rPr>
      <t xml:space="preserve">
</t>
    </r>
    <r>
      <rPr>
        <sz val="10"/>
        <rFont val="굴림"/>
        <family val="3"/>
        <charset val="129"/>
      </rPr>
      <t xml:space="preserve">
※ 월간보고 및 진도관리용 최종 진척율은 가중치가 곱해진 </t>
    </r>
    <r>
      <rPr>
        <b/>
        <sz val="10"/>
        <color indexed="10"/>
        <rFont val="굴림"/>
        <family val="3"/>
        <charset val="129"/>
      </rPr>
      <t>"가중실적율"</t>
    </r>
    <r>
      <rPr>
        <sz val="10"/>
        <rFont val="굴림"/>
        <family val="3"/>
        <charset val="129"/>
      </rPr>
      <t>을 인용해서 반영하면 됩니다.</t>
    </r>
    <phoneticPr fontId="2" type="noConversion"/>
  </si>
  <si>
    <t>작업분할체계(WBS) 작성</t>
    <phoneticPr fontId="2" type="noConversion"/>
  </si>
  <si>
    <t>WBS</t>
    <phoneticPr fontId="2" type="noConversion"/>
  </si>
  <si>
    <t>IBMS 요구사항 정의서 작성</t>
    <phoneticPr fontId="2" type="noConversion"/>
  </si>
  <si>
    <t>PM</t>
    <phoneticPr fontId="2" type="noConversion"/>
  </si>
  <si>
    <t>PM</t>
    <phoneticPr fontId="2" type="noConversion"/>
  </si>
  <si>
    <t>테이블명세서 작성</t>
    <phoneticPr fontId="2" type="noConversion"/>
  </si>
  <si>
    <t>PM</t>
    <phoneticPr fontId="2" type="noConversion"/>
  </si>
  <si>
    <t>PGM</t>
    <phoneticPr fontId="2" type="noConversion"/>
  </si>
  <si>
    <t>단계</t>
    <phoneticPr fontId="2" type="noConversion"/>
  </si>
  <si>
    <t>활동</t>
    <phoneticPr fontId="2" type="noConversion"/>
  </si>
  <si>
    <t>과업</t>
    <phoneticPr fontId="2" type="noConversion"/>
  </si>
  <si>
    <t>산출물</t>
    <phoneticPr fontId="2" type="noConversion"/>
  </si>
  <si>
    <t>역할</t>
    <phoneticPr fontId="2" type="noConversion"/>
  </si>
  <si>
    <t>숨김셀</t>
    <phoneticPr fontId="2" type="noConversion"/>
  </si>
  <si>
    <t>계획기간</t>
    <phoneticPr fontId="2" type="noConversion"/>
  </si>
  <si>
    <t>계획 시작날짜</t>
    <phoneticPr fontId="2" type="noConversion"/>
  </si>
  <si>
    <t>계획 완료날짜</t>
    <phoneticPr fontId="2" type="noConversion"/>
  </si>
  <si>
    <t>기간</t>
  </si>
  <si>
    <t>실제 시작날짜</t>
    <phoneticPr fontId="2" type="noConversion"/>
  </si>
  <si>
    <t>숨김셀</t>
    <phoneticPr fontId="2" type="noConversion"/>
  </si>
  <si>
    <t>실제 완료날짜</t>
    <phoneticPr fontId="2" type="noConversion"/>
  </si>
  <si>
    <t>진척율</t>
    <phoneticPr fontId="2" type="noConversion"/>
  </si>
  <si>
    <t>진척입력</t>
    <phoneticPr fontId="2" type="noConversion"/>
  </si>
  <si>
    <t>자원</t>
    <phoneticPr fontId="2" type="noConversion"/>
  </si>
  <si>
    <t>착수</t>
    <phoneticPr fontId="2" type="noConversion"/>
  </si>
  <si>
    <t>착수 준비</t>
  </si>
  <si>
    <t>프로젝트 인수인계</t>
  </si>
  <si>
    <t>프로젝트 계획 수립</t>
  </si>
  <si>
    <t>요구정의</t>
    <phoneticPr fontId="2" type="noConversion"/>
  </si>
  <si>
    <t>요구사항 정의</t>
  </si>
  <si>
    <t>분석</t>
    <phoneticPr fontId="2" type="noConversion"/>
  </si>
  <si>
    <t>기능 설계 작성</t>
  </si>
  <si>
    <t>설계</t>
    <phoneticPr fontId="2" type="noConversion"/>
  </si>
  <si>
    <t>테이블 논리설계</t>
    <phoneticPr fontId="2" type="noConversion"/>
  </si>
  <si>
    <t>논리ERD 설계</t>
    <phoneticPr fontId="2" type="noConversion"/>
  </si>
  <si>
    <t>논리/물리 ERD 작성</t>
    <phoneticPr fontId="2" type="noConversion"/>
  </si>
  <si>
    <t>개발</t>
    <phoneticPr fontId="2" type="noConversion"/>
  </si>
  <si>
    <t>시험</t>
    <phoneticPr fontId="2" type="noConversion"/>
  </si>
  <si>
    <t>전개</t>
    <phoneticPr fontId="2" type="noConversion"/>
  </si>
  <si>
    <t>종료</t>
    <phoneticPr fontId="2" type="noConversion"/>
  </si>
  <si>
    <t>프로그램단위 구분</t>
    <phoneticPr fontId="2" type="noConversion"/>
  </si>
  <si>
    <t>프로그램 목록 작성</t>
    <phoneticPr fontId="2" type="noConversion"/>
  </si>
  <si>
    <t>프로그램 설계서 작성</t>
    <phoneticPr fontId="2" type="noConversion"/>
  </si>
  <si>
    <t>화면 구성 분류</t>
    <phoneticPr fontId="2" type="noConversion"/>
  </si>
  <si>
    <t>화면 Layout 목록 작성</t>
    <phoneticPr fontId="2" type="noConversion"/>
  </si>
  <si>
    <t>화면 Layout 작성</t>
    <phoneticPr fontId="2" type="noConversion"/>
  </si>
  <si>
    <t>코드명세서</t>
    <phoneticPr fontId="2" type="noConversion"/>
  </si>
  <si>
    <t>개발 환경 setting</t>
    <phoneticPr fontId="2" type="noConversion"/>
  </si>
  <si>
    <t>단위 프로그램별 coding</t>
    <phoneticPr fontId="2" type="noConversion"/>
  </si>
  <si>
    <t>source</t>
    <phoneticPr fontId="2" type="noConversion"/>
  </si>
  <si>
    <t>HVAC 구조 디자인</t>
    <phoneticPr fontId="2" type="noConversion"/>
  </si>
  <si>
    <t>빌딩 외형 디자인</t>
    <phoneticPr fontId="2" type="noConversion"/>
  </si>
  <si>
    <t>조명,ACS,AMR관련 층별 디자인</t>
    <phoneticPr fontId="2" type="noConversion"/>
  </si>
  <si>
    <t>아이콘 작성, 수정</t>
    <phoneticPr fontId="2" type="noConversion"/>
  </si>
  <si>
    <t>현장실사</t>
    <phoneticPr fontId="2" type="noConversion"/>
  </si>
  <si>
    <t>현장실사 check-list작성</t>
    <phoneticPr fontId="2" type="noConversion"/>
  </si>
  <si>
    <t>gateway 설치</t>
    <phoneticPr fontId="2" type="noConversion"/>
  </si>
  <si>
    <t>gateway 설치</t>
    <phoneticPr fontId="2" type="noConversion"/>
  </si>
  <si>
    <t>point data mapping</t>
    <phoneticPr fontId="2" type="noConversion"/>
  </si>
  <si>
    <t>IBMS 요구사항 정의</t>
    <phoneticPr fontId="2" type="noConversion"/>
  </si>
  <si>
    <t>요구사항분석서</t>
    <phoneticPr fontId="2" type="noConversion"/>
  </si>
  <si>
    <t>시스템기능분해도</t>
    <phoneticPr fontId="2" type="noConversion"/>
  </si>
  <si>
    <t>시스템기능분해도작성</t>
    <phoneticPr fontId="2" type="noConversion"/>
  </si>
  <si>
    <t>ERD</t>
    <phoneticPr fontId="2" type="noConversion"/>
  </si>
  <si>
    <t>테이블 명세서</t>
    <phoneticPr fontId="2" type="noConversion"/>
  </si>
  <si>
    <t>프로그램설계서</t>
    <phoneticPr fontId="2" type="noConversion"/>
  </si>
  <si>
    <t>화면 Layout</t>
    <phoneticPr fontId="2" type="noConversion"/>
  </si>
  <si>
    <t>코드명세서</t>
    <phoneticPr fontId="2" type="noConversion"/>
  </si>
  <si>
    <t>코드명세서 작성</t>
    <phoneticPr fontId="2" type="noConversion"/>
  </si>
  <si>
    <t>coding</t>
    <phoneticPr fontId="2" type="noConversion"/>
  </si>
  <si>
    <t>HMI</t>
    <phoneticPr fontId="2" type="noConversion"/>
  </si>
  <si>
    <t>현장방문, 조사</t>
    <phoneticPr fontId="2" type="noConversion"/>
  </si>
  <si>
    <t>통합테스트</t>
    <phoneticPr fontId="2" type="noConversion"/>
  </si>
  <si>
    <t>1차 통합테스트</t>
    <phoneticPr fontId="2" type="noConversion"/>
  </si>
  <si>
    <t>1차 개선</t>
    <phoneticPr fontId="2" type="noConversion"/>
  </si>
  <si>
    <t>2차 통합테스트</t>
    <phoneticPr fontId="2" type="noConversion"/>
  </si>
  <si>
    <t>2차 개선</t>
    <phoneticPr fontId="2" type="noConversion"/>
  </si>
  <si>
    <t>사물인터넷 기반 스마트빌딩 플랫폼 및 서비스 검증사업(PoC)</t>
    <phoneticPr fontId="2" type="noConversion"/>
  </si>
  <si>
    <t>데이터베이스</t>
    <phoneticPr fontId="2" type="noConversion"/>
  </si>
  <si>
    <t>프로그램 설계</t>
    <phoneticPr fontId="2" type="noConversion"/>
  </si>
  <si>
    <t>화면 Layout</t>
    <phoneticPr fontId="2" type="noConversion"/>
  </si>
  <si>
    <t>PM</t>
    <phoneticPr fontId="2" type="noConversion"/>
  </si>
  <si>
    <t>PGM</t>
    <phoneticPr fontId="2" type="noConversion"/>
  </si>
  <si>
    <t>PGM</t>
    <phoneticPr fontId="2" type="noConversion"/>
  </si>
  <si>
    <t>PGM</t>
    <phoneticPr fontId="2" type="noConversion"/>
  </si>
  <si>
    <t>PM</t>
    <phoneticPr fontId="2" type="noConversion"/>
  </si>
  <si>
    <t>PGM</t>
    <phoneticPr fontId="2" type="noConversion"/>
  </si>
  <si>
    <t>Designer</t>
    <phoneticPr fontId="2" type="noConversion"/>
  </si>
  <si>
    <t>PM</t>
    <phoneticPr fontId="2" type="noConversion"/>
  </si>
  <si>
    <t>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</si>
</sst>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&quot;일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굴림"/>
      <family val="3"/>
      <charset val="129"/>
    </font>
    <font>
      <b/>
      <sz val="11"/>
      <name val="돋움"/>
      <family val="3"/>
      <charset val="129"/>
    </font>
    <font>
      <sz val="10"/>
      <name val="굴림"/>
      <family val="3"/>
      <charset val="129"/>
    </font>
    <font>
      <b/>
      <sz val="16"/>
      <name val="굴림"/>
      <family val="3"/>
      <charset val="129"/>
    </font>
    <font>
      <b/>
      <sz val="11"/>
      <name val="굴림"/>
      <family val="3"/>
      <charset val="129"/>
    </font>
    <font>
      <sz val="10"/>
      <color indexed="12"/>
      <name val="굴림"/>
      <family val="3"/>
      <charset val="129"/>
    </font>
    <font>
      <b/>
      <sz val="10"/>
      <name val="굴림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9"/>
      <name val="굴림"/>
      <family val="3"/>
      <charset val="129"/>
    </font>
    <font>
      <sz val="11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0"/>
      <name val="굴림"/>
      <family val="3"/>
      <charset val="129"/>
    </font>
    <font>
      <b/>
      <sz val="10"/>
      <color indexed="12"/>
      <name val="굴림"/>
      <family val="3"/>
      <charset val="129"/>
    </font>
    <font>
      <b/>
      <sz val="11"/>
      <color indexed="12"/>
      <name val="굴림"/>
      <family val="3"/>
      <charset val="129"/>
    </font>
    <font>
      <b/>
      <sz val="10"/>
      <color indexed="10"/>
      <name val="굴림"/>
      <family val="3"/>
      <charset val="129"/>
    </font>
    <font>
      <b/>
      <sz val="11"/>
      <color indexed="10"/>
      <name val="돋움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9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color indexed="10"/>
      <name val="맑은 고딕"/>
      <family val="3"/>
      <charset val="129"/>
      <scheme val="minor"/>
    </font>
    <font>
      <b/>
      <sz val="14"/>
      <color indexed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12"/>
      <color indexed="9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thin">
        <color indexed="64"/>
      </top>
      <bottom style="medium">
        <color indexed="1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12"/>
      </left>
      <right/>
      <top/>
      <bottom style="thin">
        <color indexed="64"/>
      </bottom>
      <diagonal/>
    </border>
    <border>
      <left style="medium">
        <color indexed="12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1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1" fillId="0" borderId="0"/>
    <xf numFmtId="0" fontId="21" fillId="0" borderId="0"/>
    <xf numFmtId="179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0" fontId="1" fillId="0" borderId="0"/>
    <xf numFmtId="179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0" fontId="20" fillId="0" borderId="0"/>
  </cellStyleXfs>
  <cellXfs count="15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 vertical="center"/>
    </xf>
    <xf numFmtId="9" fontId="4" fillId="0" borderId="0" xfId="0" applyNumberFormat="1" applyFont="1" applyBorder="1" applyAlignment="1">
      <alignment vertical="center"/>
    </xf>
    <xf numFmtId="9" fontId="9" fillId="0" borderId="0" xfId="0" applyNumberFormat="1" applyFont="1" applyBorder="1">
      <alignment vertical="center"/>
    </xf>
    <xf numFmtId="9" fontId="5" fillId="0" borderId="0" xfId="0" applyNumberFormat="1" applyFont="1" applyBorder="1">
      <alignment vertical="center"/>
    </xf>
    <xf numFmtId="14" fontId="5" fillId="0" borderId="0" xfId="0" applyNumberFormat="1" applyFont="1">
      <alignment vertical="center"/>
    </xf>
    <xf numFmtId="9" fontId="5" fillId="0" borderId="0" xfId="0" applyNumberFormat="1" applyFont="1" applyFill="1" applyBorder="1" applyAlignment="1">
      <alignment vertical="center"/>
    </xf>
    <xf numFmtId="9" fontId="6" fillId="0" borderId="0" xfId="0" applyNumberFormat="1" applyFont="1" applyAlignment="1">
      <alignment vertical="center"/>
    </xf>
    <xf numFmtId="9" fontId="5" fillId="0" borderId="0" xfId="0" applyNumberFormat="1" applyFont="1">
      <alignment vertical="center"/>
    </xf>
    <xf numFmtId="14" fontId="9" fillId="4" borderId="4" xfId="0" applyNumberFormat="1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9" fontId="18" fillId="0" borderId="1" xfId="0" applyNumberFormat="1" applyFont="1" applyBorder="1" applyAlignment="1">
      <alignment horizontal="center" vertical="center"/>
    </xf>
    <xf numFmtId="9" fontId="18" fillId="0" borderId="9" xfId="0" applyNumberFormat="1" applyFont="1" applyBorder="1" applyAlignment="1">
      <alignment horizontal="center" vertical="center"/>
    </xf>
    <xf numFmtId="9" fontId="17" fillId="0" borderId="9" xfId="0" applyNumberFormat="1" applyFont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/>
    </xf>
    <xf numFmtId="9" fontId="17" fillId="0" borderId="11" xfId="0" applyNumberFormat="1" applyFont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9" fontId="7" fillId="4" borderId="13" xfId="0" applyNumberFormat="1" applyFont="1" applyFill="1" applyBorder="1" applyAlignment="1">
      <alignment horizontal="center" vertical="center"/>
    </xf>
    <xf numFmtId="9" fontId="7" fillId="4" borderId="4" xfId="0" applyNumberFormat="1" applyFont="1" applyFill="1" applyBorder="1" applyAlignment="1">
      <alignment horizontal="center" vertical="center"/>
    </xf>
    <xf numFmtId="9" fontId="16" fillId="4" borderId="4" xfId="0" applyNumberFormat="1" applyFont="1" applyFill="1" applyBorder="1" applyAlignment="1">
      <alignment horizontal="center" vertical="center"/>
    </xf>
    <xf numFmtId="9" fontId="7" fillId="0" borderId="14" xfId="0" applyNumberFormat="1" applyFont="1" applyBorder="1" applyAlignment="1">
      <alignment horizontal="center" vertical="center"/>
    </xf>
    <xf numFmtId="9" fontId="7" fillId="0" borderId="15" xfId="0" applyNumberFormat="1" applyFont="1" applyBorder="1" applyAlignment="1">
      <alignment horizontal="center" vertical="center"/>
    </xf>
    <xf numFmtId="9" fontId="7" fillId="0" borderId="16" xfId="0" applyNumberFormat="1" applyFont="1" applyBorder="1" applyAlignment="1">
      <alignment horizontal="center" vertical="center"/>
    </xf>
    <xf numFmtId="9" fontId="9" fillId="0" borderId="17" xfId="0" applyNumberFormat="1" applyFont="1" applyFill="1" applyBorder="1" applyAlignment="1">
      <alignment horizontal="center" vertical="center"/>
    </xf>
    <xf numFmtId="9" fontId="9" fillId="0" borderId="18" xfId="0" applyNumberFormat="1" applyFont="1" applyFill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center" vertical="center"/>
    </xf>
    <xf numFmtId="9" fontId="17" fillId="0" borderId="19" xfId="0" applyNumberFormat="1" applyFont="1" applyBorder="1" applyAlignment="1">
      <alignment horizontal="center" vertical="center"/>
    </xf>
    <xf numFmtId="9" fontId="17" fillId="0" borderId="20" xfId="0" applyNumberFormat="1" applyFont="1" applyBorder="1" applyAlignment="1">
      <alignment horizontal="center" vertical="center"/>
    </xf>
    <xf numFmtId="9" fontId="17" fillId="0" borderId="16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22" fillId="0" borderId="0" xfId="5" applyFont="1" applyAlignment="1" applyProtection="1">
      <alignment horizontal="center" vertical="center"/>
      <protection locked="0"/>
    </xf>
    <xf numFmtId="0" fontId="22" fillId="0" borderId="0" xfId="5" applyFont="1" applyAlignment="1" applyProtection="1">
      <alignment vertical="center"/>
      <protection locked="0"/>
    </xf>
    <xf numFmtId="0" fontId="22" fillId="0" borderId="0" xfId="5" applyFont="1" applyAlignment="1">
      <alignment horizontal="center" vertical="center"/>
    </xf>
    <xf numFmtId="176" fontId="23" fillId="0" borderId="0" xfId="5" applyNumberFormat="1" applyFont="1" applyAlignment="1" applyProtection="1">
      <alignment horizontal="center"/>
    </xf>
    <xf numFmtId="176" fontId="24" fillId="0" borderId="0" xfId="5" applyNumberFormat="1" applyFont="1" applyAlignment="1" applyProtection="1">
      <alignment horizontal="left"/>
    </xf>
    <xf numFmtId="14" fontId="22" fillId="0" borderId="0" xfId="5" applyNumberFormat="1" applyFont="1" applyAlignment="1" applyProtection="1">
      <alignment horizontal="center" vertical="center"/>
    </xf>
    <xf numFmtId="14" fontId="22" fillId="0" borderId="0" xfId="5" applyNumberFormat="1" applyFont="1" applyAlignment="1" applyProtection="1">
      <alignment horizontal="center" vertical="center"/>
      <protection locked="0"/>
    </xf>
    <xf numFmtId="176" fontId="22" fillId="0" borderId="0" xfId="5" applyNumberFormat="1" applyFont="1" applyAlignment="1" applyProtection="1">
      <alignment horizontal="center" vertical="center"/>
    </xf>
    <xf numFmtId="9" fontId="22" fillId="0" borderId="0" xfId="5" applyNumberFormat="1" applyFont="1" applyAlignment="1" applyProtection="1">
      <alignment horizontal="center" vertical="center"/>
    </xf>
    <xf numFmtId="9" fontId="22" fillId="0" borderId="0" xfId="5" applyNumberFormat="1" applyFont="1" applyAlignment="1" applyProtection="1">
      <alignment vertical="center"/>
      <protection locked="0"/>
    </xf>
    <xf numFmtId="0" fontId="22" fillId="0" borderId="0" xfId="5" applyFont="1" applyAlignment="1">
      <alignment vertical="center"/>
    </xf>
    <xf numFmtId="176" fontId="25" fillId="0" borderId="0" xfId="5" applyNumberFormat="1" applyFont="1" applyAlignment="1" applyProtection="1">
      <alignment horizontal="left"/>
    </xf>
    <xf numFmtId="0" fontId="26" fillId="6" borderId="32" xfId="5" applyFont="1" applyFill="1" applyBorder="1" applyAlignment="1" applyProtection="1">
      <alignment horizontal="center" vertical="center"/>
      <protection locked="0"/>
    </xf>
    <xf numFmtId="0" fontId="26" fillId="6" borderId="21" xfId="5" applyFont="1" applyFill="1" applyBorder="1" applyAlignment="1" applyProtection="1">
      <alignment horizontal="center" vertical="center"/>
      <protection locked="0"/>
    </xf>
    <xf numFmtId="0" fontId="27" fillId="7" borderId="21" xfId="5" applyFont="1" applyFill="1" applyBorder="1" applyAlignment="1">
      <alignment horizontal="center" vertical="center"/>
    </xf>
    <xf numFmtId="176" fontId="26" fillId="6" borderId="21" xfId="5" applyNumberFormat="1" applyFont="1" applyFill="1" applyBorder="1" applyAlignment="1" applyProtection="1">
      <alignment horizontal="center" vertical="center"/>
    </xf>
    <xf numFmtId="14" fontId="26" fillId="6" borderId="21" xfId="5" applyNumberFormat="1" applyFont="1" applyFill="1" applyBorder="1" applyAlignment="1" applyProtection="1">
      <alignment horizontal="center" vertical="center"/>
      <protection locked="0"/>
    </xf>
    <xf numFmtId="14" fontId="28" fillId="7" borderId="21" xfId="5" applyNumberFormat="1" applyFont="1" applyFill="1" applyBorder="1" applyAlignment="1" applyProtection="1">
      <alignment horizontal="center" vertical="center"/>
    </xf>
    <xf numFmtId="9" fontId="26" fillId="6" borderId="21" xfId="5" applyNumberFormat="1" applyFont="1" applyFill="1" applyBorder="1" applyAlignment="1" applyProtection="1">
      <alignment horizontal="center" vertical="center"/>
    </xf>
    <xf numFmtId="9" fontId="26" fillId="6" borderId="22" xfId="5" applyNumberFormat="1" applyFont="1" applyFill="1" applyBorder="1" applyAlignment="1" applyProtection="1">
      <alignment horizontal="center" vertical="center"/>
      <protection locked="0"/>
    </xf>
    <xf numFmtId="0" fontId="26" fillId="6" borderId="23" xfId="5" applyFont="1" applyFill="1" applyBorder="1" applyAlignment="1" applyProtection="1">
      <alignment horizontal="center" vertical="center"/>
      <protection locked="0"/>
    </xf>
    <xf numFmtId="0" fontId="29" fillId="8" borderId="24" xfId="5" applyFont="1" applyFill="1" applyBorder="1" applyAlignment="1" applyProtection="1">
      <alignment vertical="center"/>
      <protection locked="0"/>
    </xf>
    <xf numFmtId="0" fontId="29" fillId="8" borderId="24" xfId="5" applyFont="1" applyFill="1" applyBorder="1" applyAlignment="1" applyProtection="1">
      <alignment horizontal="center" vertical="center"/>
      <protection locked="0"/>
    </xf>
    <xf numFmtId="176" fontId="30" fillId="8" borderId="24" xfId="5" applyNumberFormat="1" applyFont="1" applyFill="1" applyBorder="1" applyAlignment="1">
      <alignment horizontal="center" vertical="center"/>
    </xf>
    <xf numFmtId="176" fontId="29" fillId="8" borderId="24" xfId="5" applyNumberFormat="1" applyFont="1" applyFill="1" applyBorder="1" applyAlignment="1" applyProtection="1">
      <alignment horizontal="center" vertical="center"/>
    </xf>
    <xf numFmtId="14" fontId="29" fillId="8" borderId="24" xfId="5" applyNumberFormat="1" applyFont="1" applyFill="1" applyBorder="1" applyAlignment="1" applyProtection="1">
      <alignment horizontal="center" vertical="center"/>
      <protection locked="0"/>
    </xf>
    <xf numFmtId="14" fontId="29" fillId="8" borderId="24" xfId="5" applyNumberFormat="1" applyFont="1" applyFill="1" applyBorder="1" applyAlignment="1" applyProtection="1">
      <alignment horizontal="center" vertical="center"/>
    </xf>
    <xf numFmtId="9" fontId="29" fillId="8" borderId="24" xfId="5" applyNumberFormat="1" applyFont="1" applyFill="1" applyBorder="1" applyAlignment="1" applyProtection="1">
      <alignment horizontal="center" vertical="center"/>
    </xf>
    <xf numFmtId="9" fontId="29" fillId="8" borderId="25" xfId="5" applyNumberFormat="1" applyFont="1" applyFill="1" applyBorder="1" applyAlignment="1" applyProtection="1">
      <alignment vertical="center"/>
    </xf>
    <xf numFmtId="0" fontId="29" fillId="8" borderId="26" xfId="5" applyFont="1" applyFill="1" applyBorder="1" applyAlignment="1" applyProtection="1">
      <alignment vertical="center"/>
      <protection locked="0"/>
    </xf>
    <xf numFmtId="0" fontId="29" fillId="0" borderId="0" xfId="5" applyFont="1" applyFill="1" applyAlignment="1">
      <alignment vertical="center"/>
    </xf>
    <xf numFmtId="176" fontId="26" fillId="2" borderId="24" xfId="5" applyNumberFormat="1" applyFont="1" applyFill="1" applyBorder="1" applyAlignment="1">
      <alignment horizontal="center" vertical="center"/>
    </xf>
    <xf numFmtId="176" fontId="26" fillId="2" borderId="24" xfId="5" applyNumberFormat="1" applyFont="1" applyFill="1" applyBorder="1" applyAlignment="1" applyProtection="1">
      <alignment horizontal="center" vertical="center"/>
    </xf>
    <xf numFmtId="14" fontId="26" fillId="2" borderId="24" xfId="5" applyNumberFormat="1" applyFont="1" applyFill="1" applyBorder="1" applyAlignment="1" applyProtection="1">
      <alignment horizontal="center" vertical="center"/>
      <protection locked="0"/>
    </xf>
    <xf numFmtId="14" fontId="26" fillId="2" borderId="24" xfId="5" applyNumberFormat="1" applyFont="1" applyFill="1" applyBorder="1" applyAlignment="1" applyProtection="1">
      <alignment horizontal="center" vertical="center"/>
    </xf>
    <xf numFmtId="9" fontId="26" fillId="2" borderId="24" xfId="5" applyNumberFormat="1" applyFont="1" applyFill="1" applyBorder="1" applyAlignment="1" applyProtection="1">
      <alignment horizontal="center" vertical="center"/>
    </xf>
    <xf numFmtId="9" fontId="26" fillId="2" borderId="25" xfId="5" applyNumberFormat="1" applyFont="1" applyFill="1" applyBorder="1" applyAlignment="1" applyProtection="1">
      <alignment vertical="center"/>
    </xf>
    <xf numFmtId="0" fontId="26" fillId="2" borderId="26" xfId="5" applyFont="1" applyFill="1" applyBorder="1" applyAlignment="1" applyProtection="1">
      <alignment vertical="center"/>
      <protection locked="0"/>
    </xf>
    <xf numFmtId="0" fontId="26" fillId="0" borderId="0" xfId="5" applyFont="1" applyFill="1" applyAlignment="1">
      <alignment vertical="center"/>
    </xf>
    <xf numFmtId="0" fontId="31" fillId="0" borderId="28" xfId="0" applyFont="1" applyBorder="1">
      <alignment vertical="center"/>
    </xf>
    <xf numFmtId="0" fontId="31" fillId="5" borderId="24" xfId="0" applyFont="1" applyFill="1" applyBorder="1">
      <alignment vertical="center"/>
    </xf>
    <xf numFmtId="0" fontId="31" fillId="0" borderId="24" xfId="0" applyFont="1" applyBorder="1" applyAlignment="1">
      <alignment horizontal="center" vertical="center"/>
    </xf>
    <xf numFmtId="176" fontId="26" fillId="4" borderId="24" xfId="5" applyNumberFormat="1" applyFont="1" applyFill="1" applyBorder="1" applyAlignment="1">
      <alignment horizontal="center" vertical="center"/>
    </xf>
    <xf numFmtId="176" fontId="31" fillId="0" borderId="24" xfId="5" applyNumberFormat="1" applyFont="1" applyFill="1" applyBorder="1" applyAlignment="1" applyProtection="1">
      <alignment horizontal="center" vertical="center"/>
    </xf>
    <xf numFmtId="14" fontId="31" fillId="4" borderId="24" xfId="5" applyNumberFormat="1" applyFont="1" applyFill="1" applyBorder="1" applyAlignment="1" applyProtection="1">
      <alignment horizontal="center" vertical="center"/>
      <protection locked="0"/>
    </xf>
    <xf numFmtId="14" fontId="26" fillId="0" borderId="24" xfId="5" applyNumberFormat="1" applyFont="1" applyFill="1" applyBorder="1" applyAlignment="1" applyProtection="1">
      <alignment horizontal="center" vertical="center"/>
    </xf>
    <xf numFmtId="9" fontId="31" fillId="0" borderId="24" xfId="5" applyNumberFormat="1" applyFont="1" applyBorder="1" applyAlignment="1" applyProtection="1">
      <alignment horizontal="center" vertical="center"/>
    </xf>
    <xf numFmtId="9" fontId="31" fillId="4" borderId="25" xfId="5" applyNumberFormat="1" applyFont="1" applyFill="1" applyBorder="1" applyAlignment="1" applyProtection="1">
      <alignment vertical="center"/>
      <protection locked="0"/>
    </xf>
    <xf numFmtId="0" fontId="31" fillId="0" borderId="26" xfId="5" applyFont="1" applyBorder="1" applyAlignment="1" applyProtection="1">
      <alignment vertical="center"/>
      <protection locked="0"/>
    </xf>
    <xf numFmtId="0" fontId="31" fillId="0" borderId="0" xfId="5" applyFont="1" applyAlignment="1">
      <alignment vertical="center"/>
    </xf>
    <xf numFmtId="0" fontId="31" fillId="0" borderId="29" xfId="0" applyFont="1" applyBorder="1">
      <alignment vertical="center"/>
    </xf>
    <xf numFmtId="9" fontId="26" fillId="2" borderId="25" xfId="5" applyNumberFormat="1" applyFont="1" applyFill="1" applyBorder="1" applyAlignment="1" applyProtection="1">
      <alignment vertical="center"/>
      <protection locked="0"/>
    </xf>
    <xf numFmtId="0" fontId="31" fillId="0" borderId="29" xfId="0" applyFont="1" applyFill="1" applyBorder="1">
      <alignment vertical="center"/>
    </xf>
    <xf numFmtId="0" fontId="31" fillId="0" borderId="27" xfId="0" applyFont="1" applyFill="1" applyBorder="1">
      <alignment vertical="center"/>
    </xf>
    <xf numFmtId="0" fontId="31" fillId="0" borderId="24" xfId="0" applyFont="1" applyFill="1" applyBorder="1">
      <alignment vertical="center"/>
    </xf>
    <xf numFmtId="0" fontId="31" fillId="0" borderId="27" xfId="0" applyFont="1" applyFill="1" applyBorder="1" applyAlignment="1">
      <alignment horizontal="center" vertical="center"/>
    </xf>
    <xf numFmtId="0" fontId="31" fillId="0" borderId="0" xfId="5" applyFont="1" applyFill="1" applyAlignment="1">
      <alignment vertical="center"/>
    </xf>
    <xf numFmtId="0" fontId="31" fillId="0" borderId="27" xfId="0" applyFont="1" applyBorder="1">
      <alignment vertical="center"/>
    </xf>
    <xf numFmtId="0" fontId="31" fillId="0" borderId="28" xfId="0" applyFont="1" applyBorder="1" applyAlignment="1">
      <alignment horizontal="left" vertical="center" wrapText="1"/>
    </xf>
    <xf numFmtId="0" fontId="31" fillId="0" borderId="24" xfId="0" applyFont="1" applyBorder="1">
      <alignment vertical="center"/>
    </xf>
    <xf numFmtId="0" fontId="31" fillId="5" borderId="27" xfId="0" applyFont="1" applyFill="1" applyBorder="1">
      <alignment vertical="center"/>
    </xf>
    <xf numFmtId="0" fontId="31" fillId="0" borderId="27" xfId="0" applyFont="1" applyBorder="1" applyAlignment="1">
      <alignment horizontal="center" vertical="center"/>
    </xf>
    <xf numFmtId="176" fontId="26" fillId="2" borderId="27" xfId="5" applyNumberFormat="1" applyFont="1" applyFill="1" applyBorder="1" applyAlignment="1" applyProtection="1">
      <alignment horizontal="center" vertical="center"/>
    </xf>
    <xf numFmtId="14" fontId="26" fillId="2" borderId="27" xfId="5" applyNumberFormat="1" applyFont="1" applyFill="1" applyBorder="1" applyAlignment="1" applyProtection="1">
      <alignment horizontal="center" vertical="center"/>
      <protection locked="0"/>
    </xf>
    <xf numFmtId="0" fontId="31" fillId="0" borderId="30" xfId="0" applyFont="1" applyBorder="1">
      <alignment vertical="center"/>
    </xf>
    <xf numFmtId="0" fontId="31" fillId="5" borderId="31" xfId="0" applyFont="1" applyFill="1" applyBorder="1">
      <alignment vertical="center"/>
    </xf>
    <xf numFmtId="0" fontId="31" fillId="0" borderId="31" xfId="0" applyFont="1" applyBorder="1" applyAlignment="1">
      <alignment horizontal="center" vertical="center"/>
    </xf>
    <xf numFmtId="176" fontId="26" fillId="4" borderId="31" xfId="5" applyNumberFormat="1" applyFont="1" applyFill="1" applyBorder="1" applyAlignment="1">
      <alignment horizontal="center" vertical="center"/>
    </xf>
    <xf numFmtId="176" fontId="31" fillId="0" borderId="31" xfId="5" applyNumberFormat="1" applyFont="1" applyFill="1" applyBorder="1" applyAlignment="1" applyProtection="1">
      <alignment horizontal="center" vertical="center"/>
    </xf>
    <xf numFmtId="14" fontId="31" fillId="4" borderId="31" xfId="5" applyNumberFormat="1" applyFont="1" applyFill="1" applyBorder="1" applyAlignment="1" applyProtection="1">
      <alignment horizontal="center" vertical="center"/>
      <protection locked="0"/>
    </xf>
    <xf numFmtId="14" fontId="26" fillId="0" borderId="31" xfId="5" applyNumberFormat="1" applyFont="1" applyFill="1" applyBorder="1" applyAlignment="1" applyProtection="1">
      <alignment horizontal="center" vertical="center"/>
    </xf>
    <xf numFmtId="9" fontId="31" fillId="0" borderId="31" xfId="5" applyNumberFormat="1" applyFont="1" applyBorder="1" applyAlignment="1" applyProtection="1">
      <alignment horizontal="center" vertical="center"/>
    </xf>
    <xf numFmtId="9" fontId="31" fillId="4" borderId="33" xfId="5" applyNumberFormat="1" applyFont="1" applyFill="1" applyBorder="1" applyAlignment="1" applyProtection="1">
      <alignment vertical="center"/>
      <protection locked="0"/>
    </xf>
    <xf numFmtId="0" fontId="31" fillId="0" borderId="34" xfId="5" applyFont="1" applyBorder="1" applyAlignment="1" applyProtection="1">
      <alignment vertical="center"/>
      <protection locked="0"/>
    </xf>
    <xf numFmtId="0" fontId="31" fillId="0" borderId="0" xfId="5" applyFont="1" applyAlignment="1" applyProtection="1">
      <alignment horizontal="center" vertical="center"/>
      <protection locked="0"/>
    </xf>
    <xf numFmtId="0" fontId="31" fillId="0" borderId="0" xfId="5" applyFont="1" applyAlignment="1" applyProtection="1">
      <alignment vertical="center"/>
      <protection locked="0"/>
    </xf>
    <xf numFmtId="0" fontId="31" fillId="0" borderId="0" xfId="5" applyFont="1" applyFill="1" applyAlignment="1">
      <alignment horizontal="center" vertical="center"/>
    </xf>
    <xf numFmtId="176" fontId="31" fillId="0" borderId="0" xfId="5" applyNumberFormat="1" applyFont="1" applyAlignment="1" applyProtection="1">
      <alignment horizontal="center" vertical="center"/>
    </xf>
    <xf numFmtId="14" fontId="31" fillId="0" borderId="0" xfId="5" applyNumberFormat="1" applyFont="1" applyAlignment="1" applyProtection="1">
      <alignment horizontal="center" vertical="center"/>
      <protection locked="0"/>
    </xf>
    <xf numFmtId="14" fontId="31" fillId="0" borderId="0" xfId="5" applyNumberFormat="1" applyFont="1" applyAlignment="1" applyProtection="1">
      <alignment horizontal="center" vertical="center"/>
    </xf>
    <xf numFmtId="9" fontId="31" fillId="0" borderId="0" xfId="5" applyNumberFormat="1" applyFont="1" applyAlignment="1" applyProtection="1">
      <alignment horizontal="center" vertical="center"/>
    </xf>
    <xf numFmtId="9" fontId="31" fillId="0" borderId="0" xfId="5" applyNumberFormat="1" applyFont="1" applyAlignment="1" applyProtection="1">
      <alignment vertical="center"/>
      <protection locked="0"/>
    </xf>
    <xf numFmtId="0" fontId="22" fillId="0" borderId="0" xfId="5" applyFont="1" applyFill="1" applyAlignment="1">
      <alignment horizontal="center" vertical="center"/>
    </xf>
    <xf numFmtId="0" fontId="31" fillId="0" borderId="29" xfId="0" applyFont="1" applyBorder="1" applyAlignment="1">
      <alignment horizontal="left" vertical="center" wrapText="1"/>
    </xf>
    <xf numFmtId="0" fontId="31" fillId="0" borderId="38" xfId="0" applyFont="1" applyFill="1" applyBorder="1" applyAlignment="1" applyProtection="1">
      <alignment horizontal="center" vertical="center" wrapText="1"/>
      <protection locked="0"/>
    </xf>
    <xf numFmtId="0" fontId="31" fillId="0" borderId="45" xfId="0" applyFont="1" applyFill="1" applyBorder="1" applyAlignment="1" applyProtection="1">
      <alignment horizontal="center" vertical="center" wrapText="1"/>
      <protection locked="0"/>
    </xf>
    <xf numFmtId="0" fontId="10" fillId="3" borderId="40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9" fillId="9" borderId="9" xfId="0" applyFont="1" applyFill="1" applyBorder="1" applyAlignment="1">
      <alignment horizontal="left" vertical="center"/>
    </xf>
    <xf numFmtId="0" fontId="9" fillId="9" borderId="35" xfId="0" applyFont="1" applyFill="1" applyBorder="1" applyAlignment="1">
      <alignment horizontal="left" vertical="center"/>
    </xf>
    <xf numFmtId="0" fontId="9" fillId="9" borderId="11" xfId="0" applyFont="1" applyFill="1" applyBorder="1" applyAlignment="1">
      <alignment horizontal="left" vertical="center"/>
    </xf>
    <xf numFmtId="0" fontId="9" fillId="9" borderId="36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6" fillId="2" borderId="41" xfId="5" applyFont="1" applyFill="1" applyBorder="1" applyAlignment="1" applyProtection="1">
      <alignment horizontal="left" vertical="center"/>
      <protection locked="0"/>
    </xf>
    <xf numFmtId="0" fontId="26" fillId="2" borderId="9" xfId="5" applyFont="1" applyFill="1" applyBorder="1" applyAlignment="1" applyProtection="1">
      <alignment horizontal="left" vertical="center"/>
      <protection locked="0"/>
    </xf>
    <xf numFmtId="0" fontId="26" fillId="2" borderId="42" xfId="5" applyFont="1" applyFill="1" applyBorder="1" applyAlignment="1" applyProtection="1">
      <alignment horizontal="left" vertical="center"/>
      <protection locked="0"/>
    </xf>
    <xf numFmtId="0" fontId="31" fillId="0" borderId="43" xfId="5" applyFont="1" applyBorder="1" applyAlignment="1" applyProtection="1">
      <alignment horizontal="center" vertical="center"/>
      <protection locked="0"/>
    </xf>
    <xf numFmtId="0" fontId="31" fillId="0" borderId="44" xfId="5" applyFont="1" applyBorder="1" applyAlignment="1" applyProtection="1">
      <alignment horizontal="center" vertical="center"/>
      <protection locked="0"/>
    </xf>
    <xf numFmtId="0" fontId="31" fillId="0" borderId="45" xfId="5" applyFont="1" applyFill="1" applyBorder="1" applyAlignment="1" applyProtection="1">
      <alignment horizontal="center" vertical="center"/>
      <protection locked="0"/>
    </xf>
    <xf numFmtId="0" fontId="31" fillId="0" borderId="43" xfId="5" applyFont="1" applyFill="1" applyBorder="1" applyAlignment="1" applyProtection="1">
      <alignment horizontal="center" vertical="center"/>
      <protection locked="0"/>
    </xf>
    <xf numFmtId="0" fontId="31" fillId="0" borderId="46" xfId="5" applyFont="1" applyFill="1" applyBorder="1" applyAlignment="1" applyProtection="1">
      <alignment horizontal="center" vertical="center"/>
      <protection locked="0"/>
    </xf>
    <xf numFmtId="0" fontId="28" fillId="8" borderId="41" xfId="5" applyFont="1" applyFill="1" applyBorder="1" applyAlignment="1" applyProtection="1">
      <alignment horizontal="center" vertical="center"/>
      <protection locked="0"/>
    </xf>
    <xf numFmtId="0" fontId="28" fillId="8" borderId="9" xfId="5" applyFont="1" applyFill="1" applyBorder="1" applyAlignment="1" applyProtection="1">
      <alignment horizontal="center" vertical="center"/>
      <protection locked="0"/>
    </xf>
    <xf numFmtId="0" fontId="28" fillId="8" borderId="42" xfId="5" applyFont="1" applyFill="1" applyBorder="1" applyAlignment="1" applyProtection="1">
      <alignment horizontal="center" vertical="center"/>
      <protection locked="0"/>
    </xf>
    <xf numFmtId="0" fontId="26" fillId="2" borderId="2" xfId="5" applyFont="1" applyFill="1" applyBorder="1" applyAlignment="1" applyProtection="1">
      <alignment horizontal="left" vertical="center"/>
      <protection locked="0"/>
    </xf>
    <xf numFmtId="0" fontId="26" fillId="2" borderId="1" xfId="5" applyFont="1" applyFill="1" applyBorder="1" applyAlignment="1" applyProtection="1">
      <alignment horizontal="left" vertical="center"/>
      <protection locked="0"/>
    </xf>
    <xf numFmtId="0" fontId="26" fillId="2" borderId="47" xfId="5" applyFont="1" applyFill="1" applyBorder="1" applyAlignment="1" applyProtection="1">
      <alignment horizontal="left" vertical="center"/>
      <protection locked="0"/>
    </xf>
    <xf numFmtId="0" fontId="31" fillId="0" borderId="45" xfId="0" applyFont="1" applyFill="1" applyBorder="1" applyAlignment="1" applyProtection="1">
      <alignment horizontal="center" vertical="center" wrapText="1"/>
      <protection locked="0"/>
    </xf>
    <xf numFmtId="0" fontId="31" fillId="0" borderId="43" xfId="0" applyFont="1" applyFill="1" applyBorder="1" applyAlignment="1" applyProtection="1">
      <alignment horizontal="center" vertical="center" wrapText="1"/>
      <protection locked="0"/>
    </xf>
    <xf numFmtId="0" fontId="31" fillId="0" borderId="45" xfId="5" applyFont="1" applyBorder="1" applyAlignment="1" applyProtection="1">
      <alignment horizontal="center" vertical="center"/>
      <protection locked="0"/>
    </xf>
  </cellXfs>
  <cellStyles count="11">
    <cellStyle name="%" xfId="1"/>
    <cellStyle name="%_규모산정(FP)" xfId="2"/>
    <cellStyle name="Comma [0]_laroux" xfId="6"/>
    <cellStyle name="Comma_laroux" xfId="7"/>
    <cellStyle name="Currency [0]_laroux" xfId="8"/>
    <cellStyle name="Currency_laroux" xfId="9"/>
    <cellStyle name="Normal_laroux" xfId="10"/>
    <cellStyle name="콤마 [0]_4월활동" xfId="3"/>
    <cellStyle name="콤마_4월활동" xfId="4"/>
    <cellStyle name="표준" xfId="0" builtinId="0"/>
    <cellStyle name="표준_WBS(Ver1.3)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0</xdr:colOff>
      <xdr:row>0</xdr:row>
      <xdr:rowOff>730250</xdr:rowOff>
    </xdr:to>
    <xdr:grpSp>
      <xdr:nvGrpSpPr>
        <xdr:cNvPr id="8390" name="Group 198">
          <a:extLst>
            <a:ext uri="{FF2B5EF4-FFF2-40B4-BE49-F238E27FC236}">
              <a16:creationId xmlns:a16="http://schemas.microsoft.com/office/drawing/2014/main" id="{00000000-0008-0000-0000-0000C6200000}"/>
            </a:ext>
          </a:extLst>
        </xdr:cNvPr>
        <xdr:cNvGrpSpPr>
          <a:grpSpLocks/>
        </xdr:cNvGrpSpPr>
      </xdr:nvGrpSpPr>
      <xdr:grpSpPr bwMode="auto">
        <a:xfrm>
          <a:off x="19050" y="0"/>
          <a:ext cx="7745730" cy="730250"/>
          <a:chOff x="2" y="0"/>
          <a:chExt cx="1030" cy="77"/>
        </a:xfrm>
      </xdr:grpSpPr>
      <xdr:pic>
        <xdr:nvPicPr>
          <xdr:cNvPr id="8391" name="Picture 1" descr="logo03">
            <a:extLst>
              <a:ext uri="{FF2B5EF4-FFF2-40B4-BE49-F238E27FC236}">
                <a16:creationId xmlns:a16="http://schemas.microsoft.com/office/drawing/2014/main" id="{00000000-0008-0000-0000-0000C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" y="0"/>
            <a:ext cx="81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392" name="Picture 2" descr="logo03">
            <a:extLst>
              <a:ext uri="{FF2B5EF4-FFF2-40B4-BE49-F238E27FC236}">
                <a16:creationId xmlns:a16="http://schemas.microsoft.com/office/drawing/2014/main" id="{00000000-0008-0000-0000-0000C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" y="0"/>
            <a:ext cx="81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393" name="Picture 1" descr="logo03">
            <a:extLst>
              <a:ext uri="{FF2B5EF4-FFF2-40B4-BE49-F238E27FC236}">
                <a16:creationId xmlns:a16="http://schemas.microsoft.com/office/drawing/2014/main" id="{00000000-0008-0000-0000-0000C9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" y="0"/>
            <a:ext cx="142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394" name="Picture 2" descr="logo03">
            <a:extLst>
              <a:ext uri="{FF2B5EF4-FFF2-40B4-BE49-F238E27FC236}">
                <a16:creationId xmlns:a16="http://schemas.microsoft.com/office/drawing/2014/main" id="{00000000-0008-0000-0000-0000CA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" y="0"/>
            <a:ext cx="142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8395" name="Rectangle 8">
            <a:extLst>
              <a:ext uri="{FF2B5EF4-FFF2-40B4-BE49-F238E27FC236}">
                <a16:creationId xmlns:a16="http://schemas.microsoft.com/office/drawing/2014/main" id="{00000000-0008-0000-0000-0000CB200000}"/>
              </a:ext>
            </a:extLst>
          </xdr:cNvPr>
          <xdr:cNvSpPr>
            <a:spLocks noChangeArrowheads="1"/>
          </xdr:cNvSpPr>
        </xdr:nvSpPr>
        <xdr:spPr bwMode="auto">
          <a:xfrm>
            <a:off x="2" y="1"/>
            <a:ext cx="1030" cy="76"/>
          </a:xfrm>
          <a:prstGeom prst="rect">
            <a:avLst/>
          </a:prstGeom>
          <a:noFill/>
          <a:ln w="285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9" name="Text Box 17">
            <a:extLst>
              <a:ext uri="{FF2B5EF4-FFF2-40B4-BE49-F238E27FC236}">
                <a16:creationId xmlns:a16="http://schemas.microsoft.com/office/drawing/2014/main" id="{00000000-0008-0000-0000-000011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5" y="0"/>
            <a:ext cx="459" cy="7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ko-KR" altLang="en-US" sz="16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프로젝트 진척도 보고서</a:t>
            </a:r>
          </a:p>
        </xdr:txBody>
      </xdr:sp>
      <xdr:sp macro="" textlink="">
        <xdr:nvSpPr>
          <xdr:cNvPr id="8397" name="Line 18">
            <a:extLst>
              <a:ext uri="{FF2B5EF4-FFF2-40B4-BE49-F238E27FC236}">
                <a16:creationId xmlns:a16="http://schemas.microsoft.com/office/drawing/2014/main" id="{00000000-0008-0000-0000-0000CD200000}"/>
              </a:ext>
            </a:extLst>
          </xdr:cNvPr>
          <xdr:cNvSpPr>
            <a:spLocks noChangeShapeType="1"/>
          </xdr:cNvSpPr>
        </xdr:nvSpPr>
        <xdr:spPr bwMode="auto">
          <a:xfrm>
            <a:off x="213" y="1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98" name="Group 206">
            <a:extLst>
              <a:ext uri="{FF2B5EF4-FFF2-40B4-BE49-F238E27FC236}">
                <a16:creationId xmlns:a16="http://schemas.microsoft.com/office/drawing/2014/main" id="{00000000-0008-0000-0000-0000CE200000}"/>
              </a:ext>
            </a:extLst>
          </xdr:cNvPr>
          <xdr:cNvGrpSpPr>
            <a:grpSpLocks/>
          </xdr:cNvGrpSpPr>
        </xdr:nvGrpSpPr>
        <xdr:grpSpPr bwMode="auto">
          <a:xfrm>
            <a:off x="686" y="1"/>
            <a:ext cx="122" cy="76"/>
            <a:chOff x="455" y="1"/>
            <a:chExt cx="81" cy="76"/>
          </a:xfrm>
        </xdr:grpSpPr>
        <xdr:sp macro="" textlink="">
          <xdr:nvSpPr>
            <xdr:cNvPr id="8399" name="Line 19">
              <a:extLs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55" y="1"/>
              <a:ext cx="0" cy="7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0" name="Rectangle 208">
              <a:extLs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2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문서ID</a:t>
              </a:r>
            </a:p>
          </xdr:txBody>
        </xdr:sp>
        <xdr:sp macro="" textlink="">
          <xdr:nvSpPr>
            <xdr:cNvPr id="8402" name="Rectangle 210">
              <a:extLs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21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작성일자</a:t>
              </a:r>
            </a:p>
          </xdr:txBody>
        </xdr:sp>
        <xdr:sp macro="" textlink="">
          <xdr:nvSpPr>
            <xdr:cNvPr id="8404" name="Rectangle 212">
              <a:extLs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39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버전</a:t>
              </a:r>
            </a:p>
          </xdr:txBody>
        </xdr:sp>
        <xdr:sp macro="" textlink="">
          <xdr:nvSpPr>
            <xdr:cNvPr id="8406" name="Rectangle 214">
              <a:extLs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57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페이지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17</xdr:col>
      <xdr:colOff>0</xdr:colOff>
      <xdr:row>0</xdr:row>
      <xdr:rowOff>730250</xdr:rowOff>
    </xdr:to>
    <xdr:grpSp>
      <xdr:nvGrpSpPr>
        <xdr:cNvPr id="6424" name="Group 280">
          <a:extLst>
            <a:ext uri="{FF2B5EF4-FFF2-40B4-BE49-F238E27FC236}">
              <a16:creationId xmlns:a16="http://schemas.microsoft.com/office/drawing/2014/main" id="{00000000-0008-0000-0100-000018190000}"/>
            </a:ext>
          </a:extLst>
        </xdr:cNvPr>
        <xdr:cNvGrpSpPr>
          <a:grpSpLocks/>
        </xdr:cNvGrpSpPr>
      </xdr:nvGrpSpPr>
      <xdr:grpSpPr bwMode="auto">
        <a:xfrm>
          <a:off x="19050" y="0"/>
          <a:ext cx="13221821" cy="730250"/>
          <a:chOff x="2" y="0"/>
          <a:chExt cx="1614" cy="77"/>
        </a:xfrm>
      </xdr:grpSpPr>
      <xdr:pic>
        <xdr:nvPicPr>
          <xdr:cNvPr id="6406" name="Picture 1" descr="logo03">
            <a:extLst>
              <a:ext uri="{FF2B5EF4-FFF2-40B4-BE49-F238E27FC236}">
                <a16:creationId xmlns:a16="http://schemas.microsoft.com/office/drawing/2014/main" id="{00000000-0008-0000-0100-00000619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" y="0"/>
            <a:ext cx="127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407" name="Picture 2" descr="logo03">
            <a:extLst>
              <a:ext uri="{FF2B5EF4-FFF2-40B4-BE49-F238E27FC236}">
                <a16:creationId xmlns:a16="http://schemas.microsoft.com/office/drawing/2014/main" id="{00000000-0008-0000-0100-00000719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" y="0"/>
            <a:ext cx="127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408" name="Picture 1" descr="logo03">
            <a:extLst>
              <a:ext uri="{FF2B5EF4-FFF2-40B4-BE49-F238E27FC236}">
                <a16:creationId xmlns:a16="http://schemas.microsoft.com/office/drawing/2014/main" id="{00000000-0008-0000-0100-00000819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" y="0"/>
            <a:ext cx="222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409" name="Picture 2" descr="logo03">
            <a:extLst>
              <a:ext uri="{FF2B5EF4-FFF2-40B4-BE49-F238E27FC236}">
                <a16:creationId xmlns:a16="http://schemas.microsoft.com/office/drawing/2014/main" id="{00000000-0008-0000-0100-00000919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" y="0"/>
            <a:ext cx="222" cy="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410" name="Rectangle 8">
            <a:extLst>
              <a:ext uri="{FF2B5EF4-FFF2-40B4-BE49-F238E27FC236}">
                <a16:creationId xmlns:a16="http://schemas.microsoft.com/office/drawing/2014/main" id="{00000000-0008-0000-0100-00000A190000}"/>
              </a:ext>
            </a:extLst>
          </xdr:cNvPr>
          <xdr:cNvSpPr>
            <a:spLocks noChangeArrowheads="1"/>
          </xdr:cNvSpPr>
        </xdr:nvSpPr>
        <xdr:spPr bwMode="auto">
          <a:xfrm>
            <a:off x="2" y="1"/>
            <a:ext cx="1614" cy="76"/>
          </a:xfrm>
          <a:prstGeom prst="rect">
            <a:avLst/>
          </a:prstGeom>
          <a:noFill/>
          <a:ln w="2857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89" name="Text Box 17">
            <a:extLst>
              <a:ext uri="{FF2B5EF4-FFF2-40B4-BE49-F238E27FC236}">
                <a16:creationId xmlns:a16="http://schemas.microsoft.com/office/drawing/2014/main" id="{00000000-0008-0000-0100-000011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6" y="0"/>
            <a:ext cx="719" cy="7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ko-KR" altLang="en-US" sz="16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프로젝트 진척도 보고서</a:t>
            </a:r>
          </a:p>
        </xdr:txBody>
      </xdr:sp>
      <xdr:sp macro="" textlink="">
        <xdr:nvSpPr>
          <xdr:cNvPr id="6412" name="Line 18">
            <a:extLst>
              <a:ext uri="{FF2B5EF4-FFF2-40B4-BE49-F238E27FC236}">
                <a16:creationId xmlns:a16="http://schemas.microsoft.com/office/drawing/2014/main" id="{00000000-0008-0000-0100-00000C190000}"/>
              </a:ext>
            </a:extLst>
          </xdr:cNvPr>
          <xdr:cNvSpPr>
            <a:spLocks noChangeShapeType="1"/>
          </xdr:cNvSpPr>
        </xdr:nvSpPr>
        <xdr:spPr bwMode="auto">
          <a:xfrm>
            <a:off x="333" y="1"/>
            <a:ext cx="0" cy="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13" name="Group 269">
            <a:extLst>
              <a:ext uri="{FF2B5EF4-FFF2-40B4-BE49-F238E27FC236}">
                <a16:creationId xmlns:a16="http://schemas.microsoft.com/office/drawing/2014/main" id="{00000000-0008-0000-0100-00000D190000}"/>
              </a:ext>
            </a:extLst>
          </xdr:cNvPr>
          <xdr:cNvGrpSpPr>
            <a:grpSpLocks/>
          </xdr:cNvGrpSpPr>
        </xdr:nvGrpSpPr>
        <xdr:grpSpPr bwMode="auto">
          <a:xfrm>
            <a:off x="1067" y="1"/>
            <a:ext cx="190" cy="76"/>
            <a:chOff x="455" y="1"/>
            <a:chExt cx="81" cy="76"/>
          </a:xfrm>
        </xdr:grpSpPr>
        <xdr:sp macro="" textlink="">
          <xdr:nvSpPr>
            <xdr:cNvPr id="6414" name="Line 19">
              <a:extLst>
                <a:ext uri="{FF2B5EF4-FFF2-40B4-BE49-F238E27FC236}">
                  <a16:creationId xmlns:a16="http://schemas.microsoft.com/office/drawing/2014/main" id="{00000000-0008-0000-0100-00000E19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55" y="1"/>
              <a:ext cx="0" cy="76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15" name="Rectangle 271">
              <a:extLst>
                <a:ext uri="{FF2B5EF4-FFF2-40B4-BE49-F238E27FC236}">
                  <a16:creationId xmlns:a16="http://schemas.microsoft.com/office/drawing/2014/main" id="{00000000-0008-0000-0100-00000F1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2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문서ID</a:t>
              </a:r>
            </a:p>
          </xdr:txBody>
        </xdr:sp>
        <xdr:sp macro="" textlink="">
          <xdr:nvSpPr>
            <xdr:cNvPr id="6417" name="Rectangle 273">
              <a:extLst>
                <a:ext uri="{FF2B5EF4-FFF2-40B4-BE49-F238E27FC236}">
                  <a16:creationId xmlns:a16="http://schemas.microsoft.com/office/drawing/2014/main" id="{00000000-0008-0000-0100-0000111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21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작성일자</a:t>
              </a:r>
            </a:p>
          </xdr:txBody>
        </xdr:sp>
        <xdr:sp macro="" textlink="">
          <xdr:nvSpPr>
            <xdr:cNvPr id="6419" name="Rectangle 275">
              <a:extLst>
                <a:ext uri="{FF2B5EF4-FFF2-40B4-BE49-F238E27FC236}">
                  <a16:creationId xmlns:a16="http://schemas.microsoft.com/office/drawing/2014/main" id="{00000000-0008-0000-0100-0000131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39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버전</a:t>
              </a:r>
            </a:p>
          </xdr:txBody>
        </xdr:sp>
        <xdr:sp macro="" textlink="">
          <xdr:nvSpPr>
            <xdr:cNvPr id="6421" name="Rectangle 277">
              <a:extLst>
                <a:ext uri="{FF2B5EF4-FFF2-40B4-BE49-F238E27FC236}">
                  <a16:creationId xmlns:a16="http://schemas.microsoft.com/office/drawing/2014/main" id="{00000000-0008-0000-0100-00001519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55" y="57"/>
              <a:ext cx="81" cy="19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22860" rIns="0" bIns="0" anchor="t" upright="1"/>
            <a:lstStyle/>
            <a:p>
              <a:pPr algn="l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 페이지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showGridLines="0" zoomScaleNormal="100" zoomScaleSheetLayoutView="100" workbookViewId="0">
      <selection activeCell="H8" sqref="H8"/>
    </sheetView>
  </sheetViews>
  <sheetFormatPr defaultColWidth="8.8984375" defaultRowHeight="13.2"/>
  <cols>
    <col min="1" max="1" width="1.8984375" style="1" customWidth="1"/>
    <col min="2" max="2" width="5.296875" style="1" customWidth="1"/>
    <col min="3" max="3" width="6.69921875" style="1" customWidth="1"/>
    <col min="4" max="4" width="17.59765625" style="17" customWidth="1"/>
    <col min="5" max="8" width="17.59765625" style="1" customWidth="1"/>
    <col min="9" max="16384" width="8.8984375" style="1"/>
  </cols>
  <sheetData>
    <row r="1" spans="1:10" s="2" customFormat="1" ht="69" customHeight="1">
      <c r="D1" s="15"/>
    </row>
    <row r="2" spans="1:10" s="2" customFormat="1" ht="23.25" customHeight="1" thickBot="1">
      <c r="A2" s="9" t="s">
        <v>4</v>
      </c>
      <c r="D2" s="15"/>
    </row>
    <row r="3" spans="1:10" s="3" customFormat="1" ht="21" customHeight="1" thickBot="1">
      <c r="A3" s="4"/>
      <c r="B3" s="4"/>
      <c r="D3" s="16"/>
      <c r="E3" s="5"/>
      <c r="G3" s="43" t="s">
        <v>10</v>
      </c>
      <c r="H3" s="18">
        <v>42923</v>
      </c>
      <c r="I3" s="4"/>
      <c r="J3" s="4"/>
    </row>
    <row r="4" spans="1:10" s="3" customFormat="1" ht="27" customHeight="1" thickBot="1">
      <c r="A4" s="130" t="s">
        <v>1</v>
      </c>
      <c r="B4" s="131"/>
      <c r="C4" s="131"/>
      <c r="D4" s="28" t="s">
        <v>6</v>
      </c>
      <c r="E4" s="19" t="s">
        <v>2</v>
      </c>
      <c r="F4" s="10" t="s">
        <v>3</v>
      </c>
      <c r="G4" s="30" t="s">
        <v>7</v>
      </c>
      <c r="H4" s="20" t="s">
        <v>5</v>
      </c>
    </row>
    <row r="5" spans="1:10" s="3" customFormat="1" ht="20.25" customHeight="1" thickBot="1">
      <c r="A5" s="7" t="s">
        <v>0</v>
      </c>
      <c r="B5" s="8"/>
      <c r="C5" s="6"/>
      <c r="D5" s="31" t="e">
        <f>IF(((H3-WBS!H4)/(WBS!J4-WBS!H4))&gt;1,"100%", (IF(((H3-WBS!H4)/(WBS!J4-WBS!H4))&lt;0,"0%",(H3-WBS!H4)/(WBS!J4-WBS!H4))))</f>
        <v>#VALUE!</v>
      </c>
      <c r="E5" s="32">
        <f>WBS!O4</f>
        <v>0.33575757575757575</v>
      </c>
      <c r="F5" s="27">
        <f>SUM(F6:F13)</f>
        <v>100</v>
      </c>
      <c r="G5" s="31" t="e">
        <f>SUM(G6:G8,G10:G13)</f>
        <v>#VALUE!</v>
      </c>
      <c r="H5" s="33">
        <f>SUM(H6:H8,H10:H13)</f>
        <v>0.3</v>
      </c>
    </row>
    <row r="6" spans="1:10" s="3" customFormat="1" ht="20.25" customHeight="1">
      <c r="A6" s="138"/>
      <c r="B6" s="134" t="str">
        <f>WBS!A5</f>
        <v>착수</v>
      </c>
      <c r="C6" s="135"/>
      <c r="D6" s="34" t="str">
        <f>IF(((H3-WBS!H5)/(WBS!J5-WBS!H5))&gt;1,"100%", (IF(((H3-WBS!H5)/(WBS!J5-WBS!H5))&lt;0,"0%",(H3-WBS!H5)/(WBS!J5-WBS!H5))))</f>
        <v>100%</v>
      </c>
      <c r="E6" s="24">
        <f>WBS!O5</f>
        <v>1</v>
      </c>
      <c r="F6" s="21">
        <v>0</v>
      </c>
      <c r="G6" s="37">
        <f>D6*F6/100</f>
        <v>0</v>
      </c>
      <c r="H6" s="40">
        <f t="shared" ref="H6:H13" si="0">E6*F6/100</f>
        <v>0</v>
      </c>
      <c r="J6" s="11"/>
    </row>
    <row r="7" spans="1:10" s="3" customFormat="1" ht="20.25" customHeight="1">
      <c r="A7" s="139"/>
      <c r="B7" s="134" t="str">
        <f>WBS!A8</f>
        <v>요구정의</v>
      </c>
      <c r="C7" s="135"/>
      <c r="D7" s="35">
        <f>IF(((H3-WBS!H8)/(WBS!J8-WBS!H8))&gt;1,"100%", (IF(((H3-WBS!H8)/(WBS!J8-WBS!H8))&lt;0,"0%",(H3-WBS!H8)/(WBS!J8-WBS!H8))))</f>
        <v>1</v>
      </c>
      <c r="E7" s="25">
        <f>WBS!O8</f>
        <v>1</v>
      </c>
      <c r="F7" s="22">
        <v>15</v>
      </c>
      <c r="G7" s="38">
        <f t="shared" ref="G7:G13" si="1">D7*F7/100</f>
        <v>0.15</v>
      </c>
      <c r="H7" s="41">
        <f t="shared" si="0"/>
        <v>0.15</v>
      </c>
      <c r="J7" s="11"/>
    </row>
    <row r="8" spans="1:10" ht="20.25" customHeight="1">
      <c r="A8" s="139"/>
      <c r="B8" s="134" t="s">
        <v>11</v>
      </c>
      <c r="C8" s="135"/>
      <c r="D8" s="35">
        <f>IF(((H3-WBS!H11)/(WBS!J11-WBS!H11))&gt;1,"100%", (IF(((H3-WBS!H11)/(WBS!J11-WBS!H11))&lt;0,"0%",(H3-WBS!H11)/(WBS!J11-WBS!H11))))</f>
        <v>0.61111111111111116</v>
      </c>
      <c r="E8" s="26">
        <f>WBS!O11</f>
        <v>1</v>
      </c>
      <c r="F8" s="22">
        <v>15</v>
      </c>
      <c r="G8" s="38">
        <f t="shared" si="1"/>
        <v>9.1666666666666674E-2</v>
      </c>
      <c r="H8" s="41">
        <f t="shared" si="0"/>
        <v>0.15</v>
      </c>
      <c r="J8" s="12"/>
    </row>
    <row r="9" spans="1:10" ht="20.25" customHeight="1">
      <c r="A9" s="139"/>
      <c r="B9" s="134" t="s">
        <v>8</v>
      </c>
      <c r="C9" s="135"/>
      <c r="D9" s="35">
        <f>IF(((H3-WBS!H15)/(WBS!J15-WBS!H15))&gt;1,"100%", (IF(((H3-WBS!H15)/(WBS!J15-WBS!H15))&lt;0,"0%",(H3-WBS!H15)/(WBS!J15-WBS!H15))))</f>
        <v>0.61538461538461542</v>
      </c>
      <c r="E9" s="26">
        <f>WBS!O15</f>
        <v>0.53333333333333333</v>
      </c>
      <c r="F9" s="22">
        <v>30</v>
      </c>
      <c r="G9" s="38">
        <f t="shared" si="1"/>
        <v>0.18461538461538463</v>
      </c>
      <c r="H9" s="41">
        <f t="shared" si="0"/>
        <v>0.16</v>
      </c>
      <c r="J9" s="12"/>
    </row>
    <row r="10" spans="1:10" ht="20.25" customHeight="1">
      <c r="A10" s="139"/>
      <c r="B10" s="134" t="str">
        <f>WBS!A27</f>
        <v>개발</v>
      </c>
      <c r="C10" s="135"/>
      <c r="D10" s="35" t="str">
        <f>IF(((H3-WBS!H27)/(WBS!J27-WBS!H27))&gt;1,"100%", (IF(((H3-WBS!H27)/(WBS!J27-WBS!H27))&lt;0,"0%",(H3-WBS!H27)/(WBS!J27-WBS!H27))))</f>
        <v>0%</v>
      </c>
      <c r="E10" s="26">
        <f>WBS!O27</f>
        <v>0</v>
      </c>
      <c r="F10" s="22">
        <v>20</v>
      </c>
      <c r="G10" s="38">
        <f t="shared" si="1"/>
        <v>0</v>
      </c>
      <c r="H10" s="41">
        <f t="shared" si="0"/>
        <v>0</v>
      </c>
      <c r="J10" s="13"/>
    </row>
    <row r="11" spans="1:10" ht="20.25" customHeight="1">
      <c r="A11" s="139"/>
      <c r="B11" s="134" t="str">
        <f>WBS!A36</f>
        <v>시험</v>
      </c>
      <c r="C11" s="135"/>
      <c r="D11" s="35" t="str">
        <f>IF(((H3-WBS!H36)/(WBS!J36-WBS!H36))&gt;1,"100%", (IF(((H3-WBS!H36)/(WBS!J36-WBS!H36))&lt;0,"0%",(H3-WBS!H36)/(WBS!J36-WBS!H36))))</f>
        <v>0%</v>
      </c>
      <c r="E11" s="26">
        <f>WBS!O36</f>
        <v>0</v>
      </c>
      <c r="F11" s="22">
        <v>20</v>
      </c>
      <c r="G11" s="38">
        <f t="shared" si="1"/>
        <v>0</v>
      </c>
      <c r="H11" s="41">
        <f t="shared" si="0"/>
        <v>0</v>
      </c>
      <c r="J11" s="13"/>
    </row>
    <row r="12" spans="1:10" ht="20.25" customHeight="1">
      <c r="A12" s="139"/>
      <c r="B12" s="134" t="str">
        <f>WBS!A41</f>
        <v>전개</v>
      </c>
      <c r="C12" s="135"/>
      <c r="D12" s="35" t="e">
        <f>IF(((H3-WBS!H41)/(WBS!J41-WBS!H41))&gt;1,"100%", (IF(((H3-WBS!H41)/(WBS!J41-WBS!H41))&lt;0,"0%",(H3-WBS!H41)/(WBS!J41-WBS!H41))))</f>
        <v>#VALUE!</v>
      </c>
      <c r="E12" s="26">
        <f>WBS!O41</f>
        <v>0</v>
      </c>
      <c r="F12" s="22">
        <v>0</v>
      </c>
      <c r="G12" s="38" t="e">
        <f t="shared" si="1"/>
        <v>#VALUE!</v>
      </c>
      <c r="H12" s="41">
        <f t="shared" si="0"/>
        <v>0</v>
      </c>
      <c r="J12" s="12"/>
    </row>
    <row r="13" spans="1:10" ht="20.25" customHeight="1" thickBot="1">
      <c r="A13" s="140"/>
      <c r="B13" s="136" t="str">
        <f>WBS!A50</f>
        <v>종료</v>
      </c>
      <c r="C13" s="137"/>
      <c r="D13" s="36" t="e">
        <f>IF(((H3-WBS!H50)/(WBS!J50-WBS!H50))&gt;1,"100%", (IF(((H3-WBS!H50)/(WBS!J50-WBS!H50))&lt;0,"0%",(H3-WBS!H50)/(WBS!J50-WBS!H50))))</f>
        <v>#VALUE!</v>
      </c>
      <c r="E13" s="29">
        <f>WBS!O50</f>
        <v>0</v>
      </c>
      <c r="F13" s="23">
        <v>0</v>
      </c>
      <c r="G13" s="39" t="e">
        <f t="shared" si="1"/>
        <v>#VALUE!</v>
      </c>
      <c r="H13" s="42">
        <f t="shared" si="0"/>
        <v>0</v>
      </c>
      <c r="J13" s="12"/>
    </row>
    <row r="14" spans="1:10" ht="13.5" customHeight="1"/>
    <row r="15" spans="1:10" ht="20.25" customHeight="1">
      <c r="A15" s="132" t="s">
        <v>12</v>
      </c>
      <c r="B15" s="133"/>
      <c r="C15" s="133"/>
      <c r="D15" s="133"/>
      <c r="E15" s="133"/>
      <c r="F15" s="133"/>
      <c r="G15" s="133"/>
      <c r="H15" s="133"/>
    </row>
    <row r="16" spans="1:10" ht="52.5" customHeight="1">
      <c r="A16" s="133"/>
      <c r="B16" s="133"/>
      <c r="C16" s="133"/>
      <c r="D16" s="133"/>
      <c r="E16" s="133"/>
      <c r="F16" s="133"/>
      <c r="G16" s="133"/>
      <c r="H16" s="133"/>
    </row>
    <row r="17" spans="1:8" ht="29.25" customHeight="1">
      <c r="A17" s="133"/>
      <c r="B17" s="133"/>
      <c r="C17" s="133"/>
      <c r="D17" s="133"/>
      <c r="E17" s="133"/>
      <c r="F17" s="133"/>
      <c r="G17" s="133"/>
      <c r="H17" s="133"/>
    </row>
    <row r="20" spans="1:8" ht="20.25" customHeight="1"/>
    <row r="22" spans="1:8">
      <c r="E22" s="14"/>
    </row>
    <row r="23" spans="1:8">
      <c r="E23" s="14"/>
    </row>
    <row r="24" spans="1:8">
      <c r="E24" s="14"/>
    </row>
    <row r="25" spans="1:8">
      <c r="E25" s="14"/>
    </row>
    <row r="26" spans="1:8">
      <c r="E26" s="14"/>
    </row>
  </sheetData>
  <mergeCells count="11">
    <mergeCell ref="A4:C4"/>
    <mergeCell ref="A15:H17"/>
    <mergeCell ref="B6:C6"/>
    <mergeCell ref="B7:C7"/>
    <mergeCell ref="B8:C8"/>
    <mergeCell ref="B9:C9"/>
    <mergeCell ref="B10:C10"/>
    <mergeCell ref="B11:C11"/>
    <mergeCell ref="B12:C12"/>
    <mergeCell ref="B13:C13"/>
    <mergeCell ref="A6:A13"/>
  </mergeCells>
  <phoneticPr fontId="2" type="noConversion"/>
  <pageMargins left="0.59055118110236227" right="0.59055118110236227" top="0.59055118110236227" bottom="0.59055118110236227" header="0.19685039370078741" footer="0.19685039370078741"/>
  <pageSetup paperSize="9" orientation="landscape" horizontalDpi="300" verticalDpi="300" r:id="rId1"/>
  <headerFooter alignWithMargins="0">
    <oddFooter>&amp;C&amp;"굴림,보통"&amp;10&amp;P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showGridLines="0" tabSelected="1" zoomScale="85" zoomScaleNormal="85" zoomScaleSheetLayoutView="100" workbookViewId="0">
      <pane ySplit="4" topLeftCell="A5" activePane="bottomLeft" state="frozen"/>
      <selection activeCell="D11" sqref="D11"/>
      <selection pane="bottomLeft" activeCell="J35" sqref="J35"/>
    </sheetView>
  </sheetViews>
  <sheetFormatPr defaultColWidth="8.8984375" defaultRowHeight="17.399999999999999"/>
  <cols>
    <col min="1" max="1" width="8.69921875" style="44" customWidth="1"/>
    <col min="2" max="2" width="20.19921875" style="45" customWidth="1"/>
    <col min="3" max="3" width="21.69921875" style="45" customWidth="1"/>
    <col min="4" max="4" width="18.69921875" style="45" customWidth="1"/>
    <col min="5" max="5" width="7.3984375" style="44" customWidth="1"/>
    <col min="6" max="6" width="8.8984375" style="46" hidden="1" customWidth="1"/>
    <col min="7" max="7" width="9" style="51" customWidth="1"/>
    <col min="8" max="8" width="16.09765625" style="50" customWidth="1"/>
    <col min="9" max="9" width="16.09765625" style="49" hidden="1" customWidth="1"/>
    <col min="10" max="10" width="16.09765625" style="50" customWidth="1"/>
    <col min="11" max="11" width="7.8984375" style="51" bestFit="1" customWidth="1"/>
    <col min="12" max="12" width="13.69921875" style="50" customWidth="1"/>
    <col min="13" max="13" width="12.69921875" style="49" hidden="1" customWidth="1"/>
    <col min="14" max="14" width="12" style="50" bestFit="1" customWidth="1"/>
    <col min="15" max="15" width="7.3984375" style="52" customWidth="1"/>
    <col min="16" max="16" width="7.3984375" style="53" customWidth="1"/>
    <col min="17" max="17" width="7.3984375" style="45" customWidth="1"/>
    <col min="18" max="16384" width="8.8984375" style="54"/>
  </cols>
  <sheetData>
    <row r="1" spans="1:17" ht="62.25" customHeight="1">
      <c r="G1" s="47"/>
      <c r="H1" s="48"/>
    </row>
    <row r="2" spans="1:17" ht="9.75" customHeight="1" thickBot="1">
      <c r="G2" s="47"/>
      <c r="H2" s="55"/>
    </row>
    <row r="3" spans="1:17" ht="19.5" customHeight="1">
      <c r="A3" s="56" t="s">
        <v>21</v>
      </c>
      <c r="B3" s="57" t="s">
        <v>22</v>
      </c>
      <c r="C3" s="57" t="s">
        <v>23</v>
      </c>
      <c r="D3" s="57" t="s">
        <v>24</v>
      </c>
      <c r="E3" s="57" t="s">
        <v>25</v>
      </c>
      <c r="F3" s="58" t="s">
        <v>26</v>
      </c>
      <c r="G3" s="59" t="s">
        <v>27</v>
      </c>
      <c r="H3" s="60" t="s">
        <v>28</v>
      </c>
      <c r="I3" s="61" t="s">
        <v>26</v>
      </c>
      <c r="J3" s="60" t="s">
        <v>29</v>
      </c>
      <c r="K3" s="59" t="s">
        <v>30</v>
      </c>
      <c r="L3" s="60" t="s">
        <v>31</v>
      </c>
      <c r="M3" s="61" t="s">
        <v>32</v>
      </c>
      <c r="N3" s="60" t="s">
        <v>33</v>
      </c>
      <c r="O3" s="62" t="s">
        <v>34</v>
      </c>
      <c r="P3" s="63" t="s">
        <v>35</v>
      </c>
      <c r="Q3" s="64" t="s">
        <v>36</v>
      </c>
    </row>
    <row r="4" spans="1:17" s="74" customFormat="1" ht="20.25" customHeight="1">
      <c r="A4" s="149" t="s">
        <v>90</v>
      </c>
      <c r="B4" s="150"/>
      <c r="C4" s="151"/>
      <c r="D4" s="65"/>
      <c r="E4" s="66"/>
      <c r="F4" s="67"/>
      <c r="G4" s="68">
        <f>IF(SUM(G5,G8,G15,G27,G36,G41,G50)=0,"n/a",SUM(G5,G8,G11,G15,G27,G36,G41,G50))</f>
        <v>165</v>
      </c>
      <c r="H4" s="69">
        <f>MIN(I5:I55)</f>
        <v>42905</v>
      </c>
      <c r="I4" s="70">
        <f>IF(H4=0,"미입력",H4)</f>
        <v>42905</v>
      </c>
      <c r="J4" s="69" t="str">
        <f>IF(COUNTBLANK(J5:J55)&gt;0,"미정",MAX(J5:J55))</f>
        <v>미정</v>
      </c>
      <c r="K4" s="68">
        <f>IF(SUM(K5,K8,K15,K27,K36,K41,K50)=0,"n/a",SUM(K5,K8,K15,K27,K36,K41,K50))</f>
        <v>55.4</v>
      </c>
      <c r="L4" s="69">
        <v>42905</v>
      </c>
      <c r="M4" s="70">
        <f>IF(L4=0,"미입력",L4)</f>
        <v>42905</v>
      </c>
      <c r="N4" s="69" t="str">
        <f>IF(COUNTBLANK(N5:N55)&gt;0,"미정",MAX(N5:N55))</f>
        <v>미정</v>
      </c>
      <c r="O4" s="71">
        <f>IF(MIN(N4)&gt;0,1,IF(K4="n/a",0,K4/G4))</f>
        <v>0.33575757575757575</v>
      </c>
      <c r="P4" s="72"/>
      <c r="Q4" s="73"/>
    </row>
    <row r="5" spans="1:17" s="82" customFormat="1" ht="15.6">
      <c r="A5" s="141" t="s">
        <v>37</v>
      </c>
      <c r="B5" s="142"/>
      <c r="C5" s="142"/>
      <c r="D5" s="142"/>
      <c r="E5" s="143"/>
      <c r="F5" s="75"/>
      <c r="G5" s="76">
        <f>IF(SUM(G6:G7)=0,"n/a",SUM(G6:G7))</f>
        <v>24</v>
      </c>
      <c r="H5" s="77">
        <f>MIN(I6:I7)</f>
        <v>42905</v>
      </c>
      <c r="I5" s="78">
        <f>IF(H5=0,"미입력",H5)</f>
        <v>42905</v>
      </c>
      <c r="J5" s="77">
        <f>IF(COUNTBLANK(J6:J7)&gt;0,"미정",MAX(J6:J7))</f>
        <v>42916</v>
      </c>
      <c r="K5" s="76">
        <f>IF(SUM(K6:K7)=0,"n/a",SUM(K6:K7))</f>
        <v>24</v>
      </c>
      <c r="L5" s="77">
        <f>MIN(M6:M7)</f>
        <v>42905</v>
      </c>
      <c r="M5" s="78">
        <f>IF(L5=0,"미입력",L5)</f>
        <v>42905</v>
      </c>
      <c r="N5" s="77">
        <f>IF(COUNTBLANK(N6:N7)&gt;0,"미정",MAX(N6:N7))</f>
        <v>42923</v>
      </c>
      <c r="O5" s="79">
        <f>IF(MIN(N5)&gt;0,1,IF(K5="n/a",0,K5/G5))</f>
        <v>1</v>
      </c>
      <c r="P5" s="80"/>
      <c r="Q5" s="81"/>
    </row>
    <row r="6" spans="1:17" s="93" customFormat="1" ht="15.6">
      <c r="A6" s="157"/>
      <c r="B6" s="83" t="s">
        <v>38</v>
      </c>
      <c r="C6" s="84" t="s">
        <v>39</v>
      </c>
      <c r="D6" s="84"/>
      <c r="E6" s="85" t="s">
        <v>9</v>
      </c>
      <c r="F6" s="86">
        <f>G6</f>
        <v>12</v>
      </c>
      <c r="G6" s="87">
        <f>IF(OR((J6-H6)+1&lt;0,ISBLANK(H6)=TRUE,ISBLANK(J6)=TRUE),"n/a",(J6-H6)+1)</f>
        <v>12</v>
      </c>
      <c r="H6" s="88">
        <v>42905</v>
      </c>
      <c r="I6" s="89">
        <f>IF(H6=0,"미입력",H6)</f>
        <v>42905</v>
      </c>
      <c r="J6" s="88">
        <v>42916</v>
      </c>
      <c r="K6" s="87">
        <f>IF(ISBLANK(L6)=TRUE,"n/a",IF(AND(ISBLANK(L6)=FALSE,ISBLANK(N6)=TRUE),G6*O6,IF(AND(ISBLANK(L6)=FALSE,ISBLANK(N6)=TRUE,O6=0),"n/a",IF(AND(ISBLANK(L6)=FALSE,ISBLANK(N6)=FALSE),G6,""))))</f>
        <v>12</v>
      </c>
      <c r="L6" s="88">
        <v>42905</v>
      </c>
      <c r="M6" s="89">
        <f>IF(L6=0,"미입력",L6)</f>
        <v>42905</v>
      </c>
      <c r="N6" s="88">
        <v>42916</v>
      </c>
      <c r="O6" s="90">
        <f>IF(ISBLANK(N6)=FALSE,1,IF(P6=0,0,P6))</f>
        <v>1</v>
      </c>
      <c r="P6" s="91"/>
      <c r="Q6" s="92"/>
    </row>
    <row r="7" spans="1:17" s="93" customFormat="1" ht="15.6">
      <c r="A7" s="144"/>
      <c r="B7" s="94" t="s">
        <v>40</v>
      </c>
      <c r="C7" s="84" t="s">
        <v>13</v>
      </c>
      <c r="D7" s="84" t="s">
        <v>14</v>
      </c>
      <c r="E7" s="85" t="s">
        <v>9</v>
      </c>
      <c r="F7" s="86">
        <f t="shared" ref="F7" si="0">G7</f>
        <v>12</v>
      </c>
      <c r="G7" s="87">
        <f t="shared" ref="G7" si="1">IF(OR((J7-H7)+1&lt;0,ISBLANK(H7)=TRUE,ISBLANK(J7)=TRUE),"n/a",(J7-H7)+1)</f>
        <v>12</v>
      </c>
      <c r="H7" s="88">
        <v>42905</v>
      </c>
      <c r="I7" s="89">
        <f t="shared" ref="I7" si="2">IF(H7=0,"미입력",H7)</f>
        <v>42905</v>
      </c>
      <c r="J7" s="88">
        <v>42916</v>
      </c>
      <c r="K7" s="87">
        <f t="shared" ref="K7" si="3">IF(ISBLANK(L7)=TRUE,"n/a",IF(AND(ISBLANK(L7)=FALSE,ISBLANK(N7)=TRUE),G7*O7,IF(AND(ISBLANK(L7)=FALSE,ISBLANK(N7)=TRUE,O7=0),"n/a",IF(AND(ISBLANK(L7)=FALSE,ISBLANK(N7)=FALSE),G7,""))))</f>
        <v>12</v>
      </c>
      <c r="L7" s="88">
        <v>42905</v>
      </c>
      <c r="M7" s="89">
        <f t="shared" ref="M7" si="4">IF(L7=0,"미입력",L7)</f>
        <v>42905</v>
      </c>
      <c r="N7" s="88">
        <v>42923</v>
      </c>
      <c r="O7" s="90">
        <f t="shared" ref="O7" si="5">IF(ISBLANK(N7)=FALSE,1,IF(P7=0,0,P7))</f>
        <v>1</v>
      </c>
      <c r="P7" s="91"/>
      <c r="Q7" s="92"/>
    </row>
    <row r="8" spans="1:17" s="82" customFormat="1" ht="15.6">
      <c r="A8" s="152" t="s">
        <v>41</v>
      </c>
      <c r="B8" s="153"/>
      <c r="C8" s="153"/>
      <c r="D8" s="153"/>
      <c r="E8" s="154"/>
      <c r="F8" s="75"/>
      <c r="G8" s="76">
        <f>IF(SUM(G9:G10)=0,"n/a",SUM(G9:G10))</f>
        <v>17</v>
      </c>
      <c r="H8" s="77">
        <f>MIN(I9:I10)</f>
        <v>42912</v>
      </c>
      <c r="I8" s="78">
        <f>IF(H8=0,"미입력",H8)</f>
        <v>42912</v>
      </c>
      <c r="J8" s="77">
        <f>IF(COUNTBLANK(J9:J10)&gt;0,"미정",MAX(J9:J10))</f>
        <v>42923</v>
      </c>
      <c r="K8" s="76">
        <f>IF(SUM(K9:K10)=0,"n/a",SUM(K9:K10))</f>
        <v>17</v>
      </c>
      <c r="L8" s="77">
        <f>MIN(M9:M10)</f>
        <v>42190</v>
      </c>
      <c r="M8" s="78">
        <f t="shared" ref="M8:M12" si="6">IF(L8=0,"미입력",L8)</f>
        <v>42190</v>
      </c>
      <c r="N8" s="77">
        <f>IF(COUNTBLANK(N9:N10)&gt;0,"미정",MAX(N9:N10))</f>
        <v>42923</v>
      </c>
      <c r="O8" s="79">
        <f>IF(MIN(N8)&gt;0,1,IF(K8="n/a",0,K8/G8))</f>
        <v>1</v>
      </c>
      <c r="P8" s="80"/>
      <c r="Q8" s="81"/>
    </row>
    <row r="9" spans="1:17" s="93" customFormat="1" ht="13.5" customHeight="1">
      <c r="A9" s="144"/>
      <c r="B9" s="94" t="s">
        <v>42</v>
      </c>
      <c r="C9" s="84" t="s">
        <v>72</v>
      </c>
      <c r="D9" s="84"/>
      <c r="E9" s="85" t="s">
        <v>9</v>
      </c>
      <c r="F9" s="86">
        <f t="shared" ref="F9:F10" si="7">G9</f>
        <v>12</v>
      </c>
      <c r="G9" s="87">
        <f t="shared" ref="G9:G10" si="8">IF(OR((J9-H9)+1&lt;0,ISBLANK(H9)=TRUE,ISBLANK(J9)=TRUE),"n/a",(J9-H9)+1)</f>
        <v>12</v>
      </c>
      <c r="H9" s="88">
        <v>42912</v>
      </c>
      <c r="I9" s="89">
        <f t="shared" ref="I9:I10" si="9">IF(H9=0,"미입력",H9)</f>
        <v>42912</v>
      </c>
      <c r="J9" s="88">
        <v>42923</v>
      </c>
      <c r="K9" s="87">
        <f t="shared" ref="K9:K10" si="10">IF(ISBLANK(L9)=TRUE,"n/a",IF(AND(ISBLANK(L9)=FALSE,ISBLANK(N9)=TRUE),G9*O9,IF(AND(ISBLANK(L9)=FALSE,ISBLANK(N9)=TRUE,O9=0),"n/a",IF(AND(ISBLANK(L9)=FALSE,ISBLANK(N9)=FALSE),G9,""))))</f>
        <v>12</v>
      </c>
      <c r="L9" s="88">
        <v>42190</v>
      </c>
      <c r="M9" s="89">
        <f t="shared" si="6"/>
        <v>42190</v>
      </c>
      <c r="N9" s="88">
        <v>42923</v>
      </c>
      <c r="O9" s="90">
        <f t="shared" ref="O9:O10" si="11">IF(ISBLANK(N9)=FALSE,1,IF(P9=0,0,P9))</f>
        <v>1</v>
      </c>
      <c r="P9" s="91"/>
      <c r="Q9" s="92"/>
    </row>
    <row r="10" spans="1:17" s="93" customFormat="1" ht="13.5" customHeight="1">
      <c r="A10" s="144"/>
      <c r="B10" s="94"/>
      <c r="C10" s="84" t="s">
        <v>15</v>
      </c>
      <c r="D10" s="84" t="s">
        <v>73</v>
      </c>
      <c r="E10" s="85" t="s">
        <v>9</v>
      </c>
      <c r="F10" s="86">
        <f t="shared" si="7"/>
        <v>5</v>
      </c>
      <c r="G10" s="87">
        <f t="shared" si="8"/>
        <v>5</v>
      </c>
      <c r="H10" s="88">
        <v>42919</v>
      </c>
      <c r="I10" s="89">
        <f t="shared" si="9"/>
        <v>42919</v>
      </c>
      <c r="J10" s="88">
        <v>42923</v>
      </c>
      <c r="K10" s="87">
        <f t="shared" si="10"/>
        <v>5</v>
      </c>
      <c r="L10" s="88">
        <v>42919</v>
      </c>
      <c r="M10" s="89">
        <f t="shared" si="6"/>
        <v>42919</v>
      </c>
      <c r="N10" s="88">
        <v>42923</v>
      </c>
      <c r="O10" s="90">
        <f t="shared" si="11"/>
        <v>1</v>
      </c>
      <c r="P10" s="91"/>
      <c r="Q10" s="92"/>
    </row>
    <row r="11" spans="1:17" s="82" customFormat="1" ht="15.6">
      <c r="A11" s="152" t="s">
        <v>43</v>
      </c>
      <c r="B11" s="153"/>
      <c r="C11" s="153"/>
      <c r="D11" s="153"/>
      <c r="E11" s="154"/>
      <c r="F11" s="75"/>
      <c r="G11" s="76">
        <f>IF(SUM(G12:G12)=0,"n/a",SUM(G12:G12))</f>
        <v>5</v>
      </c>
      <c r="H11" s="77">
        <f>MIN(I12:I26)</f>
        <v>42912</v>
      </c>
      <c r="I11" s="78">
        <f>IF(H11=0,"미입력",H11)</f>
        <v>42912</v>
      </c>
      <c r="J11" s="77">
        <f>IF(COUNTBLANK(J12:J26)&gt;0,"미정",MAX(J12:J26))</f>
        <v>42930</v>
      </c>
      <c r="K11" s="76">
        <f>IF(SUM(K12:K12)=0,"n/a",SUM(K12:K12))</f>
        <v>5</v>
      </c>
      <c r="L11" s="77">
        <f>MIN(M12:M26)</f>
        <v>42915</v>
      </c>
      <c r="M11" s="78">
        <f t="shared" si="6"/>
        <v>42915</v>
      </c>
      <c r="N11" s="77" t="str">
        <f>IF(COUNTBLANK(N12:N26)&gt;0,"미정",MAX(N12:N26))</f>
        <v>미정</v>
      </c>
      <c r="O11" s="79">
        <f>IF(MIN(N11)&gt;0,1,IF(K11="n/a",0,K11/G11))</f>
        <v>1</v>
      </c>
      <c r="P11" s="95"/>
      <c r="Q11" s="81"/>
    </row>
    <row r="12" spans="1:17" s="100" customFormat="1" ht="15.6">
      <c r="A12" s="129"/>
      <c r="B12" s="96" t="s">
        <v>44</v>
      </c>
      <c r="C12" s="97" t="s">
        <v>75</v>
      </c>
      <c r="D12" s="98" t="s">
        <v>74</v>
      </c>
      <c r="E12" s="99" t="s">
        <v>16</v>
      </c>
      <c r="F12" s="86">
        <f t="shared" ref="F12:F14" si="12">G12</f>
        <v>5</v>
      </c>
      <c r="G12" s="87">
        <f>IF(OR((J12-H12)+1&lt;0,ISBLANK(H12)=TRUE,ISBLANK(J12)=TRUE),"n/a",(J12-H12)+1)</f>
        <v>5</v>
      </c>
      <c r="H12" s="88">
        <v>42919</v>
      </c>
      <c r="I12" s="89">
        <f>IF(H12=0,"미입력",H12)</f>
        <v>42919</v>
      </c>
      <c r="J12" s="88">
        <v>42923</v>
      </c>
      <c r="K12" s="87">
        <f>IF(ISBLANK(L12)=TRUE,"n/a",IF(AND(ISBLANK(L12)=FALSE,ISBLANK(N12)=TRUE),G12*O12,IF(AND(ISBLANK(L12)=FALSE,ISBLANK(N12)=TRUE,O12=0),"n/a",IF(AND(ISBLANK(L12)=FALSE,ISBLANK(N12)=FALSE),G12,""))))</f>
        <v>5</v>
      </c>
      <c r="L12" s="88">
        <v>42919</v>
      </c>
      <c r="M12" s="89">
        <f t="shared" si="6"/>
        <v>42919</v>
      </c>
      <c r="N12" s="88">
        <v>42923</v>
      </c>
      <c r="O12" s="90">
        <f>IF(ISBLANK(N12)=FALSE,1,IF(P12=0,0,P12))</f>
        <v>1</v>
      </c>
      <c r="P12" s="91"/>
      <c r="Q12" s="92"/>
    </row>
    <row r="13" spans="1:17" s="93" customFormat="1" ht="15.6">
      <c r="A13" s="128"/>
      <c r="B13" s="83" t="s">
        <v>67</v>
      </c>
      <c r="C13" s="98" t="s">
        <v>68</v>
      </c>
      <c r="D13" s="98"/>
      <c r="E13" s="85" t="s">
        <v>17</v>
      </c>
      <c r="F13" s="86">
        <f t="shared" si="12"/>
        <v>3</v>
      </c>
      <c r="G13" s="87">
        <f t="shared" ref="G13:G14" si="13">IF(OR((J13-H13)+1&lt;0,ISBLANK(H13)=TRUE,ISBLANK(J13)=TRUE),"n/a",(J13-H13)+1)</f>
        <v>3</v>
      </c>
      <c r="H13" s="88">
        <v>42912</v>
      </c>
      <c r="I13" s="89">
        <f t="shared" ref="I13:I14" si="14">IF(H13=0,"미입력",H13)</f>
        <v>42912</v>
      </c>
      <c r="J13" s="88">
        <v>42914</v>
      </c>
      <c r="K13" s="87">
        <f t="shared" ref="K13:K14" si="15">IF(ISBLANK(L13)=TRUE,"n/a",IF(AND(ISBLANK(L13)=FALSE,ISBLANK(N13)=TRUE),G13*O13,IF(AND(ISBLANK(L13)=FALSE,ISBLANK(N13)=TRUE,O13=0),"n/a",IF(AND(ISBLANK(L13)=FALSE,ISBLANK(N13)=FALSE),G13,""))))</f>
        <v>3</v>
      </c>
      <c r="L13" s="88">
        <v>42912</v>
      </c>
      <c r="M13" s="89"/>
      <c r="N13" s="88">
        <v>42914</v>
      </c>
      <c r="O13" s="90">
        <f t="shared" ref="O13:O14" si="16">IF(ISBLANK(N13)=FALSE,1,IF(P13=0,0,P13))</f>
        <v>1</v>
      </c>
      <c r="P13" s="91"/>
      <c r="Q13" s="92"/>
    </row>
    <row r="14" spans="1:17" s="93" customFormat="1" ht="15.6">
      <c r="A14" s="128"/>
      <c r="B14" s="94"/>
      <c r="C14" s="98" t="s">
        <v>84</v>
      </c>
      <c r="D14" s="98"/>
      <c r="E14" s="85" t="s">
        <v>17</v>
      </c>
      <c r="F14" s="86">
        <f t="shared" si="12"/>
        <v>5</v>
      </c>
      <c r="G14" s="87">
        <f t="shared" si="13"/>
        <v>5</v>
      </c>
      <c r="H14" s="88">
        <v>42926</v>
      </c>
      <c r="I14" s="89">
        <f t="shared" si="14"/>
        <v>42926</v>
      </c>
      <c r="J14" s="88">
        <v>42930</v>
      </c>
      <c r="K14" s="87" t="str">
        <f t="shared" si="15"/>
        <v>n/a</v>
      </c>
      <c r="L14" s="88"/>
      <c r="M14" s="89"/>
      <c r="N14" s="88"/>
      <c r="O14" s="90">
        <f t="shared" si="16"/>
        <v>0</v>
      </c>
      <c r="P14" s="91"/>
      <c r="Q14" s="92"/>
    </row>
    <row r="15" spans="1:17" s="82" customFormat="1" ht="15.6">
      <c r="A15" s="152" t="s">
        <v>45</v>
      </c>
      <c r="B15" s="153"/>
      <c r="C15" s="153"/>
      <c r="D15" s="153"/>
      <c r="E15" s="154"/>
      <c r="F15" s="75"/>
      <c r="G15" s="76">
        <f>IF(SUM(G16:G26)=0,"n/a",SUM(G16:G26))</f>
        <v>27</v>
      </c>
      <c r="H15" s="77">
        <f>MIN(I16:I26)</f>
        <v>42915</v>
      </c>
      <c r="I15" s="78">
        <f>IF(H15=0,"미입력",H15)</f>
        <v>42915</v>
      </c>
      <c r="J15" s="77">
        <f>IF(COUNTBLANK(J16:J26)&gt;0,"미정",MAX(J16:J26))</f>
        <v>42928</v>
      </c>
      <c r="K15" s="76">
        <f>IF(SUM(K16:K26)=0,"n/a",SUM(K16:K26))</f>
        <v>14.4</v>
      </c>
      <c r="L15" s="77">
        <f>MIN(M16:M26)</f>
        <v>42915</v>
      </c>
      <c r="M15" s="78">
        <f t="shared" ref="M15:M19" si="17">IF(L15=0,"미입력",L15)</f>
        <v>42915</v>
      </c>
      <c r="N15" s="77" t="str">
        <f>IF(COUNTBLANK(N16:N26)&gt;0,"미정",MAX(N16:N26))</f>
        <v>미정</v>
      </c>
      <c r="O15" s="79">
        <f>IF(MIN(N15)&gt;0,1,IF(K15="n/a",0,K15/G15))</f>
        <v>0.53333333333333333</v>
      </c>
      <c r="P15" s="95"/>
      <c r="Q15" s="81"/>
    </row>
    <row r="16" spans="1:17" s="100" customFormat="1" ht="15.6">
      <c r="A16" s="155"/>
      <c r="B16" s="96" t="s">
        <v>91</v>
      </c>
      <c r="C16" s="97" t="s">
        <v>46</v>
      </c>
      <c r="D16" s="97"/>
      <c r="E16" s="99" t="s">
        <v>19</v>
      </c>
      <c r="F16" s="86">
        <f t="shared" ref="F16:F26" si="18">G16</f>
        <v>2</v>
      </c>
      <c r="G16" s="87">
        <f>IF(OR((J16-H16)+1&lt;0,ISBLANK(H16)=TRUE,ISBLANK(J16)=TRUE),"n/a",(J16-H16)+1)</f>
        <v>2</v>
      </c>
      <c r="H16" s="88">
        <v>42915</v>
      </c>
      <c r="I16" s="89">
        <f>IF(H16=0,"미입력",H16)</f>
        <v>42915</v>
      </c>
      <c r="J16" s="88">
        <v>42916</v>
      </c>
      <c r="K16" s="87">
        <f>IF(ISBLANK(L16)=TRUE,"n/a",IF(AND(ISBLANK(L16)=FALSE,ISBLANK(N16)=TRUE),G16*O16,IF(AND(ISBLANK(L16)=FALSE,ISBLANK(N16)=TRUE,O16=0),"n/a",IF(AND(ISBLANK(L16)=FALSE,ISBLANK(N16)=FALSE),G16,""))))</f>
        <v>2</v>
      </c>
      <c r="L16" s="88">
        <v>42915</v>
      </c>
      <c r="M16" s="89">
        <f t="shared" si="17"/>
        <v>42915</v>
      </c>
      <c r="N16" s="88">
        <v>42915</v>
      </c>
      <c r="O16" s="90">
        <f>IF(ISBLANK(N16)=FALSE,1,IF(P16=0,0,P16))</f>
        <v>1</v>
      </c>
      <c r="P16" s="91"/>
      <c r="Q16" s="92"/>
    </row>
    <row r="17" spans="1:17" s="93" customFormat="1" ht="15.6">
      <c r="A17" s="156"/>
      <c r="B17" s="94"/>
      <c r="C17" s="84" t="s">
        <v>47</v>
      </c>
      <c r="D17" s="84"/>
      <c r="E17" s="85" t="s">
        <v>16</v>
      </c>
      <c r="F17" s="86">
        <f t="shared" si="18"/>
        <v>1</v>
      </c>
      <c r="G17" s="87">
        <f>IF(OR((J17-H17)+1&lt;0,ISBLANK(H17)=TRUE,ISBLANK(J17)=TRUE),"n/a",(J17-H17)+1)</f>
        <v>1</v>
      </c>
      <c r="H17" s="88">
        <v>42916</v>
      </c>
      <c r="I17" s="89">
        <f t="shared" ref="I17:I26" si="19">IF(H17=0,"미입력",H17)</f>
        <v>42916</v>
      </c>
      <c r="J17" s="88">
        <v>42916</v>
      </c>
      <c r="K17" s="87">
        <f>IF(ISBLANK(L17)=TRUE,"n/a",IF(AND(ISBLANK(L17)=FALSE,ISBLANK(N17)=TRUE),G17*O17,IF(AND(ISBLANK(L17)=FALSE,ISBLANK(N17)=TRUE,O17=0),"n/a",IF(AND(ISBLANK(L17)=FALSE,ISBLANK(N17)=FALSE),G17,""))))</f>
        <v>1</v>
      </c>
      <c r="L17" s="88">
        <v>42916</v>
      </c>
      <c r="M17" s="89">
        <f t="shared" si="17"/>
        <v>42916</v>
      </c>
      <c r="N17" s="88">
        <v>42916</v>
      </c>
      <c r="O17" s="90">
        <f>IF(ISBLANK(N17)=FALSE,1,IF(P17=0,0,P17))</f>
        <v>1</v>
      </c>
      <c r="P17" s="91"/>
      <c r="Q17" s="92"/>
    </row>
    <row r="18" spans="1:17" s="93" customFormat="1" ht="15.6">
      <c r="A18" s="156"/>
      <c r="B18" s="94"/>
      <c r="C18" s="84" t="s">
        <v>48</v>
      </c>
      <c r="D18" s="84" t="s">
        <v>76</v>
      </c>
      <c r="E18" s="85" t="s">
        <v>19</v>
      </c>
      <c r="F18" s="86">
        <f t="shared" si="18"/>
        <v>1</v>
      </c>
      <c r="G18" s="87">
        <f>IF(OR((J18-H18)+1&lt;0,ISBLANK(H18)=TRUE,ISBLANK(J18)=TRUE),"n/a",(J18-H18)+1)</f>
        <v>1</v>
      </c>
      <c r="H18" s="88">
        <v>42919</v>
      </c>
      <c r="I18" s="89">
        <f t="shared" si="19"/>
        <v>42919</v>
      </c>
      <c r="J18" s="88">
        <v>42919</v>
      </c>
      <c r="K18" s="87">
        <f>IF(ISBLANK(L18)=TRUE,"n/a",IF(AND(ISBLANK(L18)=FALSE,ISBLANK(N18)=TRUE),G18*O18,IF(AND(ISBLANK(L18)=FALSE,ISBLANK(N18)=TRUE,O18=0),"n/a",IF(AND(ISBLANK(L18)=FALSE,ISBLANK(N18)=FALSE),G18,""))))</f>
        <v>1</v>
      </c>
      <c r="L18" s="88">
        <v>42919</v>
      </c>
      <c r="M18" s="89">
        <f t="shared" si="17"/>
        <v>42919</v>
      </c>
      <c r="N18" s="88">
        <v>42923</v>
      </c>
      <c r="O18" s="90">
        <f>IF(ISBLANK(N18)=FALSE,1,IF(P18=0,0,P18))</f>
        <v>1</v>
      </c>
      <c r="P18" s="91"/>
      <c r="Q18" s="92"/>
    </row>
    <row r="19" spans="1:17" s="93" customFormat="1" ht="15.6">
      <c r="A19" s="156"/>
      <c r="B19" s="94"/>
      <c r="C19" s="84" t="s">
        <v>18</v>
      </c>
      <c r="D19" s="84" t="s">
        <v>77</v>
      </c>
      <c r="E19" s="85" t="s">
        <v>20</v>
      </c>
      <c r="F19" s="86">
        <f t="shared" si="18"/>
        <v>1</v>
      </c>
      <c r="G19" s="87">
        <f t="shared" ref="G19:G26" si="20">IF(OR((J19-H19)+1&lt;0,ISBLANK(H19)=TRUE,ISBLANK(J19)=TRUE),"n/a",(J19-H19)+1)</f>
        <v>1</v>
      </c>
      <c r="H19" s="88">
        <v>42920</v>
      </c>
      <c r="I19" s="89">
        <f t="shared" si="19"/>
        <v>42920</v>
      </c>
      <c r="J19" s="88">
        <v>42920</v>
      </c>
      <c r="K19" s="87">
        <f>IF(ISBLANK(L19)=TRUE,"n/a",IF(AND(ISBLANK(L19)=FALSE,ISBLANK(N19)=TRUE),G19*O19,IF(AND(ISBLANK(L19)=FALSE,ISBLANK(N19)=TRUE,O19=0),"n/a",IF(AND(ISBLANK(L19)=FALSE,ISBLANK(N19)=FALSE),G19,""))))</f>
        <v>1</v>
      </c>
      <c r="L19" s="88">
        <v>42920</v>
      </c>
      <c r="M19" s="89">
        <f t="shared" si="17"/>
        <v>42920</v>
      </c>
      <c r="N19" s="88">
        <v>42923</v>
      </c>
      <c r="O19" s="90">
        <f>IF(ISBLANK(N19)=FALSE,1,IF(P19=0,0,P19))</f>
        <v>1</v>
      </c>
      <c r="P19" s="91"/>
      <c r="Q19" s="92"/>
    </row>
    <row r="20" spans="1:17" s="93" customFormat="1" ht="13.2" customHeight="1">
      <c r="A20" s="156"/>
      <c r="B20" s="102" t="s">
        <v>92</v>
      </c>
      <c r="C20" s="84" t="s">
        <v>53</v>
      </c>
      <c r="D20" s="84"/>
      <c r="E20" s="85" t="s">
        <v>94</v>
      </c>
      <c r="F20" s="86">
        <f t="shared" si="18"/>
        <v>4</v>
      </c>
      <c r="G20" s="87">
        <f t="shared" si="20"/>
        <v>4</v>
      </c>
      <c r="H20" s="88">
        <v>42923</v>
      </c>
      <c r="I20" s="89">
        <f t="shared" si="19"/>
        <v>42923</v>
      </c>
      <c r="J20" s="88">
        <v>42926</v>
      </c>
      <c r="K20" s="87">
        <f t="shared" ref="K20:K26" si="21">IF(ISBLANK(L20)=TRUE,"n/a",IF(AND(ISBLANK(L20)=FALSE,ISBLANK(N20)=TRUE),G20*O20,IF(AND(ISBLANK(L20)=FALSE,ISBLANK(N20)=TRUE,O20=0),"n/a",IF(AND(ISBLANK(L20)=FALSE,ISBLANK(N20)=FALSE),G20,""))))</f>
        <v>4</v>
      </c>
      <c r="L20" s="88">
        <v>42923</v>
      </c>
      <c r="M20" s="89">
        <f t="shared" ref="M20:M25" si="22">IF(L20=0,"미입력",L20)</f>
        <v>42923</v>
      </c>
      <c r="N20" s="88">
        <v>42923</v>
      </c>
      <c r="O20" s="90">
        <f t="shared" ref="O20:O26" si="23">IF(ISBLANK(N20)=FALSE,1,IF(P20=0,0,P20))</f>
        <v>1</v>
      </c>
      <c r="P20" s="91"/>
      <c r="Q20" s="92"/>
    </row>
    <row r="21" spans="1:17" s="93" customFormat="1" ht="15.6">
      <c r="A21" s="156"/>
      <c r="B21" s="127"/>
      <c r="C21" s="84" t="s">
        <v>54</v>
      </c>
      <c r="D21" s="84"/>
      <c r="E21" s="85" t="s">
        <v>94</v>
      </c>
      <c r="F21" s="86">
        <f t="shared" si="18"/>
        <v>4</v>
      </c>
      <c r="G21" s="87">
        <f t="shared" si="20"/>
        <v>4</v>
      </c>
      <c r="H21" s="88">
        <v>42923</v>
      </c>
      <c r="I21" s="89">
        <f t="shared" si="19"/>
        <v>42923</v>
      </c>
      <c r="J21" s="88">
        <v>42926</v>
      </c>
      <c r="K21" s="87">
        <f t="shared" si="21"/>
        <v>0</v>
      </c>
      <c r="L21" s="88">
        <v>42923</v>
      </c>
      <c r="M21" s="89">
        <f t="shared" si="22"/>
        <v>42923</v>
      </c>
      <c r="N21" s="88"/>
      <c r="O21" s="90">
        <f t="shared" si="23"/>
        <v>0</v>
      </c>
      <c r="P21" s="91"/>
      <c r="Q21" s="92"/>
    </row>
    <row r="22" spans="1:17" s="93" customFormat="1" ht="15.6">
      <c r="A22" s="156"/>
      <c r="B22" s="94"/>
      <c r="C22" s="84" t="s">
        <v>55</v>
      </c>
      <c r="D22" s="84" t="s">
        <v>78</v>
      </c>
      <c r="E22" s="85" t="s">
        <v>94</v>
      </c>
      <c r="F22" s="86">
        <f t="shared" si="18"/>
        <v>3</v>
      </c>
      <c r="G22" s="87">
        <f t="shared" si="20"/>
        <v>3</v>
      </c>
      <c r="H22" s="88">
        <v>42926</v>
      </c>
      <c r="I22" s="89">
        <f t="shared" si="19"/>
        <v>42926</v>
      </c>
      <c r="J22" s="88">
        <v>42928</v>
      </c>
      <c r="K22" s="87" t="str">
        <f t="shared" si="21"/>
        <v>n/a</v>
      </c>
      <c r="L22" s="88"/>
      <c r="M22" s="89" t="str">
        <f t="shared" si="22"/>
        <v>미입력</v>
      </c>
      <c r="N22" s="88"/>
      <c r="O22" s="90">
        <f t="shared" si="23"/>
        <v>0</v>
      </c>
      <c r="P22" s="91"/>
      <c r="Q22" s="92"/>
    </row>
    <row r="23" spans="1:17" s="93" customFormat="1" ht="15.6">
      <c r="A23" s="156"/>
      <c r="B23" s="83" t="s">
        <v>93</v>
      </c>
      <c r="C23" s="84" t="s">
        <v>56</v>
      </c>
      <c r="D23" s="84"/>
      <c r="E23" s="85" t="s">
        <v>95</v>
      </c>
      <c r="F23" s="86">
        <f t="shared" si="18"/>
        <v>1</v>
      </c>
      <c r="G23" s="87">
        <f t="shared" si="20"/>
        <v>1</v>
      </c>
      <c r="H23" s="88">
        <v>42921</v>
      </c>
      <c r="I23" s="89">
        <f t="shared" si="19"/>
        <v>42921</v>
      </c>
      <c r="J23" s="88">
        <v>42921</v>
      </c>
      <c r="K23" s="87">
        <f t="shared" si="21"/>
        <v>1</v>
      </c>
      <c r="L23" s="88">
        <v>42921</v>
      </c>
      <c r="M23" s="89">
        <f t="shared" si="22"/>
        <v>42921</v>
      </c>
      <c r="N23" s="88">
        <v>42921</v>
      </c>
      <c r="O23" s="90">
        <f t="shared" si="23"/>
        <v>1</v>
      </c>
      <c r="P23" s="91"/>
      <c r="Q23" s="92"/>
    </row>
    <row r="24" spans="1:17" s="93" customFormat="1" ht="15.6">
      <c r="A24" s="156"/>
      <c r="B24" s="94"/>
      <c r="C24" s="84" t="s">
        <v>57</v>
      </c>
      <c r="D24" s="84"/>
      <c r="E24" s="85" t="s">
        <v>96</v>
      </c>
      <c r="F24" s="86">
        <f t="shared" si="18"/>
        <v>2</v>
      </c>
      <c r="G24" s="87">
        <f t="shared" si="20"/>
        <v>2</v>
      </c>
      <c r="H24" s="88">
        <v>42921</v>
      </c>
      <c r="I24" s="89">
        <f t="shared" si="19"/>
        <v>42921</v>
      </c>
      <c r="J24" s="88">
        <v>42922</v>
      </c>
      <c r="K24" s="87">
        <f t="shared" si="21"/>
        <v>2</v>
      </c>
      <c r="L24" s="88">
        <v>42921</v>
      </c>
      <c r="M24" s="89">
        <f t="shared" si="22"/>
        <v>42921</v>
      </c>
      <c r="N24" s="88">
        <v>42922</v>
      </c>
      <c r="O24" s="90">
        <f t="shared" si="23"/>
        <v>1</v>
      </c>
      <c r="P24" s="91"/>
      <c r="Q24" s="92"/>
    </row>
    <row r="25" spans="1:17" s="93" customFormat="1" ht="15.6">
      <c r="A25" s="156"/>
      <c r="B25" s="101"/>
      <c r="C25" s="84" t="s">
        <v>58</v>
      </c>
      <c r="D25" s="84" t="s">
        <v>79</v>
      </c>
      <c r="E25" s="85" t="s">
        <v>97</v>
      </c>
      <c r="F25" s="86">
        <f t="shared" si="18"/>
        <v>3</v>
      </c>
      <c r="G25" s="87">
        <f t="shared" si="20"/>
        <v>3</v>
      </c>
      <c r="H25" s="88">
        <v>42921</v>
      </c>
      <c r="I25" s="89">
        <f t="shared" si="19"/>
        <v>42921</v>
      </c>
      <c r="J25" s="88">
        <v>42923</v>
      </c>
      <c r="K25" s="87">
        <f t="shared" si="21"/>
        <v>2.4000000000000004</v>
      </c>
      <c r="L25" s="88">
        <v>42921</v>
      </c>
      <c r="M25" s="89">
        <f t="shared" si="22"/>
        <v>42921</v>
      </c>
      <c r="N25" s="88"/>
      <c r="O25" s="90">
        <f t="shared" si="23"/>
        <v>0.8</v>
      </c>
      <c r="P25" s="91">
        <v>0.8</v>
      </c>
      <c r="Q25" s="92"/>
    </row>
    <row r="26" spans="1:17" s="93" customFormat="1" ht="15.6">
      <c r="A26" s="156"/>
      <c r="B26" s="83" t="s">
        <v>59</v>
      </c>
      <c r="C26" s="84" t="s">
        <v>81</v>
      </c>
      <c r="D26" s="84" t="s">
        <v>80</v>
      </c>
      <c r="E26" s="85" t="s">
        <v>98</v>
      </c>
      <c r="F26" s="86">
        <f t="shared" si="18"/>
        <v>5</v>
      </c>
      <c r="G26" s="87">
        <f t="shared" si="20"/>
        <v>5</v>
      </c>
      <c r="H26" s="88">
        <v>42923</v>
      </c>
      <c r="I26" s="89">
        <f t="shared" si="19"/>
        <v>42923</v>
      </c>
      <c r="J26" s="88">
        <v>42927</v>
      </c>
      <c r="K26" s="87" t="str">
        <f t="shared" si="21"/>
        <v>n/a</v>
      </c>
      <c r="L26" s="88"/>
      <c r="M26" s="89"/>
      <c r="N26" s="88"/>
      <c r="O26" s="90">
        <f t="shared" si="23"/>
        <v>0</v>
      </c>
      <c r="P26" s="91"/>
      <c r="Q26" s="92"/>
    </row>
    <row r="27" spans="1:17" s="82" customFormat="1" ht="15.6">
      <c r="A27" s="141" t="s">
        <v>49</v>
      </c>
      <c r="B27" s="142"/>
      <c r="C27" s="142"/>
      <c r="D27" s="142"/>
      <c r="E27" s="143"/>
      <c r="F27" s="75"/>
      <c r="G27" s="76">
        <f>IF(SUM(G28:G35)=0,"n/a",SUM(G28:G35))</f>
        <v>74</v>
      </c>
      <c r="H27" s="77">
        <f>MIN(I28:I35)</f>
        <v>42926</v>
      </c>
      <c r="I27" s="78">
        <f>IF(H27=0,"미입력",H27)</f>
        <v>42926</v>
      </c>
      <c r="J27" s="77">
        <f>IF(COUNTBLANK(J28:J35)&gt;0,"미정",MAX(J28:J35))</f>
        <v>42944</v>
      </c>
      <c r="K27" s="76" t="str">
        <f>IF(SUM(K28:K35)=0,"n/a",SUM(K28:K35))</f>
        <v>n/a</v>
      </c>
      <c r="L27" s="77">
        <f>MIN(M28:M35)</f>
        <v>0</v>
      </c>
      <c r="M27" s="78" t="str">
        <f t="shared" ref="M27:M42" si="24">IF(L27=0,"미입력",L27)</f>
        <v>미입력</v>
      </c>
      <c r="N27" s="77" t="str">
        <f>IF(COUNTBLANK(N28:N35)&gt;0,"미정",MAX(N28:N35))</f>
        <v>미정</v>
      </c>
      <c r="O27" s="79">
        <f>IF(MIN(N27)&gt;0,1,IF(K27="n/a",0,K27/G27))</f>
        <v>0</v>
      </c>
      <c r="P27" s="80"/>
      <c r="Q27" s="81"/>
    </row>
    <row r="28" spans="1:17" s="93" customFormat="1" ht="15.6">
      <c r="A28" s="147"/>
      <c r="B28" s="83" t="s">
        <v>82</v>
      </c>
      <c r="C28" s="104" t="s">
        <v>60</v>
      </c>
      <c r="D28" s="104"/>
      <c r="E28" s="105" t="s">
        <v>99</v>
      </c>
      <c r="F28" s="86">
        <f>G28</f>
        <v>5</v>
      </c>
      <c r="G28" s="87">
        <f t="shared" ref="G28:G35" si="25">IF(OR((J28-H28)+1&lt;0,ISBLANK(H28)=TRUE,ISBLANK(J28)=TRUE),"n/a",(J28-H28)+1)</f>
        <v>5</v>
      </c>
      <c r="H28" s="88">
        <v>42926</v>
      </c>
      <c r="I28" s="89">
        <f>IF(H28=0,"미입력",H28)</f>
        <v>42926</v>
      </c>
      <c r="J28" s="88">
        <v>42930</v>
      </c>
      <c r="K28" s="87" t="str">
        <f t="shared" ref="K28:K35" si="26">IF(ISBLANK(L28)=TRUE,"n/a",IF(AND(ISBLANK(L28)=FALSE,ISBLANK(N28)=TRUE),G28*O28,IF(AND(ISBLANK(L28)=FALSE,ISBLANK(N28)=TRUE,O28=0),"n/a",IF(AND(ISBLANK(L28)=FALSE,ISBLANK(N28)=FALSE),G28,""))))</f>
        <v>n/a</v>
      </c>
      <c r="L28" s="88"/>
      <c r="M28" s="89" t="str">
        <f t="shared" si="24"/>
        <v>미입력</v>
      </c>
      <c r="N28" s="88"/>
      <c r="O28" s="90">
        <f t="shared" ref="O28:O35" si="27">IF(ISBLANK(N28)=FALSE,1,IF(P28=0,0,P28))</f>
        <v>0</v>
      </c>
      <c r="P28" s="91"/>
      <c r="Q28" s="92"/>
    </row>
    <row r="29" spans="1:17" s="93" customFormat="1" ht="15.6">
      <c r="A29" s="147"/>
      <c r="B29" s="94"/>
      <c r="C29" s="84" t="s">
        <v>61</v>
      </c>
      <c r="D29" s="84" t="s">
        <v>62</v>
      </c>
      <c r="E29" s="85" t="s">
        <v>95</v>
      </c>
      <c r="F29" s="86">
        <f>G29</f>
        <v>17</v>
      </c>
      <c r="G29" s="87">
        <f t="shared" si="25"/>
        <v>17</v>
      </c>
      <c r="H29" s="88">
        <v>42928</v>
      </c>
      <c r="I29" s="89">
        <f t="shared" ref="I29:I35" si="28">IF(H29=0,"미입력",H29)</f>
        <v>42928</v>
      </c>
      <c r="J29" s="88">
        <v>42944</v>
      </c>
      <c r="K29" s="87" t="str">
        <f t="shared" si="26"/>
        <v>n/a</v>
      </c>
      <c r="L29" s="88"/>
      <c r="M29" s="89" t="str">
        <f t="shared" si="24"/>
        <v>미입력</v>
      </c>
      <c r="N29" s="88"/>
      <c r="O29" s="90">
        <f t="shared" si="27"/>
        <v>0</v>
      </c>
      <c r="P29" s="91"/>
      <c r="Q29" s="92"/>
    </row>
    <row r="30" spans="1:17" s="93" customFormat="1" ht="15.6">
      <c r="A30" s="147"/>
      <c r="B30" s="83" t="s">
        <v>83</v>
      </c>
      <c r="C30" s="84" t="s">
        <v>64</v>
      </c>
      <c r="D30" s="84"/>
      <c r="E30" s="85" t="s">
        <v>100</v>
      </c>
      <c r="F30" s="86">
        <f>G30</f>
        <v>6</v>
      </c>
      <c r="G30" s="87">
        <f t="shared" si="25"/>
        <v>6</v>
      </c>
      <c r="H30" s="88">
        <v>42926</v>
      </c>
      <c r="I30" s="89">
        <f t="shared" si="28"/>
        <v>42926</v>
      </c>
      <c r="J30" s="88">
        <v>42931</v>
      </c>
      <c r="K30" s="87" t="str">
        <f t="shared" si="26"/>
        <v>n/a</v>
      </c>
      <c r="L30" s="88"/>
      <c r="M30" s="89" t="str">
        <f t="shared" si="24"/>
        <v>미입력</v>
      </c>
      <c r="N30" s="88"/>
      <c r="O30" s="90">
        <f t="shared" si="27"/>
        <v>0</v>
      </c>
      <c r="P30" s="91"/>
      <c r="Q30" s="92"/>
    </row>
    <row r="31" spans="1:17" s="93" customFormat="1" ht="15.6">
      <c r="A31" s="147"/>
      <c r="B31" s="94"/>
      <c r="C31" s="84" t="s">
        <v>63</v>
      </c>
      <c r="D31" s="84"/>
      <c r="E31" s="85" t="s">
        <v>100</v>
      </c>
      <c r="F31" s="86">
        <f t="shared" ref="F31:F55" si="29">G31</f>
        <v>12</v>
      </c>
      <c r="G31" s="87">
        <f t="shared" si="25"/>
        <v>12</v>
      </c>
      <c r="H31" s="88">
        <v>42926</v>
      </c>
      <c r="I31" s="89">
        <f t="shared" si="28"/>
        <v>42926</v>
      </c>
      <c r="J31" s="88">
        <v>42937</v>
      </c>
      <c r="K31" s="87" t="str">
        <f t="shared" si="26"/>
        <v>n/a</v>
      </c>
      <c r="L31" s="88"/>
      <c r="M31" s="89" t="str">
        <f t="shared" si="24"/>
        <v>미입력</v>
      </c>
      <c r="N31" s="88"/>
      <c r="O31" s="90">
        <f t="shared" si="27"/>
        <v>0</v>
      </c>
      <c r="P31" s="91"/>
      <c r="Q31" s="92"/>
    </row>
    <row r="32" spans="1:17" s="93" customFormat="1" ht="15.6">
      <c r="A32" s="147"/>
      <c r="B32" s="94"/>
      <c r="C32" s="84" t="s">
        <v>65</v>
      </c>
      <c r="D32" s="84"/>
      <c r="E32" s="85" t="s">
        <v>100</v>
      </c>
      <c r="F32" s="86">
        <f t="shared" si="29"/>
        <v>12</v>
      </c>
      <c r="G32" s="87">
        <f t="shared" si="25"/>
        <v>12</v>
      </c>
      <c r="H32" s="88">
        <v>42926</v>
      </c>
      <c r="I32" s="89">
        <f t="shared" si="28"/>
        <v>42926</v>
      </c>
      <c r="J32" s="88">
        <v>42937</v>
      </c>
      <c r="K32" s="87" t="str">
        <f t="shared" si="26"/>
        <v>n/a</v>
      </c>
      <c r="L32" s="88"/>
      <c r="M32" s="89" t="str">
        <f t="shared" si="24"/>
        <v>미입력</v>
      </c>
      <c r="N32" s="88"/>
      <c r="O32" s="90">
        <f t="shared" si="27"/>
        <v>0</v>
      </c>
      <c r="P32" s="91"/>
      <c r="Q32" s="92"/>
    </row>
    <row r="33" spans="1:17" s="93" customFormat="1" ht="15.6">
      <c r="A33" s="147"/>
      <c r="B33" s="94"/>
      <c r="C33" s="84" t="s">
        <v>66</v>
      </c>
      <c r="D33" s="84"/>
      <c r="E33" s="85" t="s">
        <v>100</v>
      </c>
      <c r="F33" s="86">
        <f t="shared" si="29"/>
        <v>12</v>
      </c>
      <c r="G33" s="87">
        <f t="shared" si="25"/>
        <v>12</v>
      </c>
      <c r="H33" s="88">
        <v>42926</v>
      </c>
      <c r="I33" s="89">
        <f t="shared" si="28"/>
        <v>42926</v>
      </c>
      <c r="J33" s="88">
        <v>42937</v>
      </c>
      <c r="K33" s="87" t="str">
        <f t="shared" si="26"/>
        <v>n/a</v>
      </c>
      <c r="L33" s="88"/>
      <c r="M33" s="89" t="str">
        <f t="shared" si="24"/>
        <v>미입력</v>
      </c>
      <c r="N33" s="88"/>
      <c r="O33" s="90">
        <f t="shared" si="27"/>
        <v>0</v>
      </c>
      <c r="P33" s="91"/>
      <c r="Q33" s="92"/>
    </row>
    <row r="34" spans="1:17" s="93" customFormat="1" ht="15.6">
      <c r="A34" s="147"/>
      <c r="B34" s="83" t="s">
        <v>69</v>
      </c>
      <c r="C34" s="104" t="s">
        <v>70</v>
      </c>
      <c r="D34" s="104"/>
      <c r="E34" s="105" t="s">
        <v>101</v>
      </c>
      <c r="F34" s="86">
        <f t="shared" si="29"/>
        <v>5</v>
      </c>
      <c r="G34" s="87">
        <f t="shared" si="25"/>
        <v>5</v>
      </c>
      <c r="H34" s="88">
        <v>42940</v>
      </c>
      <c r="I34" s="89">
        <f t="shared" si="28"/>
        <v>42940</v>
      </c>
      <c r="J34" s="88">
        <v>42944</v>
      </c>
      <c r="K34" s="87" t="str">
        <f t="shared" si="26"/>
        <v>n/a</v>
      </c>
      <c r="L34" s="88"/>
      <c r="M34" s="89"/>
      <c r="N34" s="88"/>
      <c r="O34" s="90">
        <f t="shared" si="27"/>
        <v>0</v>
      </c>
      <c r="P34" s="91"/>
      <c r="Q34" s="92"/>
    </row>
    <row r="35" spans="1:17" s="93" customFormat="1" ht="15.6">
      <c r="A35" s="147"/>
      <c r="B35" s="94"/>
      <c r="C35" s="104" t="s">
        <v>71</v>
      </c>
      <c r="D35" s="104"/>
      <c r="E35" s="105" t="s">
        <v>101</v>
      </c>
      <c r="F35" s="86">
        <f t="shared" si="29"/>
        <v>5</v>
      </c>
      <c r="G35" s="87">
        <f t="shared" si="25"/>
        <v>5</v>
      </c>
      <c r="H35" s="88">
        <v>42940</v>
      </c>
      <c r="I35" s="89">
        <f t="shared" si="28"/>
        <v>42940</v>
      </c>
      <c r="J35" s="88">
        <v>42944</v>
      </c>
      <c r="K35" s="87" t="str">
        <f t="shared" si="26"/>
        <v>n/a</v>
      </c>
      <c r="L35" s="88"/>
      <c r="M35" s="89"/>
      <c r="N35" s="88"/>
      <c r="O35" s="90">
        <f t="shared" si="27"/>
        <v>0</v>
      </c>
      <c r="P35" s="91"/>
      <c r="Q35" s="92"/>
    </row>
    <row r="36" spans="1:17" s="82" customFormat="1" ht="15.6">
      <c r="A36" s="141" t="s">
        <v>50</v>
      </c>
      <c r="B36" s="142"/>
      <c r="C36" s="142"/>
      <c r="D36" s="142"/>
      <c r="E36" s="143"/>
      <c r="F36" s="75"/>
      <c r="G36" s="76">
        <f>IF(SUM(G37:G40)=0,"n/a",SUM(G37:G40))</f>
        <v>18</v>
      </c>
      <c r="H36" s="77">
        <f>MIN(I37:I40)</f>
        <v>42948</v>
      </c>
      <c r="I36" s="78">
        <f>IF(H36=0,"미입력",H36)</f>
        <v>42948</v>
      </c>
      <c r="J36" s="77">
        <f>IF(COUNTBLANK(J37:J40)&gt;0,"미정",MAX(J37:J40))</f>
        <v>42958</v>
      </c>
      <c r="K36" s="76" t="str">
        <f>IF(SUM(K37:K40)=0,"n/a",SUM(K37:K40))</f>
        <v>n/a</v>
      </c>
      <c r="L36" s="77">
        <f>MIN(M37:M40)</f>
        <v>0</v>
      </c>
      <c r="M36" s="78" t="str">
        <f t="shared" si="24"/>
        <v>미입력</v>
      </c>
      <c r="N36" s="77" t="str">
        <f>IF(COUNTBLANK(N37:N40)&gt;0,"미정",MAX(N37:N40))</f>
        <v>미정</v>
      </c>
      <c r="O36" s="79">
        <f>IF(MIN(N36)&gt;0,1,IF(K36="n/a",0,K36/G36))</f>
        <v>0</v>
      </c>
      <c r="P36" s="80"/>
      <c r="Q36" s="81"/>
    </row>
    <row r="37" spans="1:17" s="93" customFormat="1" ht="15.6">
      <c r="A37" s="157"/>
      <c r="B37" s="94" t="s">
        <v>85</v>
      </c>
      <c r="C37" s="104" t="s">
        <v>86</v>
      </c>
      <c r="D37" s="104"/>
      <c r="E37" s="105" t="s">
        <v>102</v>
      </c>
      <c r="F37" s="86">
        <f t="shared" si="29"/>
        <v>4</v>
      </c>
      <c r="G37" s="87">
        <f t="shared" ref="G37:G40" si="30">IF(OR((J37-H37)+1&lt;0,ISBLANK(H37)=TRUE,ISBLANK(J37)=TRUE),"n/a",(J37-H37)+1)</f>
        <v>4</v>
      </c>
      <c r="H37" s="88">
        <v>42948</v>
      </c>
      <c r="I37" s="89">
        <f>IF(H37=0,"미입력",H37)</f>
        <v>42948</v>
      </c>
      <c r="J37" s="88">
        <v>42951</v>
      </c>
      <c r="K37" s="87" t="str">
        <f t="shared" ref="K37:K40" si="31">IF(ISBLANK(L37)=TRUE,"n/a",IF(AND(ISBLANK(L37)=FALSE,ISBLANK(N37)=TRUE),G37*O37,IF(AND(ISBLANK(L37)=FALSE,ISBLANK(N37)=TRUE,O37=0),"n/a",IF(AND(ISBLANK(L37)=FALSE,ISBLANK(N37)=FALSE),G37,""))))</f>
        <v>n/a</v>
      </c>
      <c r="L37" s="88"/>
      <c r="M37" s="89" t="str">
        <f t="shared" si="24"/>
        <v>미입력</v>
      </c>
      <c r="N37" s="88"/>
      <c r="O37" s="90">
        <f t="shared" ref="O37:O49" si="32">IF(ISBLANK(N37)=FALSE,1,IF(P37=0,0,P37))</f>
        <v>0</v>
      </c>
      <c r="P37" s="91"/>
      <c r="Q37" s="92"/>
    </row>
    <row r="38" spans="1:17" s="93" customFormat="1" ht="15.6">
      <c r="A38" s="144"/>
      <c r="B38" s="94"/>
      <c r="C38" s="84" t="s">
        <v>87</v>
      </c>
      <c r="D38" s="84"/>
      <c r="E38" s="85" t="s">
        <v>96</v>
      </c>
      <c r="F38" s="86">
        <f t="shared" si="29"/>
        <v>4</v>
      </c>
      <c r="G38" s="87">
        <f t="shared" si="30"/>
        <v>4</v>
      </c>
      <c r="H38" s="88">
        <v>42948</v>
      </c>
      <c r="I38" s="89">
        <f t="shared" ref="I38:I40" si="33">IF(H38=0,"미입력",H38)</f>
        <v>42948</v>
      </c>
      <c r="J38" s="88">
        <v>42951</v>
      </c>
      <c r="K38" s="87" t="str">
        <f t="shared" si="31"/>
        <v>n/a</v>
      </c>
      <c r="L38" s="88"/>
      <c r="M38" s="89" t="str">
        <f t="shared" si="24"/>
        <v>미입력</v>
      </c>
      <c r="N38" s="88"/>
      <c r="O38" s="90">
        <f t="shared" si="32"/>
        <v>0</v>
      </c>
      <c r="P38" s="91"/>
      <c r="Q38" s="92"/>
    </row>
    <row r="39" spans="1:17" s="93" customFormat="1" ht="15.6">
      <c r="A39" s="144"/>
      <c r="B39" s="94"/>
      <c r="C39" s="84" t="s">
        <v>88</v>
      </c>
      <c r="D39" s="84"/>
      <c r="E39" s="85" t="s">
        <v>102</v>
      </c>
      <c r="F39" s="86">
        <f t="shared" si="29"/>
        <v>5</v>
      </c>
      <c r="G39" s="87">
        <f t="shared" si="30"/>
        <v>5</v>
      </c>
      <c r="H39" s="88">
        <v>42954</v>
      </c>
      <c r="I39" s="89">
        <f t="shared" si="33"/>
        <v>42954</v>
      </c>
      <c r="J39" s="88">
        <v>42958</v>
      </c>
      <c r="K39" s="87" t="str">
        <f t="shared" si="31"/>
        <v>n/a</v>
      </c>
      <c r="L39" s="88"/>
      <c r="M39" s="89" t="str">
        <f t="shared" si="24"/>
        <v>미입력</v>
      </c>
      <c r="N39" s="88"/>
      <c r="O39" s="90">
        <f t="shared" si="32"/>
        <v>0</v>
      </c>
      <c r="P39" s="91"/>
      <c r="Q39" s="92"/>
    </row>
    <row r="40" spans="1:17" s="93" customFormat="1" ht="15.6">
      <c r="A40" s="144"/>
      <c r="B40" s="101"/>
      <c r="C40" s="84" t="s">
        <v>89</v>
      </c>
      <c r="D40" s="84"/>
      <c r="E40" s="85" t="s">
        <v>95</v>
      </c>
      <c r="F40" s="86">
        <f t="shared" si="29"/>
        <v>5</v>
      </c>
      <c r="G40" s="87">
        <f t="shared" si="30"/>
        <v>5</v>
      </c>
      <c r="H40" s="88">
        <v>42954</v>
      </c>
      <c r="I40" s="89">
        <f t="shared" si="33"/>
        <v>42954</v>
      </c>
      <c r="J40" s="88">
        <v>42958</v>
      </c>
      <c r="K40" s="87" t="str">
        <f t="shared" si="31"/>
        <v>n/a</v>
      </c>
      <c r="L40" s="88"/>
      <c r="M40" s="89" t="str">
        <f t="shared" si="24"/>
        <v>미입력</v>
      </c>
      <c r="N40" s="88"/>
      <c r="O40" s="90">
        <f>IF(ISBLANK(N40)=FALSE,1,IF(P40=0,0,P40))</f>
        <v>0</v>
      </c>
      <c r="P40" s="91"/>
      <c r="Q40" s="92"/>
    </row>
    <row r="41" spans="1:17" s="82" customFormat="1" ht="15.6">
      <c r="A41" s="141" t="s">
        <v>51</v>
      </c>
      <c r="B41" s="142"/>
      <c r="C41" s="142"/>
      <c r="D41" s="142"/>
      <c r="E41" s="143"/>
      <c r="F41" s="75"/>
      <c r="G41" s="76" t="str">
        <f>IF(SUM(G42:G49)=0,"n/a",SUM(G42:G49))</f>
        <v>n/a</v>
      </c>
      <c r="H41" s="77">
        <f>MIN(I42:I49)</f>
        <v>0</v>
      </c>
      <c r="I41" s="78" t="str">
        <f>IF(H41=0,"미입력",H41)</f>
        <v>미입력</v>
      </c>
      <c r="J41" s="77" t="str">
        <f>IF(COUNTBLANK(J42:J49)&gt;0,"미정",MAX(J42:J49))</f>
        <v>미정</v>
      </c>
      <c r="K41" s="76" t="str">
        <f>IF(SUM(K42:K49)=0,"n/a",SUM(K42:K49))</f>
        <v>n/a</v>
      </c>
      <c r="L41" s="77">
        <f>MIN(M42:M49)</f>
        <v>0</v>
      </c>
      <c r="M41" s="78" t="str">
        <f t="shared" si="24"/>
        <v>미입력</v>
      </c>
      <c r="N41" s="77" t="str">
        <f>IF(COUNTBLANK(N42:N49)&gt;0,"미정",MAX(N42:N49))</f>
        <v>미정</v>
      </c>
      <c r="O41" s="79">
        <f>IF(MIN(N41)&gt;0,1,IF(K41="n/a",0,K41/G41))</f>
        <v>0</v>
      </c>
      <c r="P41" s="80"/>
      <c r="Q41" s="81"/>
    </row>
    <row r="42" spans="1:17" s="93" customFormat="1" ht="15.6">
      <c r="A42" s="144"/>
      <c r="B42" s="101"/>
      <c r="C42" s="104"/>
      <c r="D42" s="104"/>
      <c r="E42" s="105"/>
      <c r="F42" s="86" t="str">
        <f t="shared" si="29"/>
        <v>n/a</v>
      </c>
      <c r="G42" s="87" t="str">
        <f>IF(OR((J42-H42)+1&lt;0,ISBLANK(H42)=TRUE,ISBLANK(J42)=TRUE),"n/a",(J42-H42)+1)</f>
        <v>n/a</v>
      </c>
      <c r="H42" s="88"/>
      <c r="I42" s="89" t="str">
        <f>IF(H42=0,"미입력",H42)</f>
        <v>미입력</v>
      </c>
      <c r="J42" s="88"/>
      <c r="K42" s="87" t="str">
        <f>IF(ISBLANK(L42)=TRUE,"n/a",IF(AND(ISBLANK(L42)=FALSE,ISBLANK(N42)=TRUE),G42*O42,IF(AND(ISBLANK(L42)=FALSE,ISBLANK(N42)=TRUE,O42=0),"n/a",IF(AND(ISBLANK(L42)=FALSE,ISBLANK(N42)=FALSE),G42,""))))</f>
        <v>n/a</v>
      </c>
      <c r="L42" s="88"/>
      <c r="M42" s="89" t="str">
        <f t="shared" si="24"/>
        <v>미입력</v>
      </c>
      <c r="N42" s="88"/>
      <c r="O42" s="90">
        <f t="shared" si="32"/>
        <v>0</v>
      </c>
      <c r="P42" s="91"/>
      <c r="Q42" s="92"/>
    </row>
    <row r="43" spans="1:17" s="93" customFormat="1" ht="15.6">
      <c r="A43" s="144"/>
      <c r="B43" s="94"/>
      <c r="C43" s="84"/>
      <c r="D43" s="84"/>
      <c r="E43" s="85"/>
      <c r="F43" s="86" t="str">
        <f t="shared" si="29"/>
        <v>n/a</v>
      </c>
      <c r="G43" s="87" t="str">
        <f t="shared" ref="G43:G49" si="34">IF(OR((J43-H43)+1&lt;0,ISBLANK(H43)=TRUE,ISBLANK(J43)=TRUE),"n/a",(J43-H43)+1)</f>
        <v>n/a</v>
      </c>
      <c r="H43" s="88"/>
      <c r="I43" s="89" t="str">
        <f t="shared" ref="I43:I49" si="35">IF(H43=0,"미입력",H43)</f>
        <v>미입력</v>
      </c>
      <c r="J43" s="88"/>
      <c r="K43" s="87" t="str">
        <f t="shared" ref="K43:K49" si="36">IF(ISBLANK(L43)=TRUE,"n/a",IF(AND(ISBLANK(L43)=FALSE,ISBLANK(N43)=TRUE),G43*O43,IF(AND(ISBLANK(L43)=FALSE,ISBLANK(N43)=TRUE,O43=0),"n/a",IF(AND(ISBLANK(L43)=FALSE,ISBLANK(N43)=FALSE),G43,""))))</f>
        <v>n/a</v>
      </c>
      <c r="L43" s="88"/>
      <c r="M43" s="89" t="str">
        <f t="shared" ref="M43:M49" si="37">IF(L43=0,"미입력",L43)</f>
        <v>미입력</v>
      </c>
      <c r="N43" s="88"/>
      <c r="O43" s="90">
        <f t="shared" si="32"/>
        <v>0</v>
      </c>
      <c r="P43" s="91"/>
      <c r="Q43" s="92"/>
    </row>
    <row r="44" spans="1:17" s="93" customFormat="1" ht="15.6">
      <c r="A44" s="144"/>
      <c r="B44" s="101"/>
      <c r="C44" s="84"/>
      <c r="D44" s="84"/>
      <c r="E44" s="85"/>
      <c r="F44" s="86" t="str">
        <f>G44</f>
        <v>n/a</v>
      </c>
      <c r="G44" s="87" t="str">
        <f t="shared" si="34"/>
        <v>n/a</v>
      </c>
      <c r="H44" s="88"/>
      <c r="I44" s="89" t="str">
        <f t="shared" si="35"/>
        <v>미입력</v>
      </c>
      <c r="J44" s="88"/>
      <c r="K44" s="87" t="str">
        <f t="shared" si="36"/>
        <v>n/a</v>
      </c>
      <c r="L44" s="88"/>
      <c r="M44" s="89" t="str">
        <f t="shared" si="37"/>
        <v>미입력</v>
      </c>
      <c r="N44" s="88"/>
      <c r="O44" s="90">
        <f t="shared" si="32"/>
        <v>0</v>
      </c>
      <c r="P44" s="91"/>
      <c r="Q44" s="92"/>
    </row>
    <row r="45" spans="1:17" s="93" customFormat="1" ht="15.6">
      <c r="A45" s="144"/>
      <c r="B45" s="94"/>
      <c r="C45" s="84"/>
      <c r="D45" s="84"/>
      <c r="E45" s="85"/>
      <c r="F45" s="86" t="str">
        <f>G45</f>
        <v>n/a</v>
      </c>
      <c r="G45" s="87" t="str">
        <f t="shared" si="34"/>
        <v>n/a</v>
      </c>
      <c r="H45" s="88"/>
      <c r="I45" s="89" t="str">
        <f t="shared" si="35"/>
        <v>미입력</v>
      </c>
      <c r="J45" s="88"/>
      <c r="K45" s="87" t="str">
        <f t="shared" si="36"/>
        <v>n/a</v>
      </c>
      <c r="L45" s="88"/>
      <c r="M45" s="89" t="str">
        <f t="shared" si="37"/>
        <v>미입력</v>
      </c>
      <c r="N45" s="88"/>
      <c r="O45" s="90">
        <f t="shared" si="32"/>
        <v>0</v>
      </c>
      <c r="P45" s="91"/>
      <c r="Q45" s="92"/>
    </row>
    <row r="46" spans="1:17" s="93" customFormat="1" ht="15.6">
      <c r="A46" s="144"/>
      <c r="B46" s="101"/>
      <c r="C46" s="84"/>
      <c r="D46" s="84"/>
      <c r="E46" s="85"/>
      <c r="F46" s="86" t="str">
        <f>G46</f>
        <v>n/a</v>
      </c>
      <c r="G46" s="87" t="str">
        <f t="shared" si="34"/>
        <v>n/a</v>
      </c>
      <c r="H46" s="88"/>
      <c r="I46" s="89" t="str">
        <f t="shared" si="35"/>
        <v>미입력</v>
      </c>
      <c r="J46" s="88"/>
      <c r="K46" s="87" t="str">
        <f t="shared" si="36"/>
        <v>n/a</v>
      </c>
      <c r="L46" s="88"/>
      <c r="M46" s="89" t="str">
        <f t="shared" si="37"/>
        <v>미입력</v>
      </c>
      <c r="N46" s="88"/>
      <c r="O46" s="90">
        <f t="shared" si="32"/>
        <v>0</v>
      </c>
      <c r="P46" s="91"/>
      <c r="Q46" s="92"/>
    </row>
    <row r="47" spans="1:17" s="93" customFormat="1" ht="15.6">
      <c r="A47" s="144"/>
      <c r="B47" s="101"/>
      <c r="C47" s="84"/>
      <c r="D47" s="84"/>
      <c r="E47" s="85"/>
      <c r="F47" s="86" t="str">
        <f t="shared" si="29"/>
        <v>n/a</v>
      </c>
      <c r="G47" s="87" t="str">
        <f t="shared" si="34"/>
        <v>n/a</v>
      </c>
      <c r="H47" s="88"/>
      <c r="I47" s="89" t="str">
        <f t="shared" si="35"/>
        <v>미입력</v>
      </c>
      <c r="J47" s="88"/>
      <c r="K47" s="87" t="str">
        <f t="shared" si="36"/>
        <v>n/a</v>
      </c>
      <c r="L47" s="88"/>
      <c r="M47" s="89" t="str">
        <f t="shared" si="37"/>
        <v>미입력</v>
      </c>
      <c r="N47" s="88"/>
      <c r="O47" s="90">
        <f t="shared" si="32"/>
        <v>0</v>
      </c>
      <c r="P47" s="91"/>
      <c r="Q47" s="92"/>
    </row>
    <row r="48" spans="1:17" s="93" customFormat="1" ht="15.6">
      <c r="A48" s="144"/>
      <c r="B48" s="101"/>
      <c r="C48" s="84"/>
      <c r="D48" s="84"/>
      <c r="E48" s="85"/>
      <c r="F48" s="86" t="str">
        <f t="shared" si="29"/>
        <v>n/a</v>
      </c>
      <c r="G48" s="87" t="str">
        <f t="shared" si="34"/>
        <v>n/a</v>
      </c>
      <c r="H48" s="88"/>
      <c r="I48" s="89" t="str">
        <f t="shared" si="35"/>
        <v>미입력</v>
      </c>
      <c r="J48" s="88"/>
      <c r="K48" s="87" t="str">
        <f t="shared" si="36"/>
        <v>n/a</v>
      </c>
      <c r="L48" s="88"/>
      <c r="M48" s="89" t="str">
        <f t="shared" si="37"/>
        <v>미입력</v>
      </c>
      <c r="N48" s="88"/>
      <c r="O48" s="90">
        <f t="shared" si="32"/>
        <v>0</v>
      </c>
      <c r="P48" s="91"/>
      <c r="Q48" s="92"/>
    </row>
    <row r="49" spans="1:17" s="93" customFormat="1" ht="15.6">
      <c r="A49" s="145"/>
      <c r="B49" s="103"/>
      <c r="C49" s="84"/>
      <c r="D49" s="84"/>
      <c r="E49" s="85"/>
      <c r="F49" s="86" t="str">
        <f t="shared" si="29"/>
        <v>n/a</v>
      </c>
      <c r="G49" s="87" t="str">
        <f t="shared" si="34"/>
        <v>n/a</v>
      </c>
      <c r="H49" s="88"/>
      <c r="I49" s="89" t="str">
        <f t="shared" si="35"/>
        <v>미입력</v>
      </c>
      <c r="J49" s="88"/>
      <c r="K49" s="87" t="str">
        <f t="shared" si="36"/>
        <v>n/a</v>
      </c>
      <c r="L49" s="88"/>
      <c r="M49" s="89" t="str">
        <f t="shared" si="37"/>
        <v>미입력</v>
      </c>
      <c r="N49" s="88"/>
      <c r="O49" s="90">
        <f t="shared" si="32"/>
        <v>0</v>
      </c>
      <c r="P49" s="91"/>
      <c r="Q49" s="92"/>
    </row>
    <row r="50" spans="1:17" s="82" customFormat="1" ht="15.6">
      <c r="A50" s="141" t="s">
        <v>52</v>
      </c>
      <c r="B50" s="142"/>
      <c r="C50" s="142"/>
      <c r="D50" s="142"/>
      <c r="E50" s="143"/>
      <c r="F50" s="75"/>
      <c r="G50" s="106" t="str">
        <f>IF(SUM(G51:G55)=0,"n/a",SUM(G51:G55))</f>
        <v>n/a</v>
      </c>
      <c r="H50" s="107">
        <f>MIN(I51:I55)</f>
        <v>0</v>
      </c>
      <c r="I50" s="78" t="str">
        <f t="shared" ref="I50" si="38">IF(H50=0,"미입력",H50)</f>
        <v>미입력</v>
      </c>
      <c r="J50" s="107" t="str">
        <f>IF(COUNTBLANK(J51:J55)&gt;0,"미정",MAX(J51:J55))</f>
        <v>미정</v>
      </c>
      <c r="K50" s="106" t="str">
        <f>IF(SUM(K51:K55)=0,"n/a",SUM(K51:K55))</f>
        <v>n/a</v>
      </c>
      <c r="L50" s="107">
        <f>MIN(M51:M55)</f>
        <v>0</v>
      </c>
      <c r="M50" s="78" t="str">
        <f t="shared" ref="M50:M55" si="39">IF(L50=0,"미입력",L50)</f>
        <v>미입력</v>
      </c>
      <c r="N50" s="107" t="str">
        <f>IF(COUNTBLANK(N51:N55)&gt;0,"미정",MAX(N51:N55))</f>
        <v>미정</v>
      </c>
      <c r="O50" s="79">
        <f>IF(MIN(N50)&gt;0,1,IF(K50="n/a",0,K50/G50))</f>
        <v>0</v>
      </c>
      <c r="P50" s="80"/>
      <c r="Q50" s="81"/>
    </row>
    <row r="51" spans="1:17" s="93" customFormat="1" ht="15.6">
      <c r="A51" s="146"/>
      <c r="B51" s="83"/>
      <c r="C51" s="84"/>
      <c r="D51" s="84"/>
      <c r="E51" s="85"/>
      <c r="F51" s="86" t="str">
        <f t="shared" si="29"/>
        <v>n/a</v>
      </c>
      <c r="G51" s="87" t="str">
        <f>IF(OR((J51-H51)+1&lt;0,ISBLANK(H51)=TRUE,ISBLANK(J51)=TRUE),"n/a",(J51-H51)+1)</f>
        <v>n/a</v>
      </c>
      <c r="H51" s="88"/>
      <c r="I51" s="89" t="str">
        <f>IF(H51=0,"미입력",H51)</f>
        <v>미입력</v>
      </c>
      <c r="J51" s="88"/>
      <c r="K51" s="87" t="str">
        <f>IF(ISBLANK(L51)=TRUE,"n/a",IF(AND(ISBLANK(L51)=FALSE,ISBLANK(N51)=TRUE),G51*O51,IF(AND(ISBLANK(L51)=FALSE,ISBLANK(N51)=TRUE,O51=0),"n/a",IF(AND(ISBLANK(L51)=FALSE,ISBLANK(N51)=FALSE),G51,""))))</f>
        <v>n/a</v>
      </c>
      <c r="L51" s="88"/>
      <c r="M51" s="89" t="str">
        <f t="shared" si="39"/>
        <v>미입력</v>
      </c>
      <c r="N51" s="88"/>
      <c r="O51" s="90">
        <f>IF(ISBLANK(N51)=FALSE,1,IF(P51=0,0,P51))</f>
        <v>0</v>
      </c>
      <c r="P51" s="91"/>
      <c r="Q51" s="92"/>
    </row>
    <row r="52" spans="1:17" s="93" customFormat="1" ht="15.6">
      <c r="A52" s="147"/>
      <c r="B52" s="101"/>
      <c r="C52" s="84"/>
      <c r="D52" s="84"/>
      <c r="E52" s="85"/>
      <c r="F52" s="86" t="str">
        <f t="shared" si="29"/>
        <v>n/a</v>
      </c>
      <c r="G52" s="87" t="str">
        <f>IF(OR((J52-H52)+1&lt;0,ISBLANK(H52)=TRUE,ISBLANK(J52)=TRUE),"n/a",(J52-H52)+1)</f>
        <v>n/a</v>
      </c>
      <c r="H52" s="88"/>
      <c r="I52" s="89"/>
      <c r="J52" s="88"/>
      <c r="K52" s="87" t="str">
        <f>IF(ISBLANK(L52)=TRUE,"n/a",IF(AND(ISBLANK(L52)=FALSE,ISBLANK(N52)=TRUE),G52*O52,IF(AND(ISBLANK(L52)=FALSE,ISBLANK(N52)=TRUE,O52=0),"n/a",IF(AND(ISBLANK(L52)=FALSE,ISBLANK(N52)=FALSE),G52,""))))</f>
        <v>n/a</v>
      </c>
      <c r="L52" s="88"/>
      <c r="M52" s="89" t="str">
        <f t="shared" si="39"/>
        <v>미입력</v>
      </c>
      <c r="N52" s="88"/>
      <c r="O52" s="90">
        <f>IF(ISBLANK(N52)=FALSE,1,IF(P52=0,0,P52))</f>
        <v>0</v>
      </c>
      <c r="P52" s="91"/>
      <c r="Q52" s="92"/>
    </row>
    <row r="53" spans="1:17" s="93" customFormat="1" ht="15.6">
      <c r="A53" s="147"/>
      <c r="B53" s="94"/>
      <c r="C53" s="84"/>
      <c r="D53" s="84"/>
      <c r="E53" s="85"/>
      <c r="F53" s="86" t="str">
        <f t="shared" si="29"/>
        <v>n/a</v>
      </c>
      <c r="G53" s="87" t="str">
        <f>IF(OR((J53-H53)+1&lt;0,ISBLANK(H53)=TRUE,ISBLANK(J53)=TRUE),"n/a",(J53-H53)+1)</f>
        <v>n/a</v>
      </c>
      <c r="H53" s="88"/>
      <c r="I53" s="89"/>
      <c r="J53" s="88"/>
      <c r="K53" s="87" t="str">
        <f>IF(ISBLANK(L53)=TRUE,"n/a",IF(AND(ISBLANK(L53)=FALSE,ISBLANK(N53)=TRUE),G53*O53,IF(AND(ISBLANK(L53)=FALSE,ISBLANK(N53)=TRUE,O53=0),"n/a",IF(AND(ISBLANK(L53)=FALSE,ISBLANK(N53)=FALSE),G53,""))))</f>
        <v>n/a</v>
      </c>
      <c r="L53" s="88"/>
      <c r="M53" s="89" t="str">
        <f t="shared" si="39"/>
        <v>미입력</v>
      </c>
      <c r="N53" s="88"/>
      <c r="O53" s="90">
        <f>IF(ISBLANK(N53)=FALSE,1,IF(P53=0,0,P53))</f>
        <v>0</v>
      </c>
      <c r="P53" s="91"/>
      <c r="Q53" s="92"/>
    </row>
    <row r="54" spans="1:17" s="93" customFormat="1" ht="15.6">
      <c r="A54" s="147"/>
      <c r="B54" s="94"/>
      <c r="C54" s="84"/>
      <c r="D54" s="84"/>
      <c r="E54" s="85"/>
      <c r="F54" s="86" t="str">
        <f t="shared" si="29"/>
        <v>n/a</v>
      </c>
      <c r="G54" s="87" t="str">
        <f>IF(OR((J54-H54)+1&lt;0,ISBLANK(H54)=TRUE,ISBLANK(J54)=TRUE),"n/a",(J54-H54)+1)</f>
        <v>n/a</v>
      </c>
      <c r="H54" s="88"/>
      <c r="I54" s="89"/>
      <c r="J54" s="88"/>
      <c r="K54" s="87" t="str">
        <f>IF(ISBLANK(L54)=TRUE,"n/a",IF(AND(ISBLANK(L54)=FALSE,ISBLANK(N54)=TRUE),G54*O54,IF(AND(ISBLANK(L54)=FALSE,ISBLANK(N54)=TRUE,O54=0),"n/a",IF(AND(ISBLANK(L54)=FALSE,ISBLANK(N54)=FALSE),G54,""))))</f>
        <v>n/a</v>
      </c>
      <c r="L54" s="88"/>
      <c r="M54" s="89" t="str">
        <f t="shared" si="39"/>
        <v>미입력</v>
      </c>
      <c r="N54" s="88"/>
      <c r="O54" s="90">
        <f>IF(ISBLANK(N54)=FALSE,1,IF(P54=0,0,P54))</f>
        <v>0</v>
      </c>
      <c r="P54" s="91"/>
      <c r="Q54" s="92"/>
    </row>
    <row r="55" spans="1:17" s="93" customFormat="1" ht="16.2" thickBot="1">
      <c r="A55" s="148"/>
      <c r="B55" s="108"/>
      <c r="C55" s="109"/>
      <c r="D55" s="109"/>
      <c r="E55" s="110"/>
      <c r="F55" s="111" t="str">
        <f t="shared" si="29"/>
        <v>n/a</v>
      </c>
      <c r="G55" s="112" t="str">
        <f>IF(OR((J55-H55)+1&lt;0,ISBLANK(H55)=TRUE,ISBLANK(J55)=TRUE),"n/a",(J55-H55)+1)</f>
        <v>n/a</v>
      </c>
      <c r="H55" s="113"/>
      <c r="I55" s="114"/>
      <c r="J55" s="113"/>
      <c r="K55" s="112" t="str">
        <f>IF(ISBLANK(L55)=TRUE,"n/a",IF(AND(ISBLANK(L55)=FALSE,ISBLANK(N55)=TRUE),G55*O55,IF(AND(ISBLANK(L55)=FALSE,ISBLANK(N55)=TRUE,O55=0),"n/a",IF(AND(ISBLANK(L55)=FALSE,ISBLANK(N55)=FALSE),G55,""))))</f>
        <v>n/a</v>
      </c>
      <c r="L55" s="113"/>
      <c r="M55" s="114" t="str">
        <f t="shared" si="39"/>
        <v>미입력</v>
      </c>
      <c r="N55" s="113"/>
      <c r="O55" s="115">
        <f>IF(ISBLANK(N55)=FALSE,1,IF(P55=0,0,P55))</f>
        <v>0</v>
      </c>
      <c r="P55" s="116"/>
      <c r="Q55" s="117"/>
    </row>
    <row r="56" spans="1:17" s="93" customFormat="1" ht="15.6">
      <c r="A56" s="118"/>
      <c r="B56" s="119"/>
      <c r="C56" s="119"/>
      <c r="D56" s="119"/>
      <c r="E56" s="118"/>
      <c r="F56" s="120"/>
      <c r="G56" s="121"/>
      <c r="H56" s="122"/>
      <c r="I56" s="123"/>
      <c r="J56" s="122"/>
      <c r="K56" s="121"/>
      <c r="L56" s="122"/>
      <c r="M56" s="123"/>
      <c r="N56" s="122"/>
      <c r="O56" s="124"/>
      <c r="P56" s="125"/>
      <c r="Q56" s="119"/>
    </row>
    <row r="57" spans="1:17" s="93" customFormat="1" ht="15.6">
      <c r="A57" s="118"/>
      <c r="B57" s="119"/>
      <c r="C57" s="119"/>
      <c r="D57" s="119"/>
      <c r="E57" s="118"/>
      <c r="F57" s="120"/>
      <c r="G57" s="121"/>
      <c r="H57" s="122"/>
      <c r="I57" s="123"/>
      <c r="J57" s="122"/>
      <c r="K57" s="121"/>
      <c r="L57" s="122"/>
      <c r="M57" s="123"/>
      <c r="N57" s="122"/>
      <c r="O57" s="124"/>
      <c r="P57" s="125"/>
      <c r="Q57" s="119"/>
    </row>
    <row r="58" spans="1:17" s="93" customFormat="1" ht="15.6">
      <c r="A58" s="118"/>
      <c r="B58" s="119"/>
      <c r="C58" s="119"/>
      <c r="D58" s="119"/>
      <c r="E58" s="118"/>
      <c r="F58" s="120"/>
      <c r="G58" s="121"/>
      <c r="H58" s="122"/>
      <c r="I58" s="123"/>
      <c r="J58" s="122"/>
      <c r="K58" s="121"/>
      <c r="L58" s="122"/>
      <c r="M58" s="123"/>
      <c r="N58" s="122"/>
      <c r="O58" s="124"/>
      <c r="P58" s="125"/>
      <c r="Q58" s="119"/>
    </row>
    <row r="59" spans="1:17" s="93" customFormat="1" ht="15.6">
      <c r="A59" s="118"/>
      <c r="B59" s="119"/>
      <c r="C59" s="119"/>
      <c r="D59" s="119"/>
      <c r="E59" s="118"/>
      <c r="F59" s="120"/>
      <c r="G59" s="121"/>
      <c r="H59" s="122"/>
      <c r="I59" s="123"/>
      <c r="J59" s="122"/>
      <c r="K59" s="121"/>
      <c r="L59" s="122"/>
      <c r="M59" s="123"/>
      <c r="N59" s="122"/>
      <c r="O59" s="124"/>
      <c r="P59" s="125"/>
      <c r="Q59" s="119"/>
    </row>
    <row r="60" spans="1:17" s="93" customFormat="1" ht="15.6">
      <c r="A60" s="118"/>
      <c r="B60" s="119"/>
      <c r="C60" s="119"/>
      <c r="D60" s="119"/>
      <c r="E60" s="118"/>
      <c r="F60" s="120"/>
      <c r="G60" s="121"/>
      <c r="H60" s="122"/>
      <c r="I60" s="123"/>
      <c r="J60" s="122"/>
      <c r="K60" s="121"/>
      <c r="L60" s="122"/>
      <c r="M60" s="123"/>
      <c r="N60" s="122"/>
      <c r="O60" s="124"/>
      <c r="P60" s="125"/>
      <c r="Q60" s="119"/>
    </row>
    <row r="61" spans="1:17" s="93" customFormat="1" ht="15.6">
      <c r="A61" s="118"/>
      <c r="B61" s="119"/>
      <c r="C61" s="119"/>
      <c r="D61" s="119"/>
      <c r="E61" s="118"/>
      <c r="F61" s="120"/>
      <c r="G61" s="121"/>
      <c r="H61" s="122"/>
      <c r="I61" s="123"/>
      <c r="J61" s="122"/>
      <c r="K61" s="121"/>
      <c r="L61" s="122"/>
      <c r="M61" s="123"/>
      <c r="N61" s="122"/>
      <c r="O61" s="124"/>
      <c r="P61" s="125"/>
      <c r="Q61" s="119"/>
    </row>
    <row r="62" spans="1:17" s="93" customFormat="1" ht="15.6">
      <c r="A62" s="118"/>
      <c r="B62" s="119"/>
      <c r="C62" s="119"/>
      <c r="D62" s="119"/>
      <c r="E62" s="118"/>
      <c r="F62" s="120"/>
      <c r="G62" s="121"/>
      <c r="H62" s="122"/>
      <c r="I62" s="123"/>
      <c r="J62" s="122"/>
      <c r="K62" s="121"/>
      <c r="L62" s="122"/>
      <c r="M62" s="123"/>
      <c r="N62" s="122"/>
      <c r="O62" s="124"/>
      <c r="P62" s="125"/>
      <c r="Q62" s="119"/>
    </row>
    <row r="63" spans="1:17" s="93" customFormat="1" ht="15.6">
      <c r="A63" s="118"/>
      <c r="B63" s="119"/>
      <c r="C63" s="119"/>
      <c r="D63" s="119"/>
      <c r="E63" s="118"/>
      <c r="F63" s="120"/>
      <c r="G63" s="121"/>
      <c r="H63" s="122"/>
      <c r="I63" s="123"/>
      <c r="J63" s="122"/>
      <c r="K63" s="121"/>
      <c r="L63" s="122"/>
      <c r="M63" s="123"/>
      <c r="N63" s="122"/>
      <c r="O63" s="124"/>
      <c r="P63" s="125"/>
      <c r="Q63" s="119"/>
    </row>
    <row r="64" spans="1:17" s="93" customFormat="1" ht="15.6">
      <c r="A64" s="118"/>
      <c r="B64" s="119"/>
      <c r="C64" s="119"/>
      <c r="D64" s="119"/>
      <c r="E64" s="118"/>
      <c r="F64" s="120"/>
      <c r="G64" s="121"/>
      <c r="H64" s="122"/>
      <c r="I64" s="123"/>
      <c r="J64" s="122"/>
      <c r="K64" s="121"/>
      <c r="L64" s="122"/>
      <c r="M64" s="123"/>
      <c r="N64" s="122"/>
      <c r="O64" s="124"/>
      <c r="P64" s="125"/>
      <c r="Q64" s="119"/>
    </row>
    <row r="65" spans="1:17" s="93" customFormat="1" ht="15.6">
      <c r="A65" s="118"/>
      <c r="B65" s="119"/>
      <c r="C65" s="119"/>
      <c r="D65" s="119"/>
      <c r="E65" s="118"/>
      <c r="F65" s="120"/>
      <c r="G65" s="121"/>
      <c r="H65" s="122"/>
      <c r="I65" s="123"/>
      <c r="J65" s="122"/>
      <c r="K65" s="121"/>
      <c r="L65" s="122"/>
      <c r="M65" s="123"/>
      <c r="N65" s="122"/>
      <c r="O65" s="124"/>
      <c r="P65" s="125"/>
      <c r="Q65" s="119"/>
    </row>
    <row r="66" spans="1:17" s="93" customFormat="1" ht="15.6">
      <c r="A66" s="118"/>
      <c r="B66" s="119"/>
      <c r="C66" s="119"/>
      <c r="D66" s="119"/>
      <c r="E66" s="118"/>
      <c r="F66" s="120"/>
      <c r="G66" s="121"/>
      <c r="H66" s="122"/>
      <c r="I66" s="123"/>
      <c r="J66" s="122"/>
      <c r="K66" s="121"/>
      <c r="L66" s="122"/>
      <c r="M66" s="123"/>
      <c r="N66" s="122"/>
      <c r="O66" s="124"/>
      <c r="P66" s="125"/>
      <c r="Q66" s="119"/>
    </row>
    <row r="67" spans="1:17" s="93" customFormat="1" ht="15.6">
      <c r="A67" s="118"/>
      <c r="B67" s="119"/>
      <c r="C67" s="119"/>
      <c r="D67" s="119"/>
      <c r="E67" s="118"/>
      <c r="F67" s="120"/>
      <c r="G67" s="121"/>
      <c r="H67" s="122"/>
      <c r="I67" s="123"/>
      <c r="J67" s="122"/>
      <c r="K67" s="121"/>
      <c r="L67" s="122"/>
      <c r="M67" s="123"/>
      <c r="N67" s="122"/>
      <c r="O67" s="124"/>
      <c r="P67" s="125"/>
      <c r="Q67" s="119"/>
    </row>
    <row r="68" spans="1:17" s="93" customFormat="1" ht="15.6">
      <c r="A68" s="118"/>
      <c r="B68" s="119"/>
      <c r="C68" s="119"/>
      <c r="D68" s="119"/>
      <c r="E68" s="118"/>
      <c r="F68" s="120"/>
      <c r="G68" s="121"/>
      <c r="H68" s="122"/>
      <c r="I68" s="123"/>
      <c r="J68" s="122"/>
      <c r="K68" s="121"/>
      <c r="L68" s="122"/>
      <c r="M68" s="123"/>
      <c r="N68" s="122"/>
      <c r="O68" s="124"/>
      <c r="P68" s="125"/>
      <c r="Q68" s="119"/>
    </row>
    <row r="69" spans="1:17" s="93" customFormat="1" ht="15.6">
      <c r="A69" s="118"/>
      <c r="B69" s="119"/>
      <c r="C69" s="119"/>
      <c r="D69" s="119"/>
      <c r="E69" s="118"/>
      <c r="F69" s="120"/>
      <c r="G69" s="121"/>
      <c r="H69" s="122"/>
      <c r="I69" s="123"/>
      <c r="J69" s="122"/>
      <c r="K69" s="121"/>
      <c r="L69" s="122"/>
      <c r="M69" s="123"/>
      <c r="N69" s="122"/>
      <c r="O69" s="124"/>
      <c r="P69" s="125"/>
      <c r="Q69" s="119"/>
    </row>
    <row r="70" spans="1:17" s="93" customFormat="1" ht="15.6">
      <c r="A70" s="118"/>
      <c r="B70" s="119"/>
      <c r="C70" s="119"/>
      <c r="D70" s="119"/>
      <c r="E70" s="118"/>
      <c r="F70" s="120"/>
      <c r="G70" s="121"/>
      <c r="H70" s="122"/>
      <c r="I70" s="123"/>
      <c r="J70" s="122"/>
      <c r="K70" s="121"/>
      <c r="L70" s="122"/>
      <c r="M70" s="123"/>
      <c r="N70" s="122"/>
      <c r="O70" s="124"/>
      <c r="P70" s="125"/>
      <c r="Q70" s="119"/>
    </row>
    <row r="71" spans="1:17" s="93" customFormat="1" ht="15.6">
      <c r="A71" s="118"/>
      <c r="B71" s="119"/>
      <c r="C71" s="119"/>
      <c r="D71" s="119"/>
      <c r="E71" s="118"/>
      <c r="F71" s="120"/>
      <c r="G71" s="121"/>
      <c r="H71" s="122"/>
      <c r="I71" s="123"/>
      <c r="J71" s="122"/>
      <c r="K71" s="121"/>
      <c r="L71" s="122"/>
      <c r="M71" s="123"/>
      <c r="N71" s="122"/>
      <c r="O71" s="124"/>
      <c r="P71" s="125"/>
      <c r="Q71" s="119"/>
    </row>
    <row r="72" spans="1:17" s="93" customFormat="1" ht="15.6">
      <c r="A72" s="118"/>
      <c r="B72" s="119"/>
      <c r="C72" s="119"/>
      <c r="D72" s="119"/>
      <c r="E72" s="118"/>
      <c r="F72" s="120"/>
      <c r="G72" s="121"/>
      <c r="H72" s="122"/>
      <c r="I72" s="123"/>
      <c r="J72" s="122"/>
      <c r="K72" s="121"/>
      <c r="L72" s="122"/>
      <c r="M72" s="123"/>
      <c r="N72" s="122"/>
      <c r="O72" s="124"/>
      <c r="P72" s="125"/>
      <c r="Q72" s="119"/>
    </row>
    <row r="73" spans="1:17" s="93" customFormat="1" ht="15.6">
      <c r="A73" s="118"/>
      <c r="B73" s="119"/>
      <c r="C73" s="119"/>
      <c r="D73" s="119"/>
      <c r="E73" s="118"/>
      <c r="F73" s="120"/>
      <c r="G73" s="121"/>
      <c r="H73" s="122"/>
      <c r="I73" s="123"/>
      <c r="J73" s="122"/>
      <c r="K73" s="121"/>
      <c r="L73" s="122"/>
      <c r="M73" s="123"/>
      <c r="N73" s="122"/>
      <c r="O73" s="124"/>
      <c r="P73" s="125"/>
      <c r="Q73" s="119"/>
    </row>
    <row r="74" spans="1:17" s="93" customFormat="1" ht="15.6">
      <c r="A74" s="118"/>
      <c r="B74" s="119"/>
      <c r="C74" s="119"/>
      <c r="D74" s="119"/>
      <c r="E74" s="118"/>
      <c r="F74" s="120"/>
      <c r="G74" s="121"/>
      <c r="H74" s="122"/>
      <c r="I74" s="123"/>
      <c r="J74" s="122"/>
      <c r="K74" s="121"/>
      <c r="L74" s="122"/>
      <c r="M74" s="123"/>
      <c r="N74" s="122"/>
      <c r="O74" s="124"/>
      <c r="P74" s="125"/>
      <c r="Q74" s="119"/>
    </row>
    <row r="75" spans="1:17" s="93" customFormat="1" ht="15.6">
      <c r="A75" s="118"/>
      <c r="B75" s="119"/>
      <c r="C75" s="119"/>
      <c r="D75" s="119"/>
      <c r="E75" s="118"/>
      <c r="F75" s="120"/>
      <c r="G75" s="121"/>
      <c r="H75" s="122"/>
      <c r="I75" s="123"/>
      <c r="J75" s="122"/>
      <c r="K75" s="121"/>
      <c r="L75" s="122"/>
      <c r="M75" s="123"/>
      <c r="N75" s="122"/>
      <c r="O75" s="124"/>
      <c r="P75" s="125"/>
      <c r="Q75" s="119"/>
    </row>
    <row r="76" spans="1:17" s="93" customFormat="1" ht="15.6">
      <c r="A76" s="118"/>
      <c r="B76" s="119"/>
      <c r="C76" s="119"/>
      <c r="D76" s="119"/>
      <c r="E76" s="118"/>
      <c r="F76" s="120"/>
      <c r="G76" s="121"/>
      <c r="H76" s="122"/>
      <c r="I76" s="123"/>
      <c r="J76" s="122"/>
      <c r="K76" s="121"/>
      <c r="L76" s="122"/>
      <c r="M76" s="123"/>
      <c r="N76" s="122"/>
      <c r="O76" s="124"/>
      <c r="P76" s="125"/>
      <c r="Q76" s="119"/>
    </row>
    <row r="77" spans="1:17" s="93" customFormat="1" ht="15.6">
      <c r="A77" s="118"/>
      <c r="B77" s="119"/>
      <c r="C77" s="119"/>
      <c r="D77" s="119"/>
      <c r="E77" s="118"/>
      <c r="F77" s="120"/>
      <c r="G77" s="121"/>
      <c r="H77" s="122"/>
      <c r="I77" s="123"/>
      <c r="J77" s="122"/>
      <c r="K77" s="121"/>
      <c r="L77" s="122"/>
      <c r="M77" s="123"/>
      <c r="N77" s="122"/>
      <c r="O77" s="124"/>
      <c r="P77" s="125"/>
      <c r="Q77" s="119"/>
    </row>
    <row r="78" spans="1:17" s="93" customFormat="1" ht="15.6">
      <c r="A78" s="118"/>
      <c r="B78" s="119"/>
      <c r="C78" s="119"/>
      <c r="D78" s="119"/>
      <c r="E78" s="118"/>
      <c r="F78" s="120"/>
      <c r="G78" s="121"/>
      <c r="H78" s="122"/>
      <c r="I78" s="123"/>
      <c r="J78" s="122"/>
      <c r="K78" s="121"/>
      <c r="L78" s="122"/>
      <c r="M78" s="123"/>
      <c r="N78" s="122"/>
      <c r="O78" s="124"/>
      <c r="P78" s="125"/>
      <c r="Q78" s="119"/>
    </row>
    <row r="79" spans="1:17" s="93" customFormat="1" ht="15.6">
      <c r="A79" s="118"/>
      <c r="B79" s="119"/>
      <c r="C79" s="119"/>
      <c r="D79" s="119"/>
      <c r="E79" s="118"/>
      <c r="F79" s="120"/>
      <c r="G79" s="121"/>
      <c r="H79" s="122"/>
      <c r="I79" s="123"/>
      <c r="J79" s="122"/>
      <c r="K79" s="121"/>
      <c r="L79" s="122"/>
      <c r="M79" s="123"/>
      <c r="N79" s="122"/>
      <c r="O79" s="124"/>
      <c r="P79" s="125"/>
      <c r="Q79" s="119"/>
    </row>
    <row r="80" spans="1:17" s="93" customFormat="1" ht="15.6">
      <c r="A80" s="118"/>
      <c r="B80" s="119"/>
      <c r="C80" s="119"/>
      <c r="D80" s="119"/>
      <c r="E80" s="118"/>
      <c r="F80" s="120"/>
      <c r="G80" s="121"/>
      <c r="H80" s="122"/>
      <c r="I80" s="123"/>
      <c r="J80" s="122"/>
      <c r="K80" s="121"/>
      <c r="L80" s="122"/>
      <c r="M80" s="123"/>
      <c r="N80" s="122"/>
      <c r="O80" s="124"/>
      <c r="P80" s="125"/>
      <c r="Q80" s="119"/>
    </row>
    <row r="81" spans="1:17" s="93" customFormat="1" ht="15.6">
      <c r="A81" s="118"/>
      <c r="B81" s="119"/>
      <c r="C81" s="119"/>
      <c r="D81" s="119"/>
      <c r="E81" s="118"/>
      <c r="F81" s="120"/>
      <c r="G81" s="121"/>
      <c r="H81" s="122"/>
      <c r="I81" s="123"/>
      <c r="J81" s="122"/>
      <c r="K81" s="121"/>
      <c r="L81" s="122"/>
      <c r="M81" s="123"/>
      <c r="N81" s="122"/>
      <c r="O81" s="124"/>
      <c r="P81" s="125"/>
      <c r="Q81" s="119"/>
    </row>
    <row r="82" spans="1:17" s="93" customFormat="1" ht="15.6">
      <c r="A82" s="118"/>
      <c r="B82" s="119"/>
      <c r="C82" s="119"/>
      <c r="D82" s="119"/>
      <c r="E82" s="118"/>
      <c r="F82" s="120"/>
      <c r="G82" s="121"/>
      <c r="H82" s="122"/>
      <c r="I82" s="123"/>
      <c r="J82" s="122"/>
      <c r="K82" s="121"/>
      <c r="L82" s="122"/>
      <c r="M82" s="123"/>
      <c r="N82" s="122"/>
      <c r="O82" s="124"/>
      <c r="P82" s="125"/>
      <c r="Q82" s="119"/>
    </row>
    <row r="83" spans="1:17" s="93" customFormat="1" ht="15.6">
      <c r="A83" s="118"/>
      <c r="B83" s="119"/>
      <c r="C83" s="119"/>
      <c r="D83" s="119"/>
      <c r="E83" s="118"/>
      <c r="F83" s="120"/>
      <c r="G83" s="121"/>
      <c r="H83" s="122"/>
      <c r="I83" s="123"/>
      <c r="J83" s="122"/>
      <c r="K83" s="121"/>
      <c r="L83" s="122"/>
      <c r="M83" s="123"/>
      <c r="N83" s="122"/>
      <c r="O83" s="124"/>
      <c r="P83" s="125"/>
      <c r="Q83" s="119"/>
    </row>
    <row r="84" spans="1:17" s="93" customFormat="1" ht="15.6">
      <c r="A84" s="118"/>
      <c r="B84" s="119"/>
      <c r="C84" s="119"/>
      <c r="D84" s="119"/>
      <c r="E84" s="118"/>
      <c r="F84" s="120"/>
      <c r="G84" s="121"/>
      <c r="H84" s="122"/>
      <c r="I84" s="123"/>
      <c r="J84" s="122"/>
      <c r="K84" s="121"/>
      <c r="L84" s="122"/>
      <c r="M84" s="123"/>
      <c r="N84" s="122"/>
      <c r="O84" s="124"/>
      <c r="P84" s="125"/>
      <c r="Q84" s="119"/>
    </row>
    <row r="85" spans="1:17" s="93" customFormat="1" ht="15.6">
      <c r="A85" s="118"/>
      <c r="B85" s="119"/>
      <c r="C85" s="119"/>
      <c r="D85" s="119"/>
      <c r="E85" s="118"/>
      <c r="F85" s="120"/>
      <c r="G85" s="121"/>
      <c r="H85" s="122"/>
      <c r="I85" s="123"/>
      <c r="J85" s="122"/>
      <c r="K85" s="121"/>
      <c r="L85" s="122"/>
      <c r="M85" s="123"/>
      <c r="N85" s="122"/>
      <c r="O85" s="124"/>
      <c r="P85" s="125"/>
      <c r="Q85" s="119"/>
    </row>
    <row r="86" spans="1:17" s="93" customFormat="1" ht="15.6">
      <c r="A86" s="118"/>
      <c r="B86" s="119"/>
      <c r="C86" s="119"/>
      <c r="D86" s="119"/>
      <c r="E86" s="118"/>
      <c r="F86" s="120"/>
      <c r="G86" s="121"/>
      <c r="H86" s="122"/>
      <c r="I86" s="123"/>
      <c r="J86" s="122"/>
      <c r="K86" s="121"/>
      <c r="L86" s="122"/>
      <c r="M86" s="123"/>
      <c r="N86" s="122"/>
      <c r="O86" s="124"/>
      <c r="P86" s="125"/>
      <c r="Q86" s="119"/>
    </row>
    <row r="87" spans="1:17" s="93" customFormat="1" ht="15.6">
      <c r="A87" s="118"/>
      <c r="B87" s="119"/>
      <c r="C87" s="119"/>
      <c r="D87" s="119"/>
      <c r="E87" s="118"/>
      <c r="F87" s="120"/>
      <c r="G87" s="121"/>
      <c r="H87" s="122"/>
      <c r="I87" s="123"/>
      <c r="J87" s="122"/>
      <c r="K87" s="121"/>
      <c r="L87" s="122"/>
      <c r="M87" s="123"/>
      <c r="N87" s="122"/>
      <c r="O87" s="124"/>
      <c r="P87" s="125"/>
      <c r="Q87" s="119"/>
    </row>
    <row r="88" spans="1:17" s="93" customFormat="1" ht="15.6">
      <c r="A88" s="118"/>
      <c r="B88" s="119"/>
      <c r="C88" s="119"/>
      <c r="D88" s="119"/>
      <c r="E88" s="118"/>
      <c r="F88" s="120"/>
      <c r="G88" s="121"/>
      <c r="H88" s="122"/>
      <c r="I88" s="123"/>
      <c r="J88" s="122"/>
      <c r="K88" s="121"/>
      <c r="L88" s="122"/>
      <c r="M88" s="123"/>
      <c r="N88" s="122"/>
      <c r="O88" s="124"/>
      <c r="P88" s="125"/>
      <c r="Q88" s="119"/>
    </row>
    <row r="89" spans="1:17" s="93" customFormat="1" ht="15.6">
      <c r="A89" s="118"/>
      <c r="B89" s="119"/>
      <c r="C89" s="119"/>
      <c r="D89" s="119"/>
      <c r="E89" s="118"/>
      <c r="F89" s="120"/>
      <c r="G89" s="121"/>
      <c r="H89" s="122"/>
      <c r="I89" s="123"/>
      <c r="J89" s="122"/>
      <c r="K89" s="121"/>
      <c r="L89" s="122"/>
      <c r="M89" s="123"/>
      <c r="N89" s="122"/>
      <c r="O89" s="124"/>
      <c r="P89" s="125"/>
      <c r="Q89" s="119"/>
    </row>
    <row r="90" spans="1:17" s="93" customFormat="1" ht="15.6">
      <c r="A90" s="118"/>
      <c r="B90" s="119"/>
      <c r="C90" s="119"/>
      <c r="D90" s="119"/>
      <c r="E90" s="118"/>
      <c r="F90" s="120"/>
      <c r="G90" s="121"/>
      <c r="H90" s="122"/>
      <c r="I90" s="123"/>
      <c r="J90" s="122"/>
      <c r="K90" s="121"/>
      <c r="L90" s="122"/>
      <c r="M90" s="123"/>
      <c r="N90" s="122"/>
      <c r="O90" s="124"/>
      <c r="P90" s="125"/>
      <c r="Q90" s="119"/>
    </row>
    <row r="91" spans="1:17" s="93" customFormat="1" ht="15.6">
      <c r="A91" s="118"/>
      <c r="B91" s="119"/>
      <c r="C91" s="119"/>
      <c r="D91" s="119"/>
      <c r="E91" s="118"/>
      <c r="F91" s="120"/>
      <c r="G91" s="121"/>
      <c r="H91" s="122"/>
      <c r="I91" s="123"/>
      <c r="J91" s="122"/>
      <c r="K91" s="121"/>
      <c r="L91" s="122"/>
      <c r="M91" s="123"/>
      <c r="N91" s="122"/>
      <c r="O91" s="124"/>
      <c r="P91" s="125"/>
      <c r="Q91" s="119"/>
    </row>
    <row r="92" spans="1:17" s="93" customFormat="1" ht="15.6">
      <c r="A92" s="118"/>
      <c r="B92" s="119"/>
      <c r="C92" s="119"/>
      <c r="D92" s="119"/>
      <c r="E92" s="118"/>
      <c r="F92" s="120"/>
      <c r="G92" s="121"/>
      <c r="H92" s="122"/>
      <c r="I92" s="123"/>
      <c r="J92" s="122"/>
      <c r="K92" s="121"/>
      <c r="L92" s="122"/>
      <c r="M92" s="123"/>
      <c r="N92" s="122"/>
      <c r="O92" s="124"/>
      <c r="P92" s="125"/>
      <c r="Q92" s="119"/>
    </row>
    <row r="93" spans="1:17" s="93" customFormat="1" ht="15.6">
      <c r="A93" s="118"/>
      <c r="B93" s="119"/>
      <c r="C93" s="119"/>
      <c r="D93" s="119"/>
      <c r="E93" s="118"/>
      <c r="F93" s="120"/>
      <c r="G93" s="121"/>
      <c r="H93" s="122"/>
      <c r="I93" s="123"/>
      <c r="J93" s="122"/>
      <c r="K93" s="121"/>
      <c r="L93" s="122"/>
      <c r="M93" s="123"/>
      <c r="N93" s="122"/>
      <c r="O93" s="124"/>
      <c r="P93" s="125"/>
      <c r="Q93" s="119"/>
    </row>
    <row r="94" spans="1:17" s="93" customFormat="1" ht="15.6">
      <c r="A94" s="118"/>
      <c r="B94" s="119"/>
      <c r="C94" s="119"/>
      <c r="D94" s="119"/>
      <c r="E94" s="118"/>
      <c r="F94" s="120"/>
      <c r="G94" s="121"/>
      <c r="H94" s="122"/>
      <c r="I94" s="123"/>
      <c r="J94" s="122"/>
      <c r="K94" s="121"/>
      <c r="L94" s="122"/>
      <c r="M94" s="123"/>
      <c r="N94" s="122"/>
      <c r="O94" s="124"/>
      <c r="P94" s="125"/>
      <c r="Q94" s="119"/>
    </row>
    <row r="95" spans="1:17" s="93" customFormat="1" ht="15.6">
      <c r="A95" s="118"/>
      <c r="B95" s="119"/>
      <c r="C95" s="119"/>
      <c r="D95" s="119"/>
      <c r="E95" s="118"/>
      <c r="F95" s="120"/>
      <c r="G95" s="121"/>
      <c r="H95" s="122"/>
      <c r="I95" s="123"/>
      <c r="J95" s="122"/>
      <c r="K95" s="121"/>
      <c r="L95" s="122"/>
      <c r="M95" s="123"/>
      <c r="N95" s="122"/>
      <c r="O95" s="124"/>
      <c r="P95" s="125"/>
      <c r="Q95" s="119"/>
    </row>
    <row r="96" spans="1:17" s="93" customFormat="1" ht="15.6">
      <c r="A96" s="118"/>
      <c r="B96" s="119"/>
      <c r="C96" s="119"/>
      <c r="D96" s="119"/>
      <c r="E96" s="118"/>
      <c r="F96" s="120"/>
      <c r="G96" s="121"/>
      <c r="H96" s="122"/>
      <c r="I96" s="123"/>
      <c r="J96" s="122"/>
      <c r="K96" s="121"/>
      <c r="L96" s="122"/>
      <c r="M96" s="123"/>
      <c r="N96" s="122"/>
      <c r="O96" s="124"/>
      <c r="P96" s="125"/>
      <c r="Q96" s="119"/>
    </row>
    <row r="97" spans="1:17" s="93" customFormat="1" ht="15.6">
      <c r="A97" s="118"/>
      <c r="B97" s="119"/>
      <c r="C97" s="119"/>
      <c r="D97" s="119"/>
      <c r="E97" s="118"/>
      <c r="F97" s="120"/>
      <c r="G97" s="121"/>
      <c r="H97" s="122"/>
      <c r="I97" s="123"/>
      <c r="J97" s="122"/>
      <c r="K97" s="121"/>
      <c r="L97" s="122"/>
      <c r="M97" s="123"/>
      <c r="N97" s="122"/>
      <c r="O97" s="124"/>
      <c r="P97" s="125"/>
      <c r="Q97" s="119"/>
    </row>
    <row r="98" spans="1:17" s="93" customFormat="1" ht="15.6">
      <c r="A98" s="118"/>
      <c r="B98" s="119"/>
      <c r="C98" s="119"/>
      <c r="D98" s="119"/>
      <c r="E98" s="118"/>
      <c r="F98" s="120"/>
      <c r="G98" s="121"/>
      <c r="H98" s="122"/>
      <c r="I98" s="123"/>
      <c r="J98" s="122"/>
      <c r="K98" s="121"/>
      <c r="L98" s="122"/>
      <c r="M98" s="123"/>
      <c r="N98" s="122"/>
      <c r="O98" s="124"/>
      <c r="P98" s="125"/>
      <c r="Q98" s="119"/>
    </row>
    <row r="99" spans="1:17" s="93" customFormat="1" ht="15.6">
      <c r="A99" s="118"/>
      <c r="B99" s="119"/>
      <c r="C99" s="119"/>
      <c r="D99" s="119"/>
      <c r="E99" s="118"/>
      <c r="F99" s="120"/>
      <c r="G99" s="121"/>
      <c r="H99" s="122"/>
      <c r="I99" s="123"/>
      <c r="J99" s="122"/>
      <c r="K99" s="121"/>
      <c r="L99" s="122"/>
      <c r="M99" s="123"/>
      <c r="N99" s="122"/>
      <c r="O99" s="124"/>
      <c r="P99" s="125"/>
      <c r="Q99" s="119"/>
    </row>
    <row r="100" spans="1:17" s="93" customFormat="1" ht="15.6">
      <c r="A100" s="118"/>
      <c r="B100" s="119"/>
      <c r="C100" s="119"/>
      <c r="D100" s="119"/>
      <c r="E100" s="118"/>
      <c r="F100" s="120"/>
      <c r="G100" s="121"/>
      <c r="H100" s="122"/>
      <c r="I100" s="123"/>
      <c r="J100" s="122"/>
      <c r="K100" s="121"/>
      <c r="L100" s="122"/>
      <c r="M100" s="123"/>
      <c r="N100" s="122"/>
      <c r="O100" s="124"/>
      <c r="P100" s="125"/>
      <c r="Q100" s="119"/>
    </row>
    <row r="101" spans="1:17" s="93" customFormat="1" ht="15.6">
      <c r="A101" s="118"/>
      <c r="B101" s="119"/>
      <c r="C101" s="119"/>
      <c r="D101" s="119"/>
      <c r="E101" s="118"/>
      <c r="F101" s="120"/>
      <c r="G101" s="121"/>
      <c r="H101" s="122"/>
      <c r="I101" s="123"/>
      <c r="J101" s="122"/>
      <c r="K101" s="121"/>
      <c r="L101" s="122"/>
      <c r="M101" s="123"/>
      <c r="N101" s="122"/>
      <c r="O101" s="124"/>
      <c r="P101" s="125"/>
      <c r="Q101" s="119"/>
    </row>
    <row r="102" spans="1:17" s="93" customFormat="1" ht="15.6">
      <c r="A102" s="118"/>
      <c r="B102" s="119"/>
      <c r="C102" s="119"/>
      <c r="D102" s="119"/>
      <c r="E102" s="118"/>
      <c r="F102" s="120"/>
      <c r="G102" s="121"/>
      <c r="H102" s="122"/>
      <c r="I102" s="123"/>
      <c r="J102" s="122"/>
      <c r="K102" s="121"/>
      <c r="L102" s="122"/>
      <c r="M102" s="123"/>
      <c r="N102" s="122"/>
      <c r="O102" s="124"/>
      <c r="P102" s="125"/>
      <c r="Q102" s="119"/>
    </row>
    <row r="103" spans="1:17" s="93" customFormat="1" ht="15.6">
      <c r="A103" s="118"/>
      <c r="B103" s="119"/>
      <c r="C103" s="119"/>
      <c r="D103" s="119"/>
      <c r="E103" s="118"/>
      <c r="F103" s="120"/>
      <c r="G103" s="121"/>
      <c r="H103" s="122"/>
      <c r="I103" s="123"/>
      <c r="J103" s="122"/>
      <c r="K103" s="121"/>
      <c r="L103" s="122"/>
      <c r="M103" s="123"/>
      <c r="N103" s="122"/>
      <c r="O103" s="124"/>
      <c r="P103" s="125"/>
      <c r="Q103" s="119"/>
    </row>
    <row r="104" spans="1:17" s="93" customFormat="1" ht="15.6">
      <c r="A104" s="118"/>
      <c r="B104" s="119"/>
      <c r="C104" s="119"/>
      <c r="D104" s="119"/>
      <c r="E104" s="118"/>
      <c r="F104" s="120"/>
      <c r="G104" s="121"/>
      <c r="H104" s="122"/>
      <c r="I104" s="123"/>
      <c r="J104" s="122"/>
      <c r="K104" s="121"/>
      <c r="L104" s="122"/>
      <c r="M104" s="123"/>
      <c r="N104" s="122"/>
      <c r="O104" s="124"/>
      <c r="P104" s="125"/>
      <c r="Q104" s="119"/>
    </row>
    <row r="105" spans="1:17">
      <c r="F105" s="126"/>
    </row>
    <row r="106" spans="1:17">
      <c r="F106" s="126"/>
    </row>
    <row r="107" spans="1:17">
      <c r="F107" s="126"/>
    </row>
    <row r="108" spans="1:17">
      <c r="F108" s="126"/>
    </row>
    <row r="109" spans="1:17">
      <c r="F109" s="126"/>
    </row>
    <row r="110" spans="1:17">
      <c r="F110" s="126"/>
    </row>
    <row r="111" spans="1:17">
      <c r="F111" s="126"/>
    </row>
    <row r="112" spans="1:17">
      <c r="F112" s="126"/>
    </row>
    <row r="113" spans="6:6">
      <c r="F113" s="126"/>
    </row>
    <row r="114" spans="6:6">
      <c r="F114" s="126"/>
    </row>
    <row r="115" spans="6:6">
      <c r="F115" s="126"/>
    </row>
    <row r="116" spans="6:6">
      <c r="F116" s="126"/>
    </row>
    <row r="117" spans="6:6">
      <c r="F117" s="126"/>
    </row>
    <row r="118" spans="6:6">
      <c r="F118" s="126"/>
    </row>
    <row r="119" spans="6:6">
      <c r="F119" s="126"/>
    </row>
  </sheetData>
  <sheetProtection formatCells="0" formatColumns="0" formatRows="0" insertColumns="0" insertRows="0" deleteRows="0" selectLockedCells="1"/>
  <mergeCells count="16">
    <mergeCell ref="A41:E41"/>
    <mergeCell ref="A42:A49"/>
    <mergeCell ref="A51:A55"/>
    <mergeCell ref="A50:E50"/>
    <mergeCell ref="A4:C4"/>
    <mergeCell ref="A8:E8"/>
    <mergeCell ref="A16:A26"/>
    <mergeCell ref="A28:A35"/>
    <mergeCell ref="A37:A40"/>
    <mergeCell ref="A36:E36"/>
    <mergeCell ref="A27:E27"/>
    <mergeCell ref="A15:E15"/>
    <mergeCell ref="A9:A10"/>
    <mergeCell ref="A11:E11"/>
    <mergeCell ref="A6:A7"/>
    <mergeCell ref="A5:E5"/>
  </mergeCells>
  <phoneticPr fontId="2" type="noConversion"/>
  <printOptions horizontalCentered="1"/>
  <pageMargins left="0.59055118110236227" right="0.59055118110236227" top="0.59055118110236227" bottom="0.59055118110236227" header="0.19685039370078741" footer="0.19685039370078741"/>
  <pageSetup paperSize="9" scale="64" fitToHeight="999" orientation="landscape" r:id="rId1"/>
  <headerFooter alignWithMargins="0">
    <oddFooter>&amp;C&amp;P / &amp;N&amp;R&amp;G</oddFooter>
  </headerFooter>
  <ignoredErrors>
    <ignoredError sqref="P8 L11:N11 O6:O7 I4:I7 M4:P4 K4:K7 M5:M7 O5:P5 P36:P40 P15:P19 P20:P22 P27:P33 P11 P23:P24 P41:P55" unlockedFormula="1"/>
    <ignoredError sqref="I11:K11 I8:I10 K8:K10 H15:O15 I12 K12 H27:O27 I16 H36:O36 H41:O41 K37:O40 H50:O50 K42:O49 K51:O55 M8:O8 O9:O10 M12 K16:K19 M16:M19 O16:O19 K22:O22 K23:K25 M23:M24 M25 O23:O24 K28:O33 O11 O25 O12 K20 M20 O20 K21 M21:O21" formula="1" unlockedFormula="1"/>
    <ignoredError sqref="G36:G40 G15:G19 G20:G22 G27:G33 G8:G10 G11:G12 G23:G25 G41:G55" formula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진척율 집계시트</vt:lpstr>
      <vt:lpstr>WBS</vt:lpstr>
      <vt:lpstr>WBS!Print_Area</vt:lpstr>
      <vt:lpstr>WBS!Print_Titles</vt:lpstr>
      <vt:lpstr>'진척율 집계시트'!Print_Titles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프로젝트진척도측정템플릿(전장품)</dc:title>
  <dc:creator>sungmo</dc:creator>
  <cp:lastModifiedBy>sungmo</cp:lastModifiedBy>
  <cp:lastPrinted>2009-09-02T02:28:49Z</cp:lastPrinted>
  <dcterms:created xsi:type="dcterms:W3CDTF">2004-08-23T06:10:35Z</dcterms:created>
  <dcterms:modified xsi:type="dcterms:W3CDTF">2017-07-07T09:08:32Z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115f82a0-784c-4b4c-8a75-182e8654d301</vt:lpwstr>
  </property>
</Properties>
</file>