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F8CA5F3-D607-4B37-97EC-236E5EB61140}" xr6:coauthVersionLast="47" xr6:coauthVersionMax="47" xr10:uidLastSave="{00000000-0000-0000-0000-000000000000}"/>
  <bookViews>
    <workbookView xWindow="-120" yWindow="-120" windowWidth="29040" windowHeight="15840" xr2:uid="{3D50E5DF-030A-4BAB-B9BA-95D27E8C2145}"/>
  </bookViews>
  <sheets>
    <sheet name="발전실적 및 인근발전소 발전실적" sheetId="3" r:id="rId1"/>
    <sheet name="Gearing Ratio 분석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3" l="1"/>
  <c r="E10" i="3"/>
  <c r="E4" i="3"/>
  <c r="G43" i="2"/>
  <c r="F17" i="2" l="1"/>
  <c r="H17" i="2" s="1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38" i="2" l="1"/>
  <c r="F38" i="2"/>
  <c r="H38" i="2" l="1"/>
  <c r="F43" i="2"/>
  <c r="H43" i="2" s="1"/>
</calcChain>
</file>

<file path=xl/sharedStrings.xml><?xml version="1.0" encoding="utf-8"?>
<sst xmlns="http://schemas.openxmlformats.org/spreadsheetml/2006/main" count="252" uniqueCount="155">
  <si>
    <t xml:space="preserve">운영중 </t>
  </si>
  <si>
    <t>산청하이일호태양광발전소㈜</t>
  </si>
  <si>
    <t>산청하이이호태양광발전소㈜</t>
  </si>
  <si>
    <t>산청하이오호태양광발전소㈜</t>
  </si>
  <si>
    <t>산청하이육호태양광발전소</t>
  </si>
  <si>
    <t>금성 태양광발전소</t>
  </si>
  <si>
    <t>㈜혜성에너지</t>
  </si>
  <si>
    <t>솔라나인㈜</t>
  </si>
  <si>
    <t>솔라원㈜</t>
  </si>
  <si>
    <t>㈜다랑쉬태양광</t>
  </si>
  <si>
    <t>공사중</t>
  </si>
  <si>
    <t>황제태양광발전소</t>
  </si>
  <si>
    <t>대길태양광발전소</t>
  </si>
  <si>
    <t>㈜도화</t>
  </si>
  <si>
    <t>도화 태양광발전소</t>
  </si>
  <si>
    <t>㈜지보에너지</t>
  </si>
  <si>
    <t>지보 태양광발전소</t>
  </si>
  <si>
    <t>㈜보문에너지</t>
  </si>
  <si>
    <t>주식회사 보문에너지</t>
  </si>
  <si>
    <t>대성쏠라 태양광발전소</t>
  </si>
  <si>
    <t>더드림에너지 태양광발전소</t>
  </si>
  <si>
    <t>비오엠쏠라㈜</t>
  </si>
  <si>
    <t>우성에너지㈜</t>
  </si>
  <si>
    <t>우성에너지 태양광발전소</t>
  </si>
  <si>
    <t>강원발전㈜</t>
  </si>
  <si>
    <t>강원발전 태양광발전소</t>
  </si>
  <si>
    <t>에스발전㈜</t>
  </si>
  <si>
    <t>케이발전㈜</t>
  </si>
  <si>
    <t>케이발전 태양광발전소</t>
  </si>
  <si>
    <t>영동발전㈜</t>
  </si>
  <si>
    <t>영동발전 태양광발전소</t>
  </si>
  <si>
    <t>센트럴태양광발전소3호㈜</t>
  </si>
  <si>
    <t>다랑쉬 태양광발전소</t>
  </si>
  <si>
    <t>센트럴태양광발전소1호㈜</t>
  </si>
  <si>
    <t>센트럴태양광발전소26호㈜</t>
  </si>
  <si>
    <t>안동1호망호리태양광발전소</t>
  </si>
  <si>
    <t>센트럴태양광발전소20호㈜</t>
  </si>
  <si>
    <t>센트럴태양광발전소2호㈜</t>
  </si>
  <si>
    <t>센트럴태양광발전소21호㈜</t>
  </si>
  <si>
    <t>센트럴태양광발전소22호㈜</t>
  </si>
  <si>
    <t>센트럴태양광발전소23호㈜</t>
  </si>
  <si>
    <t>센트럴태양광발전소4호㈜</t>
  </si>
  <si>
    <t>솔라다이렉트1호 태양광발전소</t>
  </si>
  <si>
    <t>센트럴태양광발전소5호㈜</t>
  </si>
  <si>
    <t>정선하늘6호 태양광발전소</t>
  </si>
  <si>
    <t>채움쏠라1호 태양광발전소</t>
  </si>
  <si>
    <t>센트럴태양광발전소6호㈜</t>
  </si>
  <si>
    <t>소나무1 태양광발전소</t>
  </si>
  <si>
    <t>평창회동1호 태양광발전소</t>
  </si>
  <si>
    <t>센트럴태양광발전소24호㈜</t>
  </si>
  <si>
    <t>회동에너지1호 태양광발전소</t>
  </si>
  <si>
    <t>센트럴태양광발전소25호㈜</t>
  </si>
  <si>
    <t>제이에이치에너지2호 태양광발전소</t>
  </si>
  <si>
    <t>길탕1호 태양광발전소</t>
  </si>
  <si>
    <t>길탕2호 태양광발전소</t>
  </si>
  <si>
    <t>㈜아침태양광6호</t>
  </si>
  <si>
    <t>아침태양광6호 태양광발전소</t>
  </si>
  <si>
    <t>소나무2 태양광발전소</t>
  </si>
  <si>
    <t>제이씨엠에너지 태양광발전소</t>
  </si>
  <si>
    <t>비오엠쏠라 태양광발전소</t>
  </si>
  <si>
    <t>에스발전 태양광발전소</t>
  </si>
  <si>
    <t>SPC</t>
    <phoneticPr fontId="2" type="noConversion"/>
  </si>
  <si>
    <t>Status</t>
    <phoneticPr fontId="2" type="noConversion"/>
  </si>
  <si>
    <t>Project</t>
    <phoneticPr fontId="2" type="noConversion"/>
  </si>
  <si>
    <t>No.</t>
    <phoneticPr fontId="2" type="noConversion"/>
  </si>
  <si>
    <t>Total</t>
    <phoneticPr fontId="2" type="noConversion"/>
  </si>
  <si>
    <t>우송/예리 태양광발전소</t>
    <phoneticPr fontId="2" type="noConversion"/>
  </si>
  <si>
    <t>㈜현대 / 정선하늘5호 태양광발전소</t>
    <phoneticPr fontId="2" type="noConversion"/>
  </si>
  <si>
    <t>센트럴태양광발전소19호㈜</t>
    <phoneticPr fontId="2" type="noConversion"/>
  </si>
  <si>
    <t>솔라다이렉트㈜</t>
    <phoneticPr fontId="2" type="noConversion"/>
  </si>
  <si>
    <t>채움쏠라㈜</t>
    <phoneticPr fontId="2" type="noConversion"/>
  </si>
  <si>
    <t>피씨솔라㈜</t>
    <phoneticPr fontId="2" type="noConversion"/>
  </si>
  <si>
    <t>회동에너지㈜</t>
    <phoneticPr fontId="2" type="noConversion"/>
  </si>
  <si>
    <t>제이에이치에너지㈜</t>
    <phoneticPr fontId="2" type="noConversion"/>
  </si>
  <si>
    <t>대성쏠라㈜</t>
    <phoneticPr fontId="2" type="noConversion"/>
  </si>
  <si>
    <t>더드림에너지㈜</t>
    <phoneticPr fontId="2" type="noConversion"/>
  </si>
  <si>
    <t>㈜제이씨엠에너지</t>
    <phoneticPr fontId="2" type="noConversion"/>
  </si>
  <si>
    <t>법인전부사항 증명서상 자본금(백만원)</t>
    <phoneticPr fontId="2" type="noConversion"/>
  </si>
  <si>
    <t>금번 Debt Sizing 금액</t>
    <phoneticPr fontId="2" type="noConversion"/>
  </si>
  <si>
    <t>gearing Ratio</t>
    <phoneticPr fontId="2" type="noConversion"/>
  </si>
  <si>
    <t>비고</t>
    <phoneticPr fontId="2" type="noConversion"/>
  </si>
  <si>
    <t>DSRA 현금적립액</t>
    <phoneticPr fontId="2" type="noConversion"/>
  </si>
  <si>
    <t>MMRA 현금적립액</t>
    <phoneticPr fontId="2" type="noConversion"/>
  </si>
  <si>
    <t>Adjustment</t>
    <phoneticPr fontId="2" type="noConversion"/>
  </si>
  <si>
    <t>Adjusted Total</t>
    <phoneticPr fontId="2" type="noConversion"/>
  </si>
  <si>
    <t>* 기존 발전소 지분을 구주인수 방식으로 인수한 건으로, SPC 별도 증자는 이루어지지 않음. 매각처향 지급금액은 7.55억원 수준</t>
    <phoneticPr fontId="2" type="noConversion"/>
  </si>
  <si>
    <r>
      <t>* 솔라나인㈜와 솔라원㈜의 구주인수대금 반영시, Gearing Ratio는</t>
    </r>
    <r>
      <rPr>
        <b/>
        <sz val="10"/>
        <color rgb="FFFF0000"/>
        <rFont val="맑은 고딕"/>
        <family val="3"/>
        <charset val="129"/>
        <scheme val="minor"/>
      </rPr>
      <t xml:space="preserve"> 9.71%</t>
    </r>
    <r>
      <rPr>
        <b/>
        <sz val="10"/>
        <color theme="1"/>
        <rFont val="맑은 고딕"/>
        <family val="3"/>
        <charset val="129"/>
        <scheme val="minor"/>
      </rPr>
      <t xml:space="preserve"> 수준</t>
    </r>
    <phoneticPr fontId="2" type="noConversion"/>
  </si>
  <si>
    <r>
      <t xml:space="preserve">* 솔라나인㈜와 솔라원㈜의 구주인수대금 반영시, Gearing Ratio는 </t>
    </r>
    <r>
      <rPr>
        <b/>
        <sz val="10"/>
        <color rgb="FFFF0000"/>
        <rFont val="맑은 고딕"/>
        <family val="3"/>
        <charset val="129"/>
        <scheme val="minor"/>
      </rPr>
      <t>10.22%</t>
    </r>
    <r>
      <rPr>
        <b/>
        <sz val="10"/>
        <color theme="1"/>
        <rFont val="맑은 고딕"/>
        <family val="3"/>
        <charset val="129"/>
        <scheme val="minor"/>
      </rPr>
      <t xml:space="preserve"> 수준</t>
    </r>
    <phoneticPr fontId="2" type="noConversion"/>
  </si>
  <si>
    <t>프로젝트명</t>
    <phoneticPr fontId="2" type="noConversion"/>
  </si>
  <si>
    <t>용량</t>
    <phoneticPr fontId="2" type="noConversion"/>
  </si>
  <si>
    <t>상업운전일</t>
    <phoneticPr fontId="2" type="noConversion"/>
  </si>
  <si>
    <t>발전실적(누적)</t>
    <phoneticPr fontId="2" type="noConversion"/>
  </si>
  <si>
    <t>보장발전시간</t>
    <phoneticPr fontId="2" type="noConversion"/>
  </si>
  <si>
    <t>인근지역발전실적</t>
    <phoneticPr fontId="2" type="noConversion"/>
  </si>
  <si>
    <t>대상발전소</t>
    <phoneticPr fontId="2" type="noConversion"/>
  </si>
  <si>
    <t>거리 (km)</t>
    <phoneticPr fontId="2" type="noConversion"/>
  </si>
  <si>
    <t>2017 발전실적</t>
    <phoneticPr fontId="2" type="noConversion"/>
  </si>
  <si>
    <t>2018 발전실적</t>
    <phoneticPr fontId="2" type="noConversion"/>
  </si>
  <si>
    <t>2019 발전실적</t>
    <phoneticPr fontId="2" type="noConversion"/>
  </si>
  <si>
    <t>2020 발전실적</t>
    <phoneticPr fontId="2" type="noConversion"/>
  </si>
  <si>
    <t>센트럴태양광발전소3호 주식회사(상주, 창녕)</t>
    <phoneticPr fontId="2" type="noConversion"/>
  </si>
  <si>
    <t>2019-12-18 / 2020-05-14</t>
    <phoneticPr fontId="2" type="noConversion"/>
  </si>
  <si>
    <t>경북의성발전소</t>
    <phoneticPr fontId="2" type="noConversion"/>
  </si>
  <si>
    <t>케이와이케이망호 주식회사(안동)</t>
    <phoneticPr fontId="2" type="noConversion"/>
  </si>
  <si>
    <t>경북 안동발전소</t>
    <phoneticPr fontId="2" type="noConversion"/>
  </si>
  <si>
    <t>산청하이일호태양광발전소 주식회사(산청)</t>
    <phoneticPr fontId="2" type="noConversion"/>
  </si>
  <si>
    <t>경남 합천발전소</t>
    <phoneticPr fontId="2" type="noConversion"/>
  </si>
  <si>
    <t>산청하이이호태양광발전소 주식회사(산청)</t>
    <phoneticPr fontId="2" type="noConversion"/>
  </si>
  <si>
    <t>산청하이오호태양광발전소 주식회사(산청)</t>
    <phoneticPr fontId="2" type="noConversion"/>
  </si>
  <si>
    <t>음영제거작업 및 추가 효율증가 장치 부탁등 조치중</t>
    <phoneticPr fontId="2" type="noConversion"/>
  </si>
  <si>
    <t>산청하이육호태양광발전소 주식회사(산청)</t>
    <phoneticPr fontId="2" type="noConversion"/>
  </si>
  <si>
    <t>센트럴태양광발전소4호 주식회사(김천, 정선3차)</t>
    <phoneticPr fontId="2" type="noConversion"/>
  </si>
  <si>
    <t>2021-01-06 / 2021-07-21</t>
    <phoneticPr fontId="2" type="noConversion"/>
  </si>
  <si>
    <t>경북 문경발전소</t>
    <phoneticPr fontId="2" type="noConversion"/>
  </si>
  <si>
    <t>주식회사 진성개발(영천)</t>
    <phoneticPr fontId="2" type="noConversion"/>
  </si>
  <si>
    <t>경북 경주발전소</t>
    <phoneticPr fontId="2" type="noConversion"/>
  </si>
  <si>
    <t>주식회사 혜성에너지(영천)</t>
    <phoneticPr fontId="2" type="noConversion"/>
  </si>
  <si>
    <t>아침태양광6호 주식회사(천안)</t>
    <phoneticPr fontId="2" type="noConversion"/>
  </si>
  <si>
    <t>집계중</t>
    <phoneticPr fontId="2" type="noConversion"/>
  </si>
  <si>
    <t>충남 천안발전소</t>
    <phoneticPr fontId="2" type="noConversion"/>
  </si>
  <si>
    <t>센트럴태양광발전소5호 주식회사(정선3차)</t>
    <phoneticPr fontId="2" type="noConversion"/>
  </si>
  <si>
    <t>강원 삼척발전소</t>
    <phoneticPr fontId="2" type="noConversion"/>
  </si>
  <si>
    <t>센트럴태양광발전소6호 주식회사(철원)</t>
    <phoneticPr fontId="2" type="noConversion"/>
  </si>
  <si>
    <t>강원 화천발전소</t>
    <phoneticPr fontId="2" type="noConversion"/>
  </si>
  <si>
    <t>소나무2태양광발전소(철원)</t>
    <phoneticPr fontId="2" type="noConversion"/>
  </si>
  <si>
    <t>강원 철원발전소</t>
    <phoneticPr fontId="2" type="noConversion"/>
  </si>
  <si>
    <t>솔라나인 주식회사(보은)</t>
    <phoneticPr fontId="2" type="noConversion"/>
  </si>
  <si>
    <t>솔라원 주식회사(보은)</t>
    <phoneticPr fontId="2" type="noConversion"/>
  </si>
  <si>
    <t>주식회사 다랑쉬태양광(제주)</t>
    <phoneticPr fontId="2" type="noConversion"/>
  </si>
  <si>
    <t>공사중</t>
    <phoneticPr fontId="2" type="noConversion"/>
  </si>
  <si>
    <t>n/a</t>
    <phoneticPr fontId="2" type="noConversion"/>
  </si>
  <si>
    <t>제주도 발전소</t>
    <phoneticPr fontId="2" type="noConversion"/>
  </si>
  <si>
    <t>센트럴태양광발전소1호 주식회사(영덕)</t>
    <phoneticPr fontId="2" type="noConversion"/>
  </si>
  <si>
    <t>경북 영주발전소</t>
    <phoneticPr fontId="2" type="noConversion"/>
  </si>
  <si>
    <t>센트럴태양광발전소2호 주식회사(영덕)</t>
    <phoneticPr fontId="2" type="noConversion"/>
  </si>
  <si>
    <t>주식회사 도화(예천)</t>
    <phoneticPr fontId="2" type="noConversion"/>
  </si>
  <si>
    <t>경북 예천발전소</t>
    <phoneticPr fontId="2" type="noConversion"/>
  </si>
  <si>
    <t>주식회사 지보에너지(예천)</t>
    <phoneticPr fontId="2" type="noConversion"/>
  </si>
  <si>
    <t>주식회사 보문에너지(예천)</t>
    <phoneticPr fontId="2" type="noConversion"/>
  </si>
  <si>
    <t>솔라다이렉트 주식회사(평창)</t>
    <phoneticPr fontId="2" type="noConversion"/>
  </si>
  <si>
    <t>강원 삼척/태백발전소</t>
    <phoneticPr fontId="2" type="noConversion"/>
  </si>
  <si>
    <t>채움쏠라 주식회사(평창)</t>
    <phoneticPr fontId="2" type="noConversion"/>
  </si>
  <si>
    <t>피씨솔라 주식회사(평창)</t>
    <phoneticPr fontId="2" type="noConversion"/>
  </si>
  <si>
    <t>회동에너지 주식회사(평창)</t>
    <phoneticPr fontId="2" type="noConversion"/>
  </si>
  <si>
    <t>제이에이치에너지 주식회사(평창)</t>
    <phoneticPr fontId="2" type="noConversion"/>
  </si>
  <si>
    <t>대성쏠라 주식회사(평창)</t>
    <phoneticPr fontId="2" type="noConversion"/>
  </si>
  <si>
    <t>더드림에너지 주식회사(평창)</t>
    <phoneticPr fontId="2" type="noConversion"/>
  </si>
  <si>
    <t>주식회사 제이씨엠에너지(평창)</t>
    <phoneticPr fontId="2" type="noConversion"/>
  </si>
  <si>
    <t>비오엠쏠라 주식회사(평창)</t>
    <phoneticPr fontId="2" type="noConversion"/>
  </si>
  <si>
    <t>우성에너지 주식회사(평창)</t>
    <phoneticPr fontId="2" type="noConversion"/>
  </si>
  <si>
    <t>강원발전 주식회사(삼척)</t>
    <phoneticPr fontId="2" type="noConversion"/>
  </si>
  <si>
    <t>에스발전 주식회사(삼척)</t>
    <phoneticPr fontId="2" type="noConversion"/>
  </si>
  <si>
    <t>케이발전 주식회사(삼척)</t>
    <phoneticPr fontId="2" type="noConversion"/>
  </si>
  <si>
    <t>영동발전 주식회사(삼척)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</si>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</sst>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.0%"/>
    <numFmt numFmtId="177" formatCode="#,##0_);[Red]\(#,##0\)"/>
    <numFmt numFmtId="178" formatCode="#,##0_ "/>
    <numFmt numFmtId="179" formatCode="#,##0.0_ "/>
    <numFmt numFmtId="180" formatCode="#,##0.00_);[Red]\(#,##0.00\)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Continuous" vertical="center"/>
    </xf>
    <xf numFmtId="177" fontId="6" fillId="3" borderId="2" xfId="1" applyNumberFormat="1" applyFont="1" applyFill="1" applyBorder="1" applyAlignment="1">
      <alignment horizontal="center" vertical="center"/>
    </xf>
    <xf numFmtId="10" fontId="6" fillId="3" borderId="2" xfId="2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 readingOrder="1"/>
    </xf>
    <xf numFmtId="0" fontId="4" fillId="0" borderId="7" xfId="0" applyFont="1" applyBorder="1" applyAlignment="1">
      <alignment horizontal="center" vertical="center" wrapText="1" readingOrder="1"/>
    </xf>
    <xf numFmtId="177" fontId="3" fillId="0" borderId="7" xfId="0" applyNumberFormat="1" applyFont="1" applyFill="1" applyBorder="1" applyAlignment="1">
      <alignment horizontal="center" vertical="center"/>
    </xf>
    <xf numFmtId="10" fontId="3" fillId="0" borderId="7" xfId="2" applyNumberFormat="1" applyFont="1" applyBorder="1" applyAlignment="1">
      <alignment horizontal="center" vertical="center"/>
    </xf>
    <xf numFmtId="176" fontId="3" fillId="0" borderId="8" xfId="2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 readingOrder="1"/>
    </xf>
    <xf numFmtId="0" fontId="4" fillId="0" borderId="10" xfId="0" applyFont="1" applyBorder="1" applyAlignment="1">
      <alignment horizontal="center" vertical="center" wrapText="1" readingOrder="1"/>
    </xf>
    <xf numFmtId="177" fontId="3" fillId="0" borderId="10" xfId="0" applyNumberFormat="1" applyFont="1" applyFill="1" applyBorder="1" applyAlignment="1">
      <alignment horizontal="center" vertical="center"/>
    </xf>
    <xf numFmtId="10" fontId="3" fillId="0" borderId="10" xfId="2" applyNumberFormat="1" applyFont="1" applyBorder="1" applyAlignment="1">
      <alignment horizontal="center" vertical="center"/>
    </xf>
    <xf numFmtId="176" fontId="3" fillId="0" borderId="11" xfId="2" applyNumberFormat="1" applyFont="1" applyBorder="1" applyAlignment="1">
      <alignment horizontal="center" vertical="center"/>
    </xf>
    <xf numFmtId="176" fontId="3" fillId="0" borderId="11" xfId="2" applyNumberFormat="1" applyFont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 wrapText="1" readingOrder="1"/>
    </xf>
    <xf numFmtId="0" fontId="4" fillId="2" borderId="10" xfId="0" applyFont="1" applyFill="1" applyBorder="1" applyAlignment="1">
      <alignment horizontal="center" vertical="center" wrapText="1" readingOrder="1"/>
    </xf>
    <xf numFmtId="177" fontId="3" fillId="2" borderId="10" xfId="0" applyNumberFormat="1" applyFont="1" applyFill="1" applyBorder="1" applyAlignment="1">
      <alignment horizontal="center" vertical="center"/>
    </xf>
    <xf numFmtId="10" fontId="3" fillId="2" borderId="10" xfId="2" applyNumberFormat="1" applyFont="1" applyFill="1" applyBorder="1" applyAlignment="1">
      <alignment horizontal="center" vertical="center"/>
    </xf>
    <xf numFmtId="176" fontId="3" fillId="2" borderId="11" xfId="2" applyNumberFormat="1" applyFont="1" applyFill="1" applyBorder="1" applyAlignment="1">
      <alignment horizontal="left" vertical="center"/>
    </xf>
    <xf numFmtId="177" fontId="5" fillId="0" borderId="10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 readingOrder="1"/>
    </xf>
    <xf numFmtId="0" fontId="4" fillId="4" borderId="13" xfId="0" applyFont="1" applyFill="1" applyBorder="1" applyAlignment="1">
      <alignment horizontal="center" vertical="center" wrapText="1" readingOrder="1"/>
    </xf>
    <xf numFmtId="177" fontId="3" fillId="4" borderId="13" xfId="0" applyNumberFormat="1" applyFont="1" applyFill="1" applyBorder="1" applyAlignment="1">
      <alignment horizontal="center" vertical="center"/>
    </xf>
    <xf numFmtId="10" fontId="3" fillId="4" borderId="13" xfId="2" applyNumberFormat="1" applyFont="1" applyFill="1" applyBorder="1" applyAlignment="1">
      <alignment horizontal="center" vertical="center"/>
    </xf>
    <xf numFmtId="176" fontId="3" fillId="4" borderId="14" xfId="2" applyNumberFormat="1" applyFont="1" applyFill="1" applyBorder="1" applyAlignment="1">
      <alignment horizontal="left" vertical="center"/>
    </xf>
    <xf numFmtId="176" fontId="3" fillId="0" borderId="8" xfId="2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 wrapText="1" readingOrder="1"/>
    </xf>
    <xf numFmtId="0" fontId="4" fillId="0" borderId="13" xfId="0" applyFont="1" applyBorder="1" applyAlignment="1">
      <alignment horizontal="center" vertical="center" wrapText="1" readingOrder="1"/>
    </xf>
    <xf numFmtId="177" fontId="3" fillId="0" borderId="13" xfId="0" applyNumberFormat="1" applyFont="1" applyFill="1" applyBorder="1" applyAlignment="1">
      <alignment horizontal="center" vertical="center"/>
    </xf>
    <xf numFmtId="10" fontId="3" fillId="0" borderId="13" xfId="2" applyNumberFormat="1" applyFont="1" applyBorder="1" applyAlignment="1">
      <alignment horizontal="center" vertical="center"/>
    </xf>
    <xf numFmtId="176" fontId="3" fillId="0" borderId="14" xfId="2" applyNumberFormat="1" applyFont="1" applyBorder="1" applyAlignment="1">
      <alignment horizontal="left" vertical="center"/>
    </xf>
    <xf numFmtId="0" fontId="6" fillId="3" borderId="4" xfId="0" applyFont="1" applyFill="1" applyBorder="1" applyAlignment="1">
      <alignment horizontal="centerContinuous" vertical="center"/>
    </xf>
    <xf numFmtId="177" fontId="6" fillId="3" borderId="4" xfId="1" applyNumberFormat="1" applyFont="1" applyFill="1" applyBorder="1" applyAlignment="1">
      <alignment horizontal="center" vertical="center"/>
    </xf>
    <xf numFmtId="10" fontId="6" fillId="3" borderId="4" xfId="2" applyNumberFormat="1" applyFont="1" applyFill="1" applyBorder="1" applyAlignment="1">
      <alignment horizontal="center" vertical="center"/>
    </xf>
    <xf numFmtId="176" fontId="6" fillId="3" borderId="3" xfId="2" applyNumberFormat="1" applyFont="1" applyFill="1" applyBorder="1" applyAlignment="1">
      <alignment horizontal="left" vertical="center"/>
    </xf>
    <xf numFmtId="176" fontId="6" fillId="3" borderId="15" xfId="2" applyNumberFormat="1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8" fillId="0" borderId="17" xfId="0" applyFont="1" applyBorder="1">
      <alignment vertical="center"/>
    </xf>
    <xf numFmtId="179" fontId="8" fillId="0" borderId="17" xfId="1" applyNumberFormat="1" applyFont="1" applyBorder="1" applyAlignment="1">
      <alignment horizontal="center" vertical="center"/>
    </xf>
    <xf numFmtId="14" fontId="8" fillId="0" borderId="17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4" borderId="16" xfId="0" applyNumberFormat="1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80" fontId="8" fillId="0" borderId="17" xfId="1" applyNumberFormat="1" applyFont="1" applyBorder="1" applyAlignment="1">
      <alignment horizontal="center" vertical="center"/>
    </xf>
    <xf numFmtId="180" fontId="8" fillId="5" borderId="17" xfId="1" applyNumberFormat="1" applyFont="1" applyFill="1" applyBorder="1" applyAlignment="1">
      <alignment horizontal="center" vertical="center"/>
    </xf>
    <xf numFmtId="0" fontId="8" fillId="0" borderId="10" xfId="0" applyFont="1" applyBorder="1">
      <alignment vertical="center"/>
    </xf>
    <xf numFmtId="179" fontId="8" fillId="0" borderId="10" xfId="1" applyNumberFormat="1" applyFont="1" applyBorder="1" applyAlignment="1">
      <alignment horizontal="center" vertical="center"/>
    </xf>
    <xf numFmtId="14" fontId="8" fillId="0" borderId="1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80" fontId="8" fillId="0" borderId="10" xfId="1" applyNumberFormat="1" applyFont="1" applyBorder="1" applyAlignment="1">
      <alignment horizontal="center" vertical="center"/>
    </xf>
    <xf numFmtId="180" fontId="8" fillId="5" borderId="10" xfId="1" applyNumberFormat="1" applyFont="1" applyFill="1" applyBorder="1" applyAlignment="1">
      <alignment horizontal="center" vertical="center"/>
    </xf>
    <xf numFmtId="2" fontId="3" fillId="6" borderId="10" xfId="0" applyNumberFormat="1" applyFont="1" applyFill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2" fontId="10" fillId="6" borderId="10" xfId="0" applyNumberFormat="1" applyFont="1" applyFill="1" applyBorder="1" applyAlignment="1">
      <alignment horizontal="center" vertical="center"/>
    </xf>
    <xf numFmtId="0" fontId="8" fillId="0" borderId="18" xfId="0" applyFont="1" applyBorder="1">
      <alignment vertical="center"/>
    </xf>
    <xf numFmtId="179" fontId="8" fillId="0" borderId="18" xfId="1" applyNumberFormat="1" applyFont="1" applyBorder="1" applyAlignment="1">
      <alignment horizontal="center" vertical="center"/>
    </xf>
    <xf numFmtId="14" fontId="8" fillId="0" borderId="18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180" fontId="8" fillId="5" borderId="18" xfId="1" applyNumberFormat="1" applyFont="1" applyFill="1" applyBorder="1" applyAlignment="1">
      <alignment horizontal="center" vertical="center"/>
    </xf>
    <xf numFmtId="180" fontId="8" fillId="0" borderId="18" xfId="1" applyNumberFormat="1" applyFont="1" applyBorder="1" applyAlignment="1">
      <alignment horizontal="center" vertical="center"/>
    </xf>
    <xf numFmtId="0" fontId="8" fillId="4" borderId="16" xfId="0" applyFont="1" applyFill="1" applyBorder="1">
      <alignment vertical="center"/>
    </xf>
    <xf numFmtId="0" fontId="8" fillId="4" borderId="0" xfId="0" applyFont="1" applyFill="1">
      <alignment vertical="center"/>
    </xf>
    <xf numFmtId="0" fontId="8" fillId="3" borderId="4" xfId="0" applyFont="1" applyFill="1" applyBorder="1" applyAlignment="1">
      <alignment horizontal="centerContinuous" vertical="center"/>
    </xf>
    <xf numFmtId="0" fontId="6" fillId="3" borderId="4" xfId="0" applyFont="1" applyFill="1" applyBorder="1" applyAlignment="1">
      <alignment horizontal="center" vertical="center"/>
    </xf>
    <xf numFmtId="0" fontId="8" fillId="3" borderId="4" xfId="0" applyFont="1" applyFill="1" applyBorder="1">
      <alignment vertical="center"/>
    </xf>
    <xf numFmtId="179" fontId="8" fillId="3" borderId="4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10698-6E23-48F6-AB6C-D4355276BD2D}">
  <dimension ref="A1:O41"/>
  <sheetViews>
    <sheetView showGridLines="0" tabSelected="1" zoomScale="85" zoomScaleNormal="85" workbookViewId="0"/>
  </sheetViews>
  <sheetFormatPr defaultColWidth="0" defaultRowHeight="13.5" customHeight="1" zeroHeight="1" x14ac:dyDescent="0.3"/>
  <cols>
    <col min="1" max="1" width="2.75" style="43" customWidth="1"/>
    <col min="2" max="2" width="39.625" style="43" bestFit="1" customWidth="1"/>
    <col min="3" max="3" width="11.375" style="44" customWidth="1"/>
    <col min="4" max="4" width="23" style="43" customWidth="1"/>
    <col min="5" max="5" width="12.75" style="43" customWidth="1"/>
    <col min="6" max="6" width="12.75" style="44" customWidth="1"/>
    <col min="7" max="7" width="35.875" style="44" bestFit="1" customWidth="1"/>
    <col min="8" max="8" width="2.5" style="45" customWidth="1"/>
    <col min="9" max="9" width="21.375" style="44" customWidth="1"/>
    <col min="10" max="10" width="9" style="44" bestFit="1" customWidth="1"/>
    <col min="11" max="14" width="14.125" style="43" customWidth="1"/>
    <col min="15" max="15" width="4.125" style="43" customWidth="1"/>
    <col min="16" max="16384" width="9" style="43" hidden="1"/>
  </cols>
  <sheetData>
    <row r="1" spans="2:14" x14ac:dyDescent="0.3"/>
    <row r="2" spans="2:14" ht="15" customHeight="1" x14ac:dyDescent="0.3">
      <c r="B2" s="79" t="s">
        <v>88</v>
      </c>
      <c r="C2" s="79" t="s">
        <v>89</v>
      </c>
      <c r="D2" s="79" t="s">
        <v>90</v>
      </c>
      <c r="E2" s="79" t="s">
        <v>91</v>
      </c>
      <c r="F2" s="79" t="s">
        <v>92</v>
      </c>
      <c r="G2" s="79" t="s">
        <v>80</v>
      </c>
      <c r="H2" s="46"/>
      <c r="I2" s="38" t="s">
        <v>93</v>
      </c>
      <c r="J2" s="74"/>
      <c r="K2" s="74"/>
      <c r="L2" s="74"/>
      <c r="M2" s="74"/>
      <c r="N2" s="74"/>
    </row>
    <row r="3" spans="2:14" ht="15" customHeight="1" x14ac:dyDescent="0.3">
      <c r="B3" s="79"/>
      <c r="C3" s="79"/>
      <c r="D3" s="79"/>
      <c r="E3" s="79"/>
      <c r="F3" s="79"/>
      <c r="G3" s="79"/>
      <c r="H3" s="46"/>
      <c r="I3" s="75" t="s">
        <v>94</v>
      </c>
      <c r="J3" s="75" t="s">
        <v>95</v>
      </c>
      <c r="K3" s="75" t="s">
        <v>96</v>
      </c>
      <c r="L3" s="75" t="s">
        <v>97</v>
      </c>
      <c r="M3" s="75" t="s">
        <v>98</v>
      </c>
      <c r="N3" s="75" t="s">
        <v>99</v>
      </c>
    </row>
    <row r="4" spans="2:14" ht="15" customHeight="1" x14ac:dyDescent="0.3">
      <c r="B4" s="47" t="s">
        <v>100</v>
      </c>
      <c r="C4" s="48">
        <v>1562.94</v>
      </c>
      <c r="D4" s="49" t="s">
        <v>101</v>
      </c>
      <c r="E4" s="50">
        <f>+(3.373+3.624)/2</f>
        <v>3.4984999999999999</v>
      </c>
      <c r="F4" s="50">
        <v>3.5</v>
      </c>
      <c r="G4" s="50"/>
      <c r="H4" s="51"/>
      <c r="I4" s="52" t="s">
        <v>102</v>
      </c>
      <c r="J4" s="48">
        <v>30.7</v>
      </c>
      <c r="K4" s="53">
        <v>4.0466666666666669</v>
      </c>
      <c r="L4" s="53">
        <v>3.9116666666666666</v>
      </c>
      <c r="M4" s="54"/>
      <c r="N4" s="54"/>
    </row>
    <row r="5" spans="2:14" ht="15" customHeight="1" x14ac:dyDescent="0.3">
      <c r="B5" s="55" t="s">
        <v>103</v>
      </c>
      <c r="C5" s="56">
        <v>938.08</v>
      </c>
      <c r="D5" s="57">
        <v>43840</v>
      </c>
      <c r="E5" s="58">
        <v>3.5990000000000002</v>
      </c>
      <c r="F5" s="58">
        <v>3.5</v>
      </c>
      <c r="G5" s="58"/>
      <c r="H5" s="51"/>
      <c r="I5" s="59" t="s">
        <v>104</v>
      </c>
      <c r="J5" s="56">
        <v>34.5</v>
      </c>
      <c r="K5" s="60">
        <v>3.9408333333333325</v>
      </c>
      <c r="L5" s="60">
        <v>3.6675000000000004</v>
      </c>
      <c r="M5" s="60">
        <v>3.6801666666666666</v>
      </c>
      <c r="N5" s="60">
        <v>3.6041666666666665</v>
      </c>
    </row>
    <row r="6" spans="2:14" ht="15" customHeight="1" x14ac:dyDescent="0.3">
      <c r="B6" s="55" t="s">
        <v>105</v>
      </c>
      <c r="C6" s="56">
        <v>933.12</v>
      </c>
      <c r="D6" s="57">
        <v>44070</v>
      </c>
      <c r="E6" s="58">
        <v>3.8450000000000002</v>
      </c>
      <c r="F6" s="58">
        <v>3.5</v>
      </c>
      <c r="G6" s="58"/>
      <c r="H6" s="51"/>
      <c r="I6" s="59" t="s">
        <v>106</v>
      </c>
      <c r="J6" s="56">
        <v>30.7</v>
      </c>
      <c r="K6" s="60">
        <v>4.2650000000000006</v>
      </c>
      <c r="L6" s="60">
        <v>3.9391666666666669</v>
      </c>
      <c r="M6" s="61"/>
      <c r="N6" s="61"/>
    </row>
    <row r="7" spans="2:14" ht="15" customHeight="1" x14ac:dyDescent="0.3">
      <c r="B7" s="55" t="s">
        <v>107</v>
      </c>
      <c r="C7" s="56">
        <v>933.12</v>
      </c>
      <c r="D7" s="57">
        <v>44070</v>
      </c>
      <c r="E7" s="58">
        <v>3.839</v>
      </c>
      <c r="F7" s="58">
        <v>3.5</v>
      </c>
      <c r="G7" s="58"/>
      <c r="H7" s="51"/>
      <c r="I7" s="59" t="s">
        <v>106</v>
      </c>
      <c r="J7" s="56">
        <v>30.7</v>
      </c>
      <c r="K7" s="60">
        <v>4.2650000000000006</v>
      </c>
      <c r="L7" s="60">
        <v>3.9391666666666669</v>
      </c>
      <c r="M7" s="61"/>
      <c r="N7" s="61"/>
    </row>
    <row r="8" spans="2:14" ht="15" customHeight="1" x14ac:dyDescent="0.3">
      <c r="B8" s="55" t="s">
        <v>108</v>
      </c>
      <c r="C8" s="56">
        <v>933.3</v>
      </c>
      <c r="D8" s="57">
        <v>44092</v>
      </c>
      <c r="E8" s="62">
        <v>3.161</v>
      </c>
      <c r="F8" s="58">
        <v>3.5</v>
      </c>
      <c r="G8" s="63" t="s">
        <v>109</v>
      </c>
      <c r="H8" s="51"/>
      <c r="I8" s="59" t="s">
        <v>106</v>
      </c>
      <c r="J8" s="56">
        <v>30.7</v>
      </c>
      <c r="K8" s="60">
        <v>4.2650000000000006</v>
      </c>
      <c r="L8" s="60">
        <v>3.9391666666666669</v>
      </c>
      <c r="M8" s="61"/>
      <c r="N8" s="61"/>
    </row>
    <row r="9" spans="2:14" ht="15" customHeight="1" x14ac:dyDescent="0.3">
      <c r="B9" s="55" t="s">
        <v>110</v>
      </c>
      <c r="C9" s="56">
        <v>933.3</v>
      </c>
      <c r="D9" s="57">
        <v>44092</v>
      </c>
      <c r="E9" s="62">
        <v>2.851</v>
      </c>
      <c r="F9" s="58">
        <v>3.5</v>
      </c>
      <c r="G9" s="63" t="s">
        <v>109</v>
      </c>
      <c r="H9" s="51"/>
      <c r="I9" s="59" t="s">
        <v>106</v>
      </c>
      <c r="J9" s="56">
        <v>30.7</v>
      </c>
      <c r="K9" s="60">
        <v>4.2650000000000006</v>
      </c>
      <c r="L9" s="60">
        <v>3.9391666666666669</v>
      </c>
      <c r="M9" s="61"/>
      <c r="N9" s="61"/>
    </row>
    <row r="10" spans="2:14" ht="15" customHeight="1" x14ac:dyDescent="0.3">
      <c r="B10" s="55" t="s">
        <v>111</v>
      </c>
      <c r="C10" s="56">
        <v>1651.77</v>
      </c>
      <c r="D10" s="57" t="s">
        <v>112</v>
      </c>
      <c r="E10" s="58">
        <f>+(3.914+3.593)/2</f>
        <v>3.7534999999999998</v>
      </c>
      <c r="F10" s="58">
        <v>3.5</v>
      </c>
      <c r="G10" s="58"/>
      <c r="H10" s="51"/>
      <c r="I10" s="59" t="s">
        <v>113</v>
      </c>
      <c r="J10" s="56">
        <v>48.9</v>
      </c>
      <c r="K10" s="60">
        <v>3.8766666666666669</v>
      </c>
      <c r="L10" s="60">
        <v>3.8499999999999996</v>
      </c>
      <c r="M10" s="61"/>
      <c r="N10" s="61"/>
    </row>
    <row r="11" spans="2:14" ht="15" customHeight="1" x14ac:dyDescent="0.3">
      <c r="B11" s="55" t="s">
        <v>114</v>
      </c>
      <c r="C11" s="56">
        <v>925.45</v>
      </c>
      <c r="D11" s="57">
        <v>44270</v>
      </c>
      <c r="E11" s="58">
        <v>4.3639999999999999</v>
      </c>
      <c r="F11" s="58">
        <v>3.5</v>
      </c>
      <c r="G11" s="58"/>
      <c r="H11" s="51"/>
      <c r="I11" s="59" t="s">
        <v>115</v>
      </c>
      <c r="J11" s="56">
        <v>32.299999999999997</v>
      </c>
      <c r="K11" s="60">
        <v>3.7325000000000004</v>
      </c>
      <c r="L11" s="60">
        <v>3.7533333333333334</v>
      </c>
      <c r="M11" s="60">
        <v>3.7608333333333337</v>
      </c>
      <c r="N11" s="60">
        <v>3.7941666666666669</v>
      </c>
    </row>
    <row r="12" spans="2:14" ht="15" customHeight="1" x14ac:dyDescent="0.3">
      <c r="B12" s="55" t="s">
        <v>116</v>
      </c>
      <c r="C12" s="56">
        <v>997.56</v>
      </c>
      <c r="D12" s="57">
        <v>42821</v>
      </c>
      <c r="E12" s="58">
        <v>3.581</v>
      </c>
      <c r="F12" s="58">
        <v>3.5</v>
      </c>
      <c r="G12" s="58"/>
      <c r="H12" s="51"/>
      <c r="I12" s="59" t="s">
        <v>115</v>
      </c>
      <c r="J12" s="56">
        <v>32.299999999999997</v>
      </c>
      <c r="K12" s="60">
        <v>3.7325000000000004</v>
      </c>
      <c r="L12" s="60">
        <v>3.7533333333333334</v>
      </c>
      <c r="M12" s="60">
        <v>3.7608333333333337</v>
      </c>
      <c r="N12" s="60">
        <v>3.7941666666666669</v>
      </c>
    </row>
    <row r="13" spans="2:14" ht="15" customHeight="1" x14ac:dyDescent="0.3">
      <c r="B13" s="55" t="s">
        <v>117</v>
      </c>
      <c r="C13" s="56">
        <v>1603.8</v>
      </c>
      <c r="D13" s="57">
        <v>44408</v>
      </c>
      <c r="E13" s="64" t="s">
        <v>118</v>
      </c>
      <c r="F13" s="58">
        <v>3.5</v>
      </c>
      <c r="G13" s="58"/>
      <c r="H13" s="51"/>
      <c r="I13" s="59" t="s">
        <v>119</v>
      </c>
      <c r="J13" s="56">
        <v>14</v>
      </c>
      <c r="K13" s="61"/>
      <c r="L13" s="60">
        <v>3.5491666666666664</v>
      </c>
      <c r="M13" s="60">
        <v>3.5041666666666664</v>
      </c>
      <c r="N13" s="60">
        <v>3.4783333333333335</v>
      </c>
    </row>
    <row r="14" spans="2:14" ht="15" customHeight="1" x14ac:dyDescent="0.3">
      <c r="B14" s="55" t="s">
        <v>120</v>
      </c>
      <c r="C14" s="56">
        <v>917.19</v>
      </c>
      <c r="D14" s="57">
        <v>44398</v>
      </c>
      <c r="E14" s="58">
        <v>3.6579999999999999</v>
      </c>
      <c r="F14" s="58">
        <v>3.5</v>
      </c>
      <c r="G14" s="58"/>
      <c r="H14" s="51"/>
      <c r="I14" s="59" t="s">
        <v>121</v>
      </c>
      <c r="J14" s="56">
        <v>26</v>
      </c>
      <c r="K14" s="60">
        <v>3.0574166666666667</v>
      </c>
      <c r="L14" s="60">
        <v>3.3166666666666664</v>
      </c>
      <c r="M14" s="60">
        <v>3.1890000000000001</v>
      </c>
      <c r="N14" s="61"/>
    </row>
    <row r="15" spans="2:14" ht="15" customHeight="1" x14ac:dyDescent="0.3">
      <c r="B15" s="55" t="s">
        <v>122</v>
      </c>
      <c r="C15" s="56">
        <v>998.77499999999998</v>
      </c>
      <c r="D15" s="57">
        <v>44389</v>
      </c>
      <c r="E15" s="58">
        <v>4.2130000000000001</v>
      </c>
      <c r="F15" s="58">
        <v>3.5</v>
      </c>
      <c r="G15" s="58"/>
      <c r="H15" s="51"/>
      <c r="I15" s="59" t="s">
        <v>123</v>
      </c>
      <c r="J15" s="56">
        <v>37.6</v>
      </c>
      <c r="K15" s="61"/>
      <c r="L15" s="61"/>
      <c r="M15" s="60">
        <v>3.7775000000000003</v>
      </c>
      <c r="N15" s="60">
        <v>3.5950000000000002</v>
      </c>
    </row>
    <row r="16" spans="2:14" ht="15" customHeight="1" x14ac:dyDescent="0.3">
      <c r="B16" s="55" t="s">
        <v>124</v>
      </c>
      <c r="C16" s="56">
        <v>802.125</v>
      </c>
      <c r="D16" s="57">
        <v>44408</v>
      </c>
      <c r="E16" s="64" t="s">
        <v>118</v>
      </c>
      <c r="F16" s="58">
        <v>3.5</v>
      </c>
      <c r="G16" s="58"/>
      <c r="H16" s="51"/>
      <c r="I16" s="59" t="s">
        <v>125</v>
      </c>
      <c r="J16" s="56">
        <v>18</v>
      </c>
      <c r="K16" s="61"/>
      <c r="L16" s="61"/>
      <c r="M16" s="60">
        <v>3.7649999999999992</v>
      </c>
      <c r="N16" s="60">
        <v>3.6583333333333337</v>
      </c>
    </row>
    <row r="17" spans="2:14" ht="15" customHeight="1" x14ac:dyDescent="0.3">
      <c r="B17" s="55" t="s">
        <v>126</v>
      </c>
      <c r="C17" s="56">
        <v>2004.48</v>
      </c>
      <c r="D17" s="57">
        <v>44196</v>
      </c>
      <c r="E17" s="58">
        <v>4.0049999999999999</v>
      </c>
      <c r="F17" s="58">
        <v>3.5</v>
      </c>
      <c r="G17" s="58"/>
      <c r="H17" s="51"/>
      <c r="I17" s="59" t="s">
        <v>113</v>
      </c>
      <c r="J17" s="56">
        <v>19.5</v>
      </c>
      <c r="K17" s="61"/>
      <c r="L17" s="60">
        <v>3.5100000000000002</v>
      </c>
      <c r="M17" s="60">
        <v>3.5170833333333342</v>
      </c>
      <c r="N17" s="60">
        <v>3.3849999999999998</v>
      </c>
    </row>
    <row r="18" spans="2:14" ht="15" customHeight="1" x14ac:dyDescent="0.3">
      <c r="B18" s="55" t="s">
        <v>127</v>
      </c>
      <c r="C18" s="56">
        <v>2004.48</v>
      </c>
      <c r="D18" s="57">
        <v>44196</v>
      </c>
      <c r="E18" s="58">
        <v>3.7360000000000002</v>
      </c>
      <c r="F18" s="58">
        <v>3.5</v>
      </c>
      <c r="G18" s="58"/>
      <c r="H18" s="51"/>
      <c r="I18" s="59" t="s">
        <v>113</v>
      </c>
      <c r="J18" s="56">
        <v>19.5</v>
      </c>
      <c r="K18" s="61"/>
      <c r="L18" s="60">
        <v>3.5100000000000002</v>
      </c>
      <c r="M18" s="60">
        <v>3.5170833333333342</v>
      </c>
      <c r="N18" s="60">
        <v>3.3849999999999998</v>
      </c>
    </row>
    <row r="19" spans="2:14" ht="15" customHeight="1" x14ac:dyDescent="0.3">
      <c r="B19" s="55" t="s">
        <v>128</v>
      </c>
      <c r="C19" s="56">
        <v>965.79</v>
      </c>
      <c r="D19" s="57" t="s">
        <v>129</v>
      </c>
      <c r="E19" s="57" t="s">
        <v>130</v>
      </c>
      <c r="F19" s="58">
        <v>3.34</v>
      </c>
      <c r="G19" s="58"/>
      <c r="H19" s="51"/>
      <c r="I19" s="59" t="s">
        <v>131</v>
      </c>
      <c r="J19" s="56">
        <v>3.8</v>
      </c>
      <c r="K19" s="60">
        <v>3.2749999999999999</v>
      </c>
      <c r="L19" s="60">
        <v>3.0024999999999999</v>
      </c>
      <c r="M19" s="61"/>
      <c r="N19" s="61"/>
    </row>
    <row r="20" spans="2:14" ht="15" customHeight="1" x14ac:dyDescent="0.3">
      <c r="B20" s="55" t="s">
        <v>132</v>
      </c>
      <c r="C20" s="56">
        <v>992.04</v>
      </c>
      <c r="D20" s="57" t="s">
        <v>129</v>
      </c>
      <c r="E20" s="57" t="s">
        <v>130</v>
      </c>
      <c r="F20" s="58">
        <v>3.5</v>
      </c>
      <c r="G20" s="58"/>
      <c r="H20" s="51"/>
      <c r="I20" s="59" t="s">
        <v>133</v>
      </c>
      <c r="J20" s="56">
        <v>61.7</v>
      </c>
      <c r="K20" s="60">
        <v>3.8283333333333331</v>
      </c>
      <c r="L20" s="60">
        <v>3.7833333333333332</v>
      </c>
      <c r="M20" s="60">
        <v>3.7166666666666672</v>
      </c>
      <c r="N20" s="61"/>
    </row>
    <row r="21" spans="2:14" ht="15" customHeight="1" x14ac:dyDescent="0.3">
      <c r="B21" s="55" t="s">
        <v>134</v>
      </c>
      <c r="C21" s="56">
        <v>992.04</v>
      </c>
      <c r="D21" s="57" t="s">
        <v>129</v>
      </c>
      <c r="E21" s="57" t="s">
        <v>130</v>
      </c>
      <c r="F21" s="58">
        <v>3.5</v>
      </c>
      <c r="G21" s="58"/>
      <c r="H21" s="51"/>
      <c r="I21" s="59" t="s">
        <v>133</v>
      </c>
      <c r="J21" s="56">
        <v>61.7</v>
      </c>
      <c r="K21" s="60">
        <v>3.8283333333333331</v>
      </c>
      <c r="L21" s="60">
        <v>3.7833333333333332</v>
      </c>
      <c r="M21" s="60">
        <v>3.7166666666666672</v>
      </c>
      <c r="N21" s="61"/>
    </row>
    <row r="22" spans="2:14" ht="15" customHeight="1" x14ac:dyDescent="0.3">
      <c r="B22" s="55" t="s">
        <v>135</v>
      </c>
      <c r="C22" s="56">
        <v>991.62</v>
      </c>
      <c r="D22" s="57" t="s">
        <v>129</v>
      </c>
      <c r="E22" s="57" t="s">
        <v>130</v>
      </c>
      <c r="F22" s="58">
        <v>3.5</v>
      </c>
      <c r="G22" s="58"/>
      <c r="H22" s="51"/>
      <c r="I22" s="59" t="s">
        <v>136</v>
      </c>
      <c r="J22" s="56">
        <v>8.3000000000000007</v>
      </c>
      <c r="K22" s="60">
        <v>3.9408333333333325</v>
      </c>
      <c r="L22" s="60">
        <v>3.6675000000000004</v>
      </c>
      <c r="M22" s="60">
        <v>3.6799999999999997</v>
      </c>
      <c r="N22" s="61"/>
    </row>
    <row r="23" spans="2:14" ht="15" customHeight="1" x14ac:dyDescent="0.3">
      <c r="B23" s="55" t="s">
        <v>137</v>
      </c>
      <c r="C23" s="56">
        <v>492.66</v>
      </c>
      <c r="D23" s="57" t="s">
        <v>129</v>
      </c>
      <c r="E23" s="57" t="s">
        <v>130</v>
      </c>
      <c r="F23" s="58">
        <v>3.5</v>
      </c>
      <c r="G23" s="58"/>
      <c r="H23" s="51"/>
      <c r="I23" s="59" t="s">
        <v>136</v>
      </c>
      <c r="J23" s="56">
        <v>8.3000000000000007</v>
      </c>
      <c r="K23" s="60">
        <v>3.9408333333333325</v>
      </c>
      <c r="L23" s="60">
        <v>3.6675000000000004</v>
      </c>
      <c r="M23" s="60">
        <v>3.6799999999999997</v>
      </c>
      <c r="N23" s="61"/>
    </row>
    <row r="24" spans="2:14" ht="15" customHeight="1" x14ac:dyDescent="0.3">
      <c r="B24" s="55" t="s">
        <v>138</v>
      </c>
      <c r="C24" s="56">
        <v>991.62</v>
      </c>
      <c r="D24" s="57" t="s">
        <v>129</v>
      </c>
      <c r="E24" s="57" t="s">
        <v>130</v>
      </c>
      <c r="F24" s="58">
        <v>3.5</v>
      </c>
      <c r="G24" s="58"/>
      <c r="H24" s="51"/>
      <c r="I24" s="59" t="s">
        <v>136</v>
      </c>
      <c r="J24" s="56">
        <v>8.3000000000000007</v>
      </c>
      <c r="K24" s="60">
        <v>3.9408333333333325</v>
      </c>
      <c r="L24" s="60">
        <v>3.6675000000000004</v>
      </c>
      <c r="M24" s="60">
        <v>3.6799999999999997</v>
      </c>
      <c r="N24" s="61"/>
    </row>
    <row r="25" spans="2:14" ht="15" customHeight="1" x14ac:dyDescent="0.3">
      <c r="B25" s="55" t="s">
        <v>139</v>
      </c>
      <c r="C25" s="56">
        <v>217.56</v>
      </c>
      <c r="D25" s="57" t="s">
        <v>129</v>
      </c>
      <c r="E25" s="57" t="s">
        <v>130</v>
      </c>
      <c r="F25" s="58">
        <v>3.5</v>
      </c>
      <c r="G25" s="58"/>
      <c r="H25" s="51"/>
      <c r="I25" s="59" t="s">
        <v>140</v>
      </c>
      <c r="J25" s="56">
        <v>49.8</v>
      </c>
      <c r="K25" s="61"/>
      <c r="L25" s="61"/>
      <c r="M25" s="61"/>
      <c r="N25" s="60">
        <v>3.537500000000001</v>
      </c>
    </row>
    <row r="26" spans="2:14" ht="15" customHeight="1" x14ac:dyDescent="0.3">
      <c r="B26" s="55" t="s">
        <v>141</v>
      </c>
      <c r="C26" s="56">
        <v>990.36</v>
      </c>
      <c r="D26" s="57" t="s">
        <v>129</v>
      </c>
      <c r="E26" s="57" t="s">
        <v>130</v>
      </c>
      <c r="F26" s="58">
        <v>3.5</v>
      </c>
      <c r="G26" s="58"/>
      <c r="H26" s="51"/>
      <c r="I26" s="59" t="s">
        <v>140</v>
      </c>
      <c r="J26" s="56">
        <v>49.8</v>
      </c>
      <c r="K26" s="61"/>
      <c r="L26" s="61"/>
      <c r="M26" s="61"/>
      <c r="N26" s="60">
        <v>3.537500000000001</v>
      </c>
    </row>
    <row r="27" spans="2:14" ht="15" customHeight="1" x14ac:dyDescent="0.3">
      <c r="B27" s="55" t="s">
        <v>142</v>
      </c>
      <c r="C27" s="56">
        <v>999.6</v>
      </c>
      <c r="D27" s="57" t="s">
        <v>129</v>
      </c>
      <c r="E27" s="57" t="s">
        <v>130</v>
      </c>
      <c r="F27" s="58">
        <v>3.5</v>
      </c>
      <c r="G27" s="58"/>
      <c r="H27" s="51"/>
      <c r="I27" s="59" t="s">
        <v>140</v>
      </c>
      <c r="J27" s="56">
        <v>49.8</v>
      </c>
      <c r="K27" s="61"/>
      <c r="L27" s="61"/>
      <c r="M27" s="61"/>
      <c r="N27" s="60">
        <v>3.537500000000001</v>
      </c>
    </row>
    <row r="28" spans="2:14" ht="15" customHeight="1" x14ac:dyDescent="0.3">
      <c r="B28" s="55" t="s">
        <v>143</v>
      </c>
      <c r="C28" s="56">
        <v>656.88</v>
      </c>
      <c r="D28" s="57" t="s">
        <v>129</v>
      </c>
      <c r="E28" s="57" t="s">
        <v>130</v>
      </c>
      <c r="F28" s="58">
        <v>3.5</v>
      </c>
      <c r="G28" s="58"/>
      <c r="H28" s="51"/>
      <c r="I28" s="59" t="s">
        <v>140</v>
      </c>
      <c r="J28" s="56">
        <v>49.8</v>
      </c>
      <c r="K28" s="61"/>
      <c r="L28" s="61"/>
      <c r="M28" s="61"/>
      <c r="N28" s="60">
        <v>3.537500000000001</v>
      </c>
    </row>
    <row r="29" spans="2:14" ht="15" customHeight="1" x14ac:dyDescent="0.3">
      <c r="B29" s="55" t="s">
        <v>144</v>
      </c>
      <c r="C29" s="56">
        <v>1091.1600000000001</v>
      </c>
      <c r="D29" s="57" t="s">
        <v>129</v>
      </c>
      <c r="E29" s="57" t="s">
        <v>130</v>
      </c>
      <c r="F29" s="58">
        <v>3.5</v>
      </c>
      <c r="G29" s="58"/>
      <c r="H29" s="51"/>
      <c r="I29" s="59" t="s">
        <v>140</v>
      </c>
      <c r="J29" s="56">
        <v>49.8</v>
      </c>
      <c r="K29" s="61"/>
      <c r="L29" s="61"/>
      <c r="M29" s="61"/>
      <c r="N29" s="60">
        <v>3.537500000000001</v>
      </c>
    </row>
    <row r="30" spans="2:14" ht="15" customHeight="1" x14ac:dyDescent="0.3">
      <c r="B30" s="55" t="s">
        <v>145</v>
      </c>
      <c r="C30" s="56">
        <v>999.6</v>
      </c>
      <c r="D30" s="57" t="s">
        <v>129</v>
      </c>
      <c r="E30" s="57" t="s">
        <v>130</v>
      </c>
      <c r="F30" s="58">
        <v>3.5</v>
      </c>
      <c r="G30" s="58"/>
      <c r="H30" s="51"/>
      <c r="I30" s="59" t="s">
        <v>140</v>
      </c>
      <c r="J30" s="56">
        <v>49.8</v>
      </c>
      <c r="K30" s="61"/>
      <c r="L30" s="61"/>
      <c r="M30" s="61"/>
      <c r="N30" s="60">
        <v>3.537500000000001</v>
      </c>
    </row>
    <row r="31" spans="2:14" ht="15" customHeight="1" x14ac:dyDescent="0.3">
      <c r="B31" s="55" t="s">
        <v>146</v>
      </c>
      <c r="C31" s="56">
        <v>766.08</v>
      </c>
      <c r="D31" s="57" t="s">
        <v>129</v>
      </c>
      <c r="E31" s="57" t="s">
        <v>130</v>
      </c>
      <c r="F31" s="58">
        <v>3.5</v>
      </c>
      <c r="G31" s="58"/>
      <c r="H31" s="51"/>
      <c r="I31" s="59" t="s">
        <v>140</v>
      </c>
      <c r="J31" s="56">
        <v>49.8</v>
      </c>
      <c r="K31" s="61"/>
      <c r="L31" s="61"/>
      <c r="M31" s="61"/>
      <c r="N31" s="60">
        <v>3.537500000000001</v>
      </c>
    </row>
    <row r="32" spans="2:14" ht="15" customHeight="1" x14ac:dyDescent="0.3">
      <c r="B32" s="55" t="s">
        <v>147</v>
      </c>
      <c r="C32" s="56">
        <v>766.08</v>
      </c>
      <c r="D32" s="57" t="s">
        <v>129</v>
      </c>
      <c r="E32" s="57" t="s">
        <v>130</v>
      </c>
      <c r="F32" s="58">
        <v>3.5</v>
      </c>
      <c r="G32" s="58"/>
      <c r="H32" s="51"/>
      <c r="I32" s="59" t="s">
        <v>140</v>
      </c>
      <c r="J32" s="56">
        <v>49.8</v>
      </c>
      <c r="K32" s="61"/>
      <c r="L32" s="61"/>
      <c r="M32" s="61"/>
      <c r="N32" s="60">
        <v>3.537500000000001</v>
      </c>
    </row>
    <row r="33" spans="2:14" ht="15" customHeight="1" x14ac:dyDescent="0.3">
      <c r="B33" s="55" t="s">
        <v>148</v>
      </c>
      <c r="C33" s="56">
        <v>999.6</v>
      </c>
      <c r="D33" s="57" t="s">
        <v>129</v>
      </c>
      <c r="E33" s="57" t="s">
        <v>130</v>
      </c>
      <c r="F33" s="58">
        <v>3.5</v>
      </c>
      <c r="G33" s="58"/>
      <c r="H33" s="51"/>
      <c r="I33" s="59" t="s">
        <v>140</v>
      </c>
      <c r="J33" s="56">
        <v>49.8</v>
      </c>
      <c r="K33" s="61"/>
      <c r="L33" s="61"/>
      <c r="M33" s="61"/>
      <c r="N33" s="60">
        <v>3.537500000000001</v>
      </c>
    </row>
    <row r="34" spans="2:14" ht="15" customHeight="1" x14ac:dyDescent="0.3">
      <c r="B34" s="55" t="s">
        <v>149</v>
      </c>
      <c r="C34" s="56">
        <v>656.88</v>
      </c>
      <c r="D34" s="57" t="s">
        <v>129</v>
      </c>
      <c r="E34" s="57" t="s">
        <v>130</v>
      </c>
      <c r="F34" s="58">
        <v>3.5</v>
      </c>
      <c r="G34" s="58"/>
      <c r="H34" s="51"/>
      <c r="I34" s="59" t="s">
        <v>140</v>
      </c>
      <c r="J34" s="56">
        <v>49.8</v>
      </c>
      <c r="K34" s="61"/>
      <c r="L34" s="61"/>
      <c r="M34" s="61"/>
      <c r="N34" s="60">
        <v>3.537500000000001</v>
      </c>
    </row>
    <row r="35" spans="2:14" ht="15" customHeight="1" x14ac:dyDescent="0.3">
      <c r="B35" s="55" t="s">
        <v>150</v>
      </c>
      <c r="C35" s="56">
        <v>2993.76</v>
      </c>
      <c r="D35" s="57" t="s">
        <v>129</v>
      </c>
      <c r="E35" s="57" t="s">
        <v>130</v>
      </c>
      <c r="F35" s="58">
        <v>3.5</v>
      </c>
      <c r="G35" s="58"/>
      <c r="H35" s="51"/>
      <c r="I35" s="59" t="s">
        <v>121</v>
      </c>
      <c r="J35" s="56">
        <v>26.5</v>
      </c>
      <c r="K35" s="61"/>
      <c r="L35" s="60">
        <v>3.3433333333333333</v>
      </c>
      <c r="M35" s="60">
        <v>3.4491666666666667</v>
      </c>
      <c r="N35" s="60">
        <v>3.5866666666666673</v>
      </c>
    </row>
    <row r="36" spans="2:14" ht="15" customHeight="1" x14ac:dyDescent="0.3">
      <c r="B36" s="55" t="s">
        <v>151</v>
      </c>
      <c r="C36" s="56">
        <v>2993.76</v>
      </c>
      <c r="D36" s="57" t="s">
        <v>129</v>
      </c>
      <c r="E36" s="57" t="s">
        <v>130</v>
      </c>
      <c r="F36" s="58">
        <v>3.5</v>
      </c>
      <c r="G36" s="58"/>
      <c r="H36" s="51"/>
      <c r="I36" s="59" t="s">
        <v>121</v>
      </c>
      <c r="J36" s="56">
        <v>26.5</v>
      </c>
      <c r="K36" s="61"/>
      <c r="L36" s="60">
        <v>3.3433333333333333</v>
      </c>
      <c r="M36" s="60">
        <v>3.4491666666666667</v>
      </c>
      <c r="N36" s="60">
        <v>3.5866666666666673</v>
      </c>
    </row>
    <row r="37" spans="2:14" ht="15" customHeight="1" x14ac:dyDescent="0.3">
      <c r="B37" s="55" t="s">
        <v>152</v>
      </c>
      <c r="C37" s="56">
        <v>2993.76</v>
      </c>
      <c r="D37" s="57" t="s">
        <v>129</v>
      </c>
      <c r="E37" s="57" t="s">
        <v>130</v>
      </c>
      <c r="F37" s="58">
        <v>3.5</v>
      </c>
      <c r="G37" s="58"/>
      <c r="H37" s="51"/>
      <c r="I37" s="59" t="s">
        <v>121</v>
      </c>
      <c r="J37" s="56">
        <v>26.5</v>
      </c>
      <c r="K37" s="61"/>
      <c r="L37" s="60">
        <v>3.3433333333333333</v>
      </c>
      <c r="M37" s="60">
        <v>3.4491666666666667</v>
      </c>
      <c r="N37" s="60">
        <v>3.5866666666666673</v>
      </c>
    </row>
    <row r="38" spans="2:14" ht="15" customHeight="1" x14ac:dyDescent="0.3">
      <c r="B38" s="65" t="s">
        <v>153</v>
      </c>
      <c r="C38" s="66">
        <v>997.92</v>
      </c>
      <c r="D38" s="67" t="s">
        <v>129</v>
      </c>
      <c r="E38" s="67" t="s">
        <v>130</v>
      </c>
      <c r="F38" s="68">
        <v>3.47</v>
      </c>
      <c r="G38" s="68"/>
      <c r="H38" s="51"/>
      <c r="I38" s="69" t="s">
        <v>121</v>
      </c>
      <c r="J38" s="66">
        <v>26.5</v>
      </c>
      <c r="K38" s="70"/>
      <c r="L38" s="71">
        <v>3.3433333333333333</v>
      </c>
      <c r="M38" s="71">
        <v>3.4491666666666667</v>
      </c>
      <c r="N38" s="71">
        <v>3.5866666666666673</v>
      </c>
    </row>
    <row r="39" spans="2:14" ht="15" customHeight="1" x14ac:dyDescent="0.3">
      <c r="B39" s="76" t="s">
        <v>154</v>
      </c>
      <c r="C39" s="77">
        <f>SUM(C4:C38)</f>
        <v>41688.260000000009</v>
      </c>
      <c r="D39" s="76"/>
      <c r="E39" s="76"/>
      <c r="F39" s="76"/>
      <c r="G39" s="76"/>
      <c r="H39" s="72"/>
      <c r="I39" s="78"/>
      <c r="J39" s="78"/>
      <c r="K39" s="76"/>
      <c r="L39" s="76"/>
      <c r="M39" s="76"/>
      <c r="N39" s="76"/>
    </row>
    <row r="40" spans="2:14" x14ac:dyDescent="0.3">
      <c r="F40" s="43"/>
      <c r="G40" s="43"/>
      <c r="H40" s="73"/>
    </row>
    <row r="41" spans="2:14" x14ac:dyDescent="0.3"/>
  </sheetData>
  <mergeCells count="6">
    <mergeCell ref="G2:G3"/>
    <mergeCell ref="B2:B3"/>
    <mergeCell ref="C2:C3"/>
    <mergeCell ref="D2:D3"/>
    <mergeCell ref="E2:E3"/>
    <mergeCell ref="F2:F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FF26-2C09-4DCD-8663-C34201FABCA4}">
  <dimension ref="A1:J45"/>
  <sheetViews>
    <sheetView showGridLines="0" zoomScale="85" zoomScaleNormal="85" workbookViewId="0"/>
  </sheetViews>
  <sheetFormatPr defaultColWidth="0" defaultRowHeight="13.5" zeroHeight="1" x14ac:dyDescent="0.3"/>
  <cols>
    <col min="1" max="1" width="2.125" style="1" customWidth="1"/>
    <col min="2" max="2" width="5.125" style="1" bestFit="1" customWidth="1"/>
    <col min="3" max="3" width="27.375" style="1" customWidth="1"/>
    <col min="4" max="4" width="10.25" style="1" customWidth="1"/>
    <col min="5" max="5" width="31.75" style="1" customWidth="1"/>
    <col min="6" max="6" width="18.75" style="2" customWidth="1"/>
    <col min="7" max="7" width="18.75" style="1" customWidth="1"/>
    <col min="8" max="8" width="9" style="1" customWidth="1"/>
    <col min="9" max="9" width="100.25" style="1" customWidth="1"/>
    <col min="10" max="10" width="9" style="1" customWidth="1"/>
    <col min="11" max="16384" width="9" style="1" hidden="1"/>
  </cols>
  <sheetData>
    <row r="1" spans="2:9" x14ac:dyDescent="0.3"/>
    <row r="2" spans="2:9" ht="35.25" customHeight="1" thickBot="1" x14ac:dyDescent="0.35">
      <c r="B2" s="3" t="s">
        <v>64</v>
      </c>
      <c r="C2" s="3" t="s">
        <v>61</v>
      </c>
      <c r="D2" s="3" t="s">
        <v>62</v>
      </c>
      <c r="E2" s="3" t="s">
        <v>63</v>
      </c>
      <c r="F2" s="4" t="s">
        <v>77</v>
      </c>
      <c r="G2" s="4" t="s">
        <v>78</v>
      </c>
      <c r="H2" s="4" t="s">
        <v>79</v>
      </c>
      <c r="I2" s="4" t="s">
        <v>80</v>
      </c>
    </row>
    <row r="3" spans="2:9" ht="15" customHeight="1" x14ac:dyDescent="0.3">
      <c r="B3" s="10">
        <v>1</v>
      </c>
      <c r="C3" s="11" t="s">
        <v>31</v>
      </c>
      <c r="D3" s="11" t="s">
        <v>0</v>
      </c>
      <c r="E3" s="11" t="s">
        <v>66</v>
      </c>
      <c r="F3" s="12">
        <v>240</v>
      </c>
      <c r="G3" s="12">
        <v>3661.9849874111101</v>
      </c>
      <c r="H3" s="13">
        <f>F3/(F3+G3)</f>
        <v>6.1507156171616964E-2</v>
      </c>
      <c r="I3" s="14"/>
    </row>
    <row r="4" spans="2:9" ht="15" customHeight="1" x14ac:dyDescent="0.3">
      <c r="B4" s="15">
        <v>3</v>
      </c>
      <c r="C4" s="16" t="s">
        <v>34</v>
      </c>
      <c r="D4" s="16" t="s">
        <v>0</v>
      </c>
      <c r="E4" s="16" t="s">
        <v>35</v>
      </c>
      <c r="F4" s="17">
        <v>188</v>
      </c>
      <c r="G4" s="17">
        <v>1872.9971663417709</v>
      </c>
      <c r="H4" s="18">
        <f t="shared" ref="H4:H38" si="0">F4/(F4+G4)</f>
        <v>9.1217980825124695E-2</v>
      </c>
      <c r="I4" s="19"/>
    </row>
    <row r="5" spans="2:9" ht="15" customHeight="1" x14ac:dyDescent="0.3">
      <c r="B5" s="15">
        <v>4</v>
      </c>
      <c r="C5" s="16" t="s">
        <v>36</v>
      </c>
      <c r="D5" s="16" t="s">
        <v>0</v>
      </c>
      <c r="E5" s="16" t="s">
        <v>1</v>
      </c>
      <c r="F5" s="17">
        <v>220</v>
      </c>
      <c r="G5" s="17">
        <v>2401.2803290567726</v>
      </c>
      <c r="H5" s="18">
        <f t="shared" si="0"/>
        <v>8.3928451894789757E-2</v>
      </c>
      <c r="I5" s="19"/>
    </row>
    <row r="6" spans="2:9" ht="15" customHeight="1" x14ac:dyDescent="0.3">
      <c r="B6" s="15">
        <v>5</v>
      </c>
      <c r="C6" s="16" t="s">
        <v>38</v>
      </c>
      <c r="D6" s="16" t="s">
        <v>0</v>
      </c>
      <c r="E6" s="16" t="s">
        <v>2</v>
      </c>
      <c r="F6" s="17">
        <v>220</v>
      </c>
      <c r="G6" s="17">
        <v>2402.7096662656977</v>
      </c>
      <c r="H6" s="18">
        <f t="shared" si="0"/>
        <v>8.3882712154427455E-2</v>
      </c>
      <c r="I6" s="19"/>
    </row>
    <row r="7" spans="2:9" ht="15" customHeight="1" x14ac:dyDescent="0.3">
      <c r="B7" s="15">
        <v>6</v>
      </c>
      <c r="C7" s="16" t="s">
        <v>39</v>
      </c>
      <c r="D7" s="16" t="s">
        <v>0</v>
      </c>
      <c r="E7" s="16" t="s">
        <v>3</v>
      </c>
      <c r="F7" s="17">
        <v>200</v>
      </c>
      <c r="G7" s="17">
        <v>2433.2820514462073</v>
      </c>
      <c r="H7" s="18">
        <f t="shared" si="0"/>
        <v>7.5950846165589947E-2</v>
      </c>
      <c r="I7" s="19"/>
    </row>
    <row r="8" spans="2:9" ht="15" customHeight="1" x14ac:dyDescent="0.3">
      <c r="B8" s="15">
        <v>7</v>
      </c>
      <c r="C8" s="16" t="s">
        <v>40</v>
      </c>
      <c r="D8" s="16" t="s">
        <v>0</v>
      </c>
      <c r="E8" s="16" t="s">
        <v>4</v>
      </c>
      <c r="F8" s="17">
        <v>220</v>
      </c>
      <c r="G8" s="17">
        <v>2415.8027268829264</v>
      </c>
      <c r="H8" s="18">
        <f t="shared" si="0"/>
        <v>8.3466033992676589E-2</v>
      </c>
      <c r="I8" s="19"/>
    </row>
    <row r="9" spans="2:9" ht="15" customHeight="1" x14ac:dyDescent="0.3">
      <c r="B9" s="15">
        <v>8</v>
      </c>
      <c r="C9" s="16" t="s">
        <v>41</v>
      </c>
      <c r="D9" s="16" t="s">
        <v>0</v>
      </c>
      <c r="E9" s="16" t="s">
        <v>67</v>
      </c>
      <c r="F9" s="17">
        <v>323</v>
      </c>
      <c r="G9" s="17">
        <v>3220.1539858785195</v>
      </c>
      <c r="H9" s="18">
        <f t="shared" si="0"/>
        <v>9.116171673241931E-2</v>
      </c>
      <c r="I9" s="19"/>
    </row>
    <row r="10" spans="2:9" ht="15" customHeight="1" x14ac:dyDescent="0.3">
      <c r="B10" s="15">
        <v>10</v>
      </c>
      <c r="C10" s="16" t="s">
        <v>43</v>
      </c>
      <c r="D10" s="16" t="s">
        <v>0</v>
      </c>
      <c r="E10" s="16" t="s">
        <v>44</v>
      </c>
      <c r="F10" s="17">
        <v>169</v>
      </c>
      <c r="G10" s="17">
        <v>1675.6471129018114</v>
      </c>
      <c r="H10" s="18">
        <f t="shared" si="0"/>
        <v>9.1616439164966562E-2</v>
      </c>
      <c r="I10" s="19"/>
    </row>
    <row r="11" spans="2:9" ht="15" customHeight="1" x14ac:dyDescent="0.3">
      <c r="B11" s="15">
        <v>11</v>
      </c>
      <c r="C11" s="16" t="s">
        <v>46</v>
      </c>
      <c r="D11" s="16" t="s">
        <v>0</v>
      </c>
      <c r="E11" s="16" t="s">
        <v>47</v>
      </c>
      <c r="F11" s="17">
        <v>201</v>
      </c>
      <c r="G11" s="17">
        <v>2035.9891677892385</v>
      </c>
      <c r="H11" s="18">
        <f t="shared" si="0"/>
        <v>8.9852916095540775E-2</v>
      </c>
      <c r="I11" s="19"/>
    </row>
    <row r="12" spans="2:9" ht="15" customHeight="1" x14ac:dyDescent="0.3">
      <c r="B12" s="15">
        <v>12</v>
      </c>
      <c r="C12" s="16" t="s">
        <v>49</v>
      </c>
      <c r="D12" s="16" t="s">
        <v>0</v>
      </c>
      <c r="E12" s="16" t="s">
        <v>5</v>
      </c>
      <c r="F12" s="17">
        <v>302</v>
      </c>
      <c r="G12" s="17">
        <v>2031.323541127638</v>
      </c>
      <c r="H12" s="18">
        <f t="shared" si="0"/>
        <v>0.12942911459850562</v>
      </c>
      <c r="I12" s="19"/>
    </row>
    <row r="13" spans="2:9" ht="15" customHeight="1" x14ac:dyDescent="0.3">
      <c r="B13" s="15">
        <v>13</v>
      </c>
      <c r="C13" s="16" t="s">
        <v>51</v>
      </c>
      <c r="D13" s="16" t="s">
        <v>0</v>
      </c>
      <c r="E13" s="16" t="s">
        <v>6</v>
      </c>
      <c r="F13" s="17">
        <v>195</v>
      </c>
      <c r="G13" s="17">
        <v>2243.6119321411002</v>
      </c>
      <c r="H13" s="18">
        <f t="shared" si="0"/>
        <v>7.996352245713409E-2</v>
      </c>
      <c r="I13" s="20"/>
    </row>
    <row r="14" spans="2:9" ht="15" customHeight="1" x14ac:dyDescent="0.3">
      <c r="B14" s="21">
        <v>14</v>
      </c>
      <c r="C14" s="22" t="s">
        <v>7</v>
      </c>
      <c r="D14" s="22" t="s">
        <v>0</v>
      </c>
      <c r="E14" s="22" t="s">
        <v>53</v>
      </c>
      <c r="F14" s="23">
        <v>215</v>
      </c>
      <c r="G14" s="23">
        <v>4223.1243838335531</v>
      </c>
      <c r="H14" s="24">
        <f t="shared" si="0"/>
        <v>4.8443887869201133E-2</v>
      </c>
      <c r="I14" s="25" t="s">
        <v>85</v>
      </c>
    </row>
    <row r="15" spans="2:9" ht="15" customHeight="1" x14ac:dyDescent="0.3">
      <c r="B15" s="21">
        <v>15</v>
      </c>
      <c r="C15" s="22" t="s">
        <v>8</v>
      </c>
      <c r="D15" s="22" t="s">
        <v>0</v>
      </c>
      <c r="E15" s="22" t="s">
        <v>54</v>
      </c>
      <c r="F15" s="23">
        <v>216</v>
      </c>
      <c r="G15" s="23">
        <v>4222.4878402467593</v>
      </c>
      <c r="H15" s="24">
        <f t="shared" si="0"/>
        <v>4.8665222880951139E-2</v>
      </c>
      <c r="I15" s="25" t="s">
        <v>85</v>
      </c>
    </row>
    <row r="16" spans="2:9" ht="15" customHeight="1" x14ac:dyDescent="0.3">
      <c r="B16" s="15">
        <v>16</v>
      </c>
      <c r="C16" s="16" t="s">
        <v>55</v>
      </c>
      <c r="D16" s="16" t="s">
        <v>0</v>
      </c>
      <c r="E16" s="16" t="s">
        <v>56</v>
      </c>
      <c r="F16" s="26">
        <v>580</v>
      </c>
      <c r="G16" s="26">
        <v>3046.8896504173026</v>
      </c>
      <c r="H16" s="18">
        <f t="shared" si="0"/>
        <v>0.15991663819528293</v>
      </c>
      <c r="I16" s="20"/>
    </row>
    <row r="17" spans="2:9" ht="15" customHeight="1" thickBot="1" x14ac:dyDescent="0.35">
      <c r="B17" s="27">
        <v>17</v>
      </c>
      <c r="C17" s="28" t="s">
        <v>68</v>
      </c>
      <c r="D17" s="28" t="s">
        <v>0</v>
      </c>
      <c r="E17" s="28" t="s">
        <v>57</v>
      </c>
      <c r="F17" s="29">
        <f>G17*0.1/0.9</f>
        <v>171.3605781406583</v>
      </c>
      <c r="G17" s="29">
        <v>1542.2452032659248</v>
      </c>
      <c r="H17" s="30">
        <f t="shared" si="0"/>
        <v>9.9999999999999992E-2</v>
      </c>
      <c r="I17" s="31"/>
    </row>
    <row r="18" spans="2:9" ht="15" customHeight="1" x14ac:dyDescent="0.3">
      <c r="B18" s="10">
        <v>18</v>
      </c>
      <c r="C18" s="11" t="s">
        <v>9</v>
      </c>
      <c r="D18" s="11" t="s">
        <v>10</v>
      </c>
      <c r="E18" s="11" t="s">
        <v>32</v>
      </c>
      <c r="F18" s="12">
        <v>191</v>
      </c>
      <c r="G18" s="12">
        <v>1857.9791498843817</v>
      </c>
      <c r="H18" s="13">
        <f t="shared" si="0"/>
        <v>9.321715158047246E-2</v>
      </c>
      <c r="I18" s="32"/>
    </row>
    <row r="19" spans="2:9" ht="15" customHeight="1" x14ac:dyDescent="0.3">
      <c r="B19" s="15">
        <v>19</v>
      </c>
      <c r="C19" s="16" t="s">
        <v>33</v>
      </c>
      <c r="D19" s="16" t="s">
        <v>10</v>
      </c>
      <c r="E19" s="16" t="s">
        <v>11</v>
      </c>
      <c r="F19" s="17">
        <v>210</v>
      </c>
      <c r="G19" s="17">
        <v>1942.0386504838764</v>
      </c>
      <c r="H19" s="18">
        <f t="shared" si="0"/>
        <v>9.7581890526353909E-2</v>
      </c>
      <c r="I19" s="20"/>
    </row>
    <row r="20" spans="2:9" ht="15" customHeight="1" x14ac:dyDescent="0.3">
      <c r="B20" s="15">
        <v>21</v>
      </c>
      <c r="C20" s="16" t="s">
        <v>37</v>
      </c>
      <c r="D20" s="16" t="s">
        <v>10</v>
      </c>
      <c r="E20" s="16" t="s">
        <v>12</v>
      </c>
      <c r="F20" s="17">
        <v>210</v>
      </c>
      <c r="G20" s="17">
        <v>1942.0386504815349</v>
      </c>
      <c r="H20" s="18">
        <f t="shared" si="0"/>
        <v>9.7581890526460061E-2</v>
      </c>
      <c r="I20" s="20"/>
    </row>
    <row r="21" spans="2:9" ht="15" customHeight="1" x14ac:dyDescent="0.3">
      <c r="B21" s="15">
        <v>23</v>
      </c>
      <c r="C21" s="16" t="s">
        <v>13</v>
      </c>
      <c r="D21" s="16" t="s">
        <v>10</v>
      </c>
      <c r="E21" s="16" t="s">
        <v>14</v>
      </c>
      <c r="F21" s="17">
        <v>182</v>
      </c>
      <c r="G21" s="17">
        <v>1926.0361790812933</v>
      </c>
      <c r="H21" s="18">
        <f t="shared" si="0"/>
        <v>8.6336279142665256E-2</v>
      </c>
      <c r="I21" s="20"/>
    </row>
    <row r="22" spans="2:9" ht="15" customHeight="1" x14ac:dyDescent="0.3">
      <c r="B22" s="15">
        <v>24</v>
      </c>
      <c r="C22" s="16" t="s">
        <v>15</v>
      </c>
      <c r="D22" s="16" t="s">
        <v>10</v>
      </c>
      <c r="E22" s="16" t="s">
        <v>16</v>
      </c>
      <c r="F22" s="17">
        <v>90</v>
      </c>
      <c r="G22" s="17">
        <v>929.44944064619085</v>
      </c>
      <c r="H22" s="18">
        <f t="shared" si="0"/>
        <v>8.8282946080143379E-2</v>
      </c>
      <c r="I22" s="20"/>
    </row>
    <row r="23" spans="2:9" ht="15" customHeight="1" x14ac:dyDescent="0.3">
      <c r="B23" s="15">
        <v>25</v>
      </c>
      <c r="C23" s="16" t="s">
        <v>17</v>
      </c>
      <c r="D23" s="16" t="s">
        <v>10</v>
      </c>
      <c r="E23" s="16" t="s">
        <v>18</v>
      </c>
      <c r="F23" s="17">
        <v>183</v>
      </c>
      <c r="G23" s="17">
        <v>1926.0456177701089</v>
      </c>
      <c r="H23" s="18">
        <f t="shared" si="0"/>
        <v>8.67691046879705E-2</v>
      </c>
      <c r="I23" s="20"/>
    </row>
    <row r="24" spans="2:9" ht="15" customHeight="1" x14ac:dyDescent="0.3">
      <c r="B24" s="15">
        <v>26</v>
      </c>
      <c r="C24" s="16" t="s">
        <v>69</v>
      </c>
      <c r="D24" s="16" t="s">
        <v>10</v>
      </c>
      <c r="E24" s="16" t="s">
        <v>42</v>
      </c>
      <c r="F24" s="17">
        <v>33</v>
      </c>
      <c r="G24" s="17">
        <v>343.47194757718813</v>
      </c>
      <c r="H24" s="18">
        <f t="shared" si="0"/>
        <v>8.7655933496171054E-2</v>
      </c>
      <c r="I24" s="20"/>
    </row>
    <row r="25" spans="2:9" ht="15" customHeight="1" x14ac:dyDescent="0.3">
      <c r="B25" s="15">
        <v>27</v>
      </c>
      <c r="C25" s="16" t="s">
        <v>70</v>
      </c>
      <c r="D25" s="16" t="s">
        <v>10</v>
      </c>
      <c r="E25" s="16" t="s">
        <v>45</v>
      </c>
      <c r="F25" s="17">
        <v>182</v>
      </c>
      <c r="G25" s="17">
        <v>1917.0469196233714</v>
      </c>
      <c r="H25" s="18">
        <f t="shared" si="0"/>
        <v>8.6706018002044444E-2</v>
      </c>
      <c r="I25" s="20"/>
    </row>
    <row r="26" spans="2:9" ht="15" customHeight="1" x14ac:dyDescent="0.3">
      <c r="B26" s="15">
        <v>28</v>
      </c>
      <c r="C26" s="16" t="s">
        <v>71</v>
      </c>
      <c r="D26" s="16" t="s">
        <v>10</v>
      </c>
      <c r="E26" s="16" t="s">
        <v>48</v>
      </c>
      <c r="F26" s="17">
        <v>152</v>
      </c>
      <c r="G26" s="17">
        <v>1620.2373126937498</v>
      </c>
      <c r="H26" s="18">
        <f t="shared" si="0"/>
        <v>8.5767294769888563E-2</v>
      </c>
      <c r="I26" s="20"/>
    </row>
    <row r="27" spans="2:9" ht="15" customHeight="1" x14ac:dyDescent="0.3">
      <c r="B27" s="15">
        <v>29</v>
      </c>
      <c r="C27" s="16" t="s">
        <v>72</v>
      </c>
      <c r="D27" s="16" t="s">
        <v>10</v>
      </c>
      <c r="E27" s="16" t="s">
        <v>50</v>
      </c>
      <c r="F27" s="17">
        <v>103</v>
      </c>
      <c r="G27" s="17">
        <v>1074.9657191336</v>
      </c>
      <c r="H27" s="18">
        <f t="shared" si="0"/>
        <v>8.743887731788752E-2</v>
      </c>
      <c r="I27" s="20"/>
    </row>
    <row r="28" spans="2:9" ht="15" customHeight="1" x14ac:dyDescent="0.3">
      <c r="B28" s="15">
        <v>30</v>
      </c>
      <c r="C28" s="16" t="s">
        <v>73</v>
      </c>
      <c r="D28" s="16" t="s">
        <v>10</v>
      </c>
      <c r="E28" s="16" t="s">
        <v>52</v>
      </c>
      <c r="F28" s="17">
        <v>175</v>
      </c>
      <c r="G28" s="17">
        <v>1868.6853166335989</v>
      </c>
      <c r="H28" s="18">
        <f t="shared" si="0"/>
        <v>8.5629621437151415E-2</v>
      </c>
      <c r="I28" s="20"/>
    </row>
    <row r="29" spans="2:9" ht="15" customHeight="1" x14ac:dyDescent="0.3">
      <c r="B29" s="15">
        <v>32</v>
      </c>
      <c r="C29" s="16" t="s">
        <v>74</v>
      </c>
      <c r="D29" s="16" t="s">
        <v>10</v>
      </c>
      <c r="E29" s="16" t="s">
        <v>19</v>
      </c>
      <c r="F29" s="17">
        <v>159</v>
      </c>
      <c r="G29" s="17">
        <v>1689.3189094627646</v>
      </c>
      <c r="H29" s="18">
        <f t="shared" si="0"/>
        <v>8.602411585250469E-2</v>
      </c>
      <c r="I29" s="20"/>
    </row>
    <row r="30" spans="2:9" ht="15" customHeight="1" x14ac:dyDescent="0.3">
      <c r="B30" s="15">
        <v>33</v>
      </c>
      <c r="C30" s="16" t="s">
        <v>75</v>
      </c>
      <c r="D30" s="16" t="s">
        <v>10</v>
      </c>
      <c r="E30" s="16" t="s">
        <v>20</v>
      </c>
      <c r="F30" s="17">
        <v>126</v>
      </c>
      <c r="G30" s="17">
        <v>1323.3815049583088</v>
      </c>
      <c r="H30" s="18">
        <f t="shared" si="0"/>
        <v>8.6933633117958389E-2</v>
      </c>
      <c r="I30" s="20"/>
    </row>
    <row r="31" spans="2:9" ht="15" customHeight="1" x14ac:dyDescent="0.3">
      <c r="B31" s="15">
        <v>34</v>
      </c>
      <c r="C31" s="16" t="s">
        <v>76</v>
      </c>
      <c r="D31" s="16" t="s">
        <v>10</v>
      </c>
      <c r="E31" s="16" t="s">
        <v>58</v>
      </c>
      <c r="F31" s="17">
        <v>123</v>
      </c>
      <c r="G31" s="17">
        <v>1292.9798023429121</v>
      </c>
      <c r="H31" s="18">
        <f t="shared" si="0"/>
        <v>8.6865645820993653E-2</v>
      </c>
      <c r="I31" s="20"/>
    </row>
    <row r="32" spans="2:9" ht="15" customHeight="1" x14ac:dyDescent="0.3">
      <c r="B32" s="15">
        <v>35</v>
      </c>
      <c r="C32" s="16" t="s">
        <v>21</v>
      </c>
      <c r="D32" s="16" t="s">
        <v>10</v>
      </c>
      <c r="E32" s="16" t="s">
        <v>59</v>
      </c>
      <c r="F32" s="17">
        <v>161</v>
      </c>
      <c r="G32" s="17">
        <v>1931.0872939430144</v>
      </c>
      <c r="H32" s="18">
        <f t="shared" si="0"/>
        <v>7.6956635827828607E-2</v>
      </c>
      <c r="I32" s="20"/>
    </row>
    <row r="33" spans="2:9" ht="15" customHeight="1" x14ac:dyDescent="0.3">
      <c r="B33" s="15">
        <v>36</v>
      </c>
      <c r="C33" s="16" t="s">
        <v>22</v>
      </c>
      <c r="D33" s="16" t="s">
        <v>10</v>
      </c>
      <c r="E33" s="16" t="s">
        <v>23</v>
      </c>
      <c r="F33" s="17">
        <v>100</v>
      </c>
      <c r="G33" s="17">
        <v>1249.7165066322823</v>
      </c>
      <c r="H33" s="18">
        <f t="shared" si="0"/>
        <v>7.4089632532918309E-2</v>
      </c>
      <c r="I33" s="20"/>
    </row>
    <row r="34" spans="2:9" ht="15" customHeight="1" x14ac:dyDescent="0.3">
      <c r="B34" s="15">
        <v>37</v>
      </c>
      <c r="C34" s="16" t="s">
        <v>24</v>
      </c>
      <c r="D34" s="16" t="s">
        <v>10</v>
      </c>
      <c r="E34" s="16" t="s">
        <v>25</v>
      </c>
      <c r="F34" s="17">
        <v>544</v>
      </c>
      <c r="G34" s="17">
        <v>5665.9356622419191</v>
      </c>
      <c r="H34" s="18">
        <f t="shared" si="0"/>
        <v>8.7601551704901942E-2</v>
      </c>
      <c r="I34" s="20"/>
    </row>
    <row r="35" spans="2:9" ht="15" customHeight="1" x14ac:dyDescent="0.3">
      <c r="B35" s="15">
        <v>38</v>
      </c>
      <c r="C35" s="16" t="s">
        <v>26</v>
      </c>
      <c r="D35" s="16" t="s">
        <v>10</v>
      </c>
      <c r="E35" s="16" t="s">
        <v>60</v>
      </c>
      <c r="F35" s="17">
        <v>542</v>
      </c>
      <c r="G35" s="17">
        <v>5606.0141852714551</v>
      </c>
      <c r="H35" s="18">
        <f t="shared" si="0"/>
        <v>8.8158547405184445E-2</v>
      </c>
      <c r="I35" s="20"/>
    </row>
    <row r="36" spans="2:9" ht="15" customHeight="1" x14ac:dyDescent="0.3">
      <c r="B36" s="15">
        <v>39</v>
      </c>
      <c r="C36" s="16" t="s">
        <v>27</v>
      </c>
      <c r="D36" s="16" t="s">
        <v>10</v>
      </c>
      <c r="E36" s="16" t="s">
        <v>28</v>
      </c>
      <c r="F36" s="17">
        <v>551</v>
      </c>
      <c r="G36" s="17">
        <v>5687.2936240002573</v>
      </c>
      <c r="H36" s="18">
        <f t="shared" si="0"/>
        <v>8.8325435320993365E-2</v>
      </c>
      <c r="I36" s="20"/>
    </row>
    <row r="37" spans="2:9" ht="15" customHeight="1" thickBot="1" x14ac:dyDescent="0.35">
      <c r="B37" s="33">
        <v>40</v>
      </c>
      <c r="C37" s="34" t="s">
        <v>29</v>
      </c>
      <c r="D37" s="34" t="s">
        <v>10</v>
      </c>
      <c r="E37" s="34" t="s">
        <v>30</v>
      </c>
      <c r="F37" s="35">
        <v>181</v>
      </c>
      <c r="G37" s="35">
        <v>1876.7478621318664</v>
      </c>
      <c r="H37" s="36">
        <f t="shared" si="0"/>
        <v>8.7960242034940336E-2</v>
      </c>
      <c r="I37" s="37"/>
    </row>
    <row r="38" spans="2:9" ht="15" customHeight="1" x14ac:dyDescent="0.3">
      <c r="B38" s="5" t="s">
        <v>65</v>
      </c>
      <c r="C38" s="5"/>
      <c r="D38" s="5"/>
      <c r="E38" s="5"/>
      <c r="F38" s="6">
        <f>SUM(F3:F37)</f>
        <v>7858.3605781406586</v>
      </c>
      <c r="G38" s="6">
        <f>SUM(G3:G37)</f>
        <v>83100.000000000015</v>
      </c>
      <c r="H38" s="7">
        <f t="shared" si="0"/>
        <v>8.6395143098359647E-2</v>
      </c>
      <c r="I38" s="41" t="s">
        <v>86</v>
      </c>
    </row>
    <row r="39" spans="2:9" ht="6" customHeight="1" x14ac:dyDescent="0.3"/>
    <row r="40" spans="2:9" ht="15" customHeight="1" x14ac:dyDescent="0.3">
      <c r="B40" s="1" t="s">
        <v>83</v>
      </c>
      <c r="E40" s="8" t="s">
        <v>81</v>
      </c>
      <c r="G40" s="9">
        <v>2640.1377334693293</v>
      </c>
    </row>
    <row r="41" spans="2:9" ht="15" customHeight="1" x14ac:dyDescent="0.3">
      <c r="E41" s="8" t="s">
        <v>82</v>
      </c>
      <c r="G41" s="9">
        <v>1964.1830285856961</v>
      </c>
    </row>
    <row r="42" spans="2:9" ht="6" customHeight="1" x14ac:dyDescent="0.3"/>
    <row r="43" spans="2:9" ht="15" customHeight="1" x14ac:dyDescent="0.3">
      <c r="B43" s="38" t="s">
        <v>84</v>
      </c>
      <c r="C43" s="38"/>
      <c r="D43" s="38"/>
      <c r="E43" s="38"/>
      <c r="F43" s="39">
        <f>F38</f>
        <v>7858.3605781406586</v>
      </c>
      <c r="G43" s="39">
        <f>G38-G40-G41</f>
        <v>78495.679237944991</v>
      </c>
      <c r="H43" s="40">
        <f t="shared" ref="H43" si="1">F43/(F43+G43)</f>
        <v>9.1001655450945532E-2</v>
      </c>
      <c r="I43" s="42" t="s">
        <v>87</v>
      </c>
    </row>
    <row r="44" spans="2:9" x14ac:dyDescent="0.3"/>
    <row r="45" spans="2:9" x14ac:dyDescent="0.3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발전실적 및 인근발전소 발전실적</vt:lpstr>
      <vt:lpstr>Gearing Ratio 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user</cp:lastModifiedBy>
  <cp:lastPrinted>2021-09-08T06:26:51Z</cp:lastPrinted>
  <dcterms:created xsi:type="dcterms:W3CDTF">2021-09-08T01:11:49Z</dcterms:created>
  <dcterms:modified xsi:type="dcterms:W3CDTF">2021-09-14T03:36:46Z</dcterms:modified>
</cp:coreProperties>
</file>