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5125" windowHeight="12285"/>
  </bookViews>
  <sheets>
    <sheet name="프론테라_20200323" sheetId="1" r:id="rId1"/>
    <sheet name="DA Market Summary" sheetId="3" state="hidden" r:id="rId2"/>
    <sheet name="Houston Ship Channel Gas" sheetId="2" state="hidden" r:id="rId3"/>
  </sheets>
  <calcPr calcId="162913" calcMode="manual" iterate="1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G49" i="1" s="1"/>
  <c r="G48" i="1"/>
  <c r="G45" i="1"/>
  <c r="G42" i="1"/>
  <c r="G39" i="1"/>
  <c r="F38" i="1"/>
  <c r="F40" i="1" s="1"/>
  <c r="F44" i="1" s="1"/>
  <c r="F46" i="1" s="1"/>
  <c r="E38" i="1"/>
  <c r="E40" i="1" s="1"/>
  <c r="E44" i="1" s="1"/>
  <c r="E46" i="1" s="1"/>
  <c r="G37" i="1"/>
  <c r="D79" i="1" l="1"/>
  <c r="F69" i="1"/>
  <c r="F68" i="1"/>
  <c r="F70" i="1" s="1"/>
  <c r="G19" i="1"/>
  <c r="G25" i="1"/>
  <c r="G22" i="1"/>
  <c r="G17" i="1"/>
  <c r="G28" i="1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29" i="1" s="1"/>
  <c r="G30" i="1"/>
  <c r="F18" i="1"/>
  <c r="F20" i="1" s="1"/>
  <c r="F24" i="1" s="1"/>
  <c r="F26" i="1" s="1"/>
  <c r="E18" i="1"/>
  <c r="E20" i="1" s="1"/>
  <c r="E24" i="1" s="1"/>
  <c r="E26" i="1" s="1"/>
  <c r="E74" i="1" l="1"/>
  <c r="E78" i="1"/>
  <c r="E77" i="1"/>
  <c r="E76" i="1"/>
  <c r="E75" i="1"/>
  <c r="G36" i="1"/>
  <c r="G38" i="1" s="1"/>
  <c r="G40" i="1" s="1"/>
  <c r="G44" i="1" s="1"/>
  <c r="G46" i="1" s="1"/>
  <c r="G16" i="1"/>
  <c r="G18" i="1" s="1"/>
  <c r="G20" i="1" s="1"/>
  <c r="G24" i="1" s="1"/>
  <c r="G26" i="1" s="1"/>
  <c r="E79" i="1" l="1"/>
</calcChain>
</file>

<file path=xl/comments1.xml><?xml version="1.0" encoding="utf-8"?>
<comments xmlns="http://schemas.openxmlformats.org/spreadsheetml/2006/main">
  <authors>
    <author>Admin</author>
  </authors>
  <commentList>
    <comment ref="G30" authorId="0" shapeId="0">
      <text>
        <r>
          <rPr>
            <b/>
            <sz val="9"/>
            <color indexed="81"/>
            <rFont val="Tahoma"/>
            <family val="2"/>
          </rPr>
          <t>Avg. of 1 Jan 2020 ~ 18 March 2020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Avg. of 1 Jan 2020 ~ 18 March 2020</t>
        </r>
      </text>
    </comment>
  </commentList>
</comments>
</file>

<file path=xl/sharedStrings.xml><?xml version="1.0" encoding="utf-8"?>
<sst xmlns="http://schemas.openxmlformats.org/spreadsheetml/2006/main" count="133" uniqueCount="88">
  <si>
    <t>Energy Revenue</t>
    <phoneticPr fontId="2" type="noConversion"/>
  </si>
  <si>
    <t>Delivered Fuel</t>
    <phoneticPr fontId="2" type="noConversion"/>
  </si>
  <si>
    <t>Energy Margin</t>
    <phoneticPr fontId="2" type="noConversion"/>
  </si>
  <si>
    <t>Variable O&amp;M Expense</t>
    <phoneticPr fontId="2" type="noConversion"/>
  </si>
  <si>
    <t>Net Energy Margin</t>
    <phoneticPr fontId="2" type="noConversion"/>
  </si>
  <si>
    <t>Capacity Revenue</t>
    <phoneticPr fontId="2" type="noConversion"/>
  </si>
  <si>
    <t>Ancillary Services Revenue</t>
    <phoneticPr fontId="2" type="noConversion"/>
  </si>
  <si>
    <t>Fixed Fuel Expense</t>
    <phoneticPr fontId="2" type="noConversion"/>
  </si>
  <si>
    <t>Gross Margin</t>
    <phoneticPr fontId="2" type="noConversion"/>
  </si>
  <si>
    <t>Fixed Costs</t>
    <phoneticPr fontId="2" type="noConversion"/>
  </si>
  <si>
    <t>EBITDA</t>
    <phoneticPr fontId="2" type="noConversion"/>
  </si>
  <si>
    <t>Net Generation(GWh)</t>
    <phoneticPr fontId="2" type="noConversion"/>
  </si>
  <si>
    <t>Mexico All-In DA - Market($/MWh)</t>
    <phoneticPr fontId="2" type="noConversion"/>
  </si>
  <si>
    <t>Houston Ship Channel ($/MMBtu)</t>
    <phoneticPr fontId="2" type="noConversion"/>
  </si>
  <si>
    <t>Accrual</t>
    <phoneticPr fontId="2" type="noConversion"/>
  </si>
  <si>
    <t>USD amount</t>
    <phoneticPr fontId="2" type="noConversion"/>
  </si>
  <si>
    <t>Date</t>
    <phoneticPr fontId="2" type="noConversion"/>
  </si>
  <si>
    <t>Daily</t>
  </si>
  <si>
    <t>Monthly</t>
  </si>
  <si>
    <t>MXN</t>
  </si>
  <si>
    <t>USD</t>
  </si>
  <si>
    <t>FX</t>
  </si>
  <si>
    <t>Year</t>
  </si>
  <si>
    <t>Month</t>
  </si>
  <si>
    <t>Day Ahead</t>
  </si>
  <si>
    <t>Q2~Q3 평균</t>
  </si>
  <si>
    <t>Q2~Q3 평균</t>
    <phoneticPr fontId="2" type="noConversion"/>
  </si>
  <si>
    <t>HSC Gas 가격 감소 비율 적용(-18%)</t>
    <phoneticPr fontId="2" type="noConversion"/>
  </si>
  <si>
    <t>18% 감소</t>
    <phoneticPr fontId="2" type="noConversion"/>
  </si>
  <si>
    <t>Assumtion</t>
    <phoneticPr fontId="2" type="noConversion"/>
  </si>
  <si>
    <t>CFADS ($MM)</t>
    <phoneticPr fontId="2" type="noConversion"/>
  </si>
  <si>
    <t>원본비율</t>
  </si>
  <si>
    <t>롯데손해보험</t>
  </si>
  <si>
    <t>KDB생명보험</t>
  </si>
  <si>
    <t>한국거래소</t>
  </si>
  <si>
    <t>교원인베스트</t>
  </si>
  <si>
    <t>교원라이프</t>
  </si>
  <si>
    <t>Trade Date</t>
    <phoneticPr fontId="2" type="noConversion"/>
  </si>
  <si>
    <t>USD Amount</t>
    <phoneticPr fontId="2" type="noConversion"/>
  </si>
  <si>
    <t>FX rate</t>
    <phoneticPr fontId="2" type="noConversion"/>
  </si>
  <si>
    <t>Position</t>
    <phoneticPr fontId="2" type="noConversion"/>
  </si>
  <si>
    <t>비고</t>
    <phoneticPr fontId="2" type="noConversion"/>
  </si>
  <si>
    <t>USD SELL</t>
    <phoneticPr fontId="2" type="noConversion"/>
  </si>
  <si>
    <t>선물환 매도</t>
    <phoneticPr fontId="2" type="noConversion"/>
  </si>
  <si>
    <t>선물환 매수</t>
    <phoneticPr fontId="2" type="noConversion"/>
  </si>
  <si>
    <t>KRW 지급</t>
    <phoneticPr fontId="2" type="noConversion"/>
  </si>
  <si>
    <t>결제일</t>
  </si>
  <si>
    <t>FX Swap</t>
  </si>
  <si>
    <t>USD BUY</t>
  </si>
  <si>
    <t>KRW Amount</t>
    <phoneticPr fontId="2" type="noConversion"/>
  </si>
  <si>
    <t>비 고</t>
    <phoneticPr fontId="2" type="noConversion"/>
  </si>
  <si>
    <t>USD BUY</t>
    <phoneticPr fontId="2" type="noConversion"/>
  </si>
  <si>
    <t>기체결</t>
    <phoneticPr fontId="2" type="noConversion"/>
  </si>
  <si>
    <t>가 정</t>
    <phoneticPr fontId="2" type="noConversion"/>
  </si>
  <si>
    <t>\1,300 가정</t>
    <phoneticPr fontId="2" type="noConversion"/>
  </si>
  <si>
    <t>합  계</t>
    <phoneticPr fontId="2" type="noConversion"/>
  </si>
  <si>
    <t>구 분</t>
    <phoneticPr fontId="2" type="noConversion"/>
  </si>
  <si>
    <t>환 율</t>
    <phoneticPr fontId="2" type="noConversion"/>
  </si>
  <si>
    <t>매 도</t>
    <phoneticPr fontId="2" type="noConversion"/>
  </si>
  <si>
    <t>매 수</t>
    <phoneticPr fontId="2" type="noConversion"/>
  </si>
  <si>
    <t>정산예상금액 배분</t>
    <phoneticPr fontId="2" type="noConversion"/>
  </si>
  <si>
    <t>2. FX 거래 현황 및 Exposure</t>
    <phoneticPr fontId="2" type="noConversion"/>
  </si>
  <si>
    <t>구 분</t>
    <phoneticPr fontId="2" type="noConversion"/>
  </si>
  <si>
    <t>1. Frontera Performance expectation</t>
    <phoneticPr fontId="2" type="noConversion"/>
  </si>
  <si>
    <t>(공통가정)</t>
    <phoneticPr fontId="2" type="noConversion"/>
  </si>
  <si>
    <t>USD 가정1</t>
    <phoneticPr fontId="2" type="noConversion"/>
  </si>
  <si>
    <t>MXN 가정1</t>
    <phoneticPr fontId="2" type="noConversion"/>
  </si>
  <si>
    <t>USD 가정2</t>
    <phoneticPr fontId="2" type="noConversion"/>
  </si>
  <si>
    <t>MXN 가정2</t>
    <phoneticPr fontId="2" type="noConversion"/>
  </si>
  <si>
    <t>시나리오 1. DA price FX USD/MXN 23페소 가정</t>
    <phoneticPr fontId="2" type="noConversion"/>
  </si>
  <si>
    <t>1.1 Energy Revenue 환율 민감도 테스트</t>
    <phoneticPr fontId="2" type="noConversion"/>
  </si>
  <si>
    <t>Frontera Actual</t>
    <phoneticPr fontId="2" type="noConversion"/>
  </si>
  <si>
    <t>2019 Q2</t>
    <phoneticPr fontId="2" type="noConversion"/>
  </si>
  <si>
    <t>2019 Q3</t>
    <phoneticPr fontId="2" type="noConversion"/>
  </si>
  <si>
    <t>5. Capacity Revenue는 계약용량의 70%를 USD/MXN 헷지, 20%를 USD/MXN 헷지와 US Inflation 헷지, 10%를 Mexico Inflation 헷지하였기에 리스크가 크지 않다고 판단, 2019 Q3의 금액을 적용하였습니다.</t>
    <phoneticPr fontId="2" type="noConversion"/>
  </si>
  <si>
    <t>3. Expense는 전분기 평균을 적용하였습니다.</t>
    <phoneticPr fontId="2" type="noConversion"/>
  </si>
  <si>
    <t>a) 현황 및 USD/KRW \1,300 가정</t>
    <phoneticPr fontId="2" type="noConversion"/>
  </si>
  <si>
    <t>b) Roll over 정산 시 Exposure</t>
    <phoneticPr fontId="2" type="noConversion"/>
  </si>
  <si>
    <t>1. Actual 부분의 Source는 Frontera에서 제공받은 Lender Slides 2019 Q2, Q3 자료입니다. Q4의 자료는 2020년 3월 31일 이후 수령할 예정입니다.</t>
    <phoneticPr fontId="2" type="noConversion"/>
  </si>
  <si>
    <t>EBITDA</t>
    <phoneticPr fontId="2" type="noConversion"/>
  </si>
  <si>
    <t xml:space="preserve">2.1 Minimum Cash Interest / 분기별 </t>
    <phoneticPr fontId="2" type="noConversion"/>
  </si>
  <si>
    <t>2.2 원금 Roll over / 1년단위</t>
    <phoneticPr fontId="2" type="noConversion"/>
  </si>
  <si>
    <t>(Unit: $MM)</t>
    <phoneticPr fontId="2" type="noConversion"/>
  </si>
  <si>
    <t>4. Delivered Fuel은 Quantity는 동일, Price는 18%감소하였다고 가정하였습니다.</t>
    <phoneticPr fontId="2" type="noConversion"/>
  </si>
  <si>
    <t xml:space="preserve">2. Energy Margin은 (전분기 평균 발전량)*(20년 1월~2월의 DA price)로 산정하였습니다. </t>
    <phoneticPr fontId="2" type="noConversion"/>
  </si>
  <si>
    <t>2020년 1월~2월 평균, 환율 USD/MXN 21페소 적용</t>
    <phoneticPr fontId="2" type="noConversion"/>
  </si>
  <si>
    <t>2020년 1월~2월 평균, 환율 USD/MXN 23페소 적용</t>
    <phoneticPr fontId="2" type="noConversion"/>
  </si>
  <si>
    <t>시나리오 2. DA price FX USD/MXN 21페소 가정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</si>
</sst>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#,##0.00_);[Red]\(#,##0.00\)"/>
    <numFmt numFmtId="178" formatCode="[$$-409]#,##0.00_);\([$$-409]#,##0.00\)"/>
    <numFmt numFmtId="179" formatCode="&quot;₩&quot;#,##0_);\(&quot;₩&quot;#,##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ajor"/>
    </font>
    <font>
      <i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ajor"/>
    </font>
    <font>
      <b/>
      <u/>
      <sz val="12"/>
      <color theme="1"/>
      <name val="맑은 고딕"/>
      <family val="3"/>
      <charset val="129"/>
      <scheme val="minor"/>
    </font>
    <font>
      <b/>
      <i/>
      <sz val="12"/>
      <color rgb="FFFF0000"/>
      <name val="맑은 고딕"/>
      <family val="3"/>
      <charset val="129"/>
      <scheme val="minor"/>
    </font>
    <font>
      <b/>
      <i/>
      <sz val="12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177" fontId="6" fillId="2" borderId="9" xfId="1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3" fontId="8" fillId="0" borderId="1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1" fontId="8" fillId="0" borderId="1" xfId="0" applyNumberFormat="1" applyFont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8" fillId="3" borderId="1" xfId="2" applyFont="1" applyFill="1" applyBorder="1" applyAlignment="1">
      <alignment horizontal="center" vertical="center"/>
    </xf>
    <xf numFmtId="9" fontId="9" fillId="3" borderId="1" xfId="2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179" fontId="10" fillId="0" borderId="1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77" fontId="7" fillId="0" borderId="3" xfId="1" applyNumberFormat="1" applyFont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177" fontId="7" fillId="3" borderId="9" xfId="1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177" fontId="7" fillId="3" borderId="6" xfId="1" applyNumberFormat="1" applyFont="1" applyFill="1" applyBorder="1" applyAlignment="1">
      <alignment horizontal="center" vertical="center"/>
    </xf>
    <xf numFmtId="43" fontId="7" fillId="0" borderId="0" xfId="0" applyNumberFormat="1" applyFont="1">
      <alignment vertical="center"/>
    </xf>
    <xf numFmtId="14" fontId="10" fillId="0" borderId="0" xfId="0" quotePrefix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10" fillId="0" borderId="0" xfId="1" applyNumberFormat="1" applyFont="1" applyAlignment="1">
      <alignment horizontal="center" vertical="center"/>
    </xf>
    <xf numFmtId="179" fontId="10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9" fontId="8" fillId="0" borderId="1" xfId="2" applyFont="1" applyFill="1" applyBorder="1" applyAlignment="1">
      <alignment horizontal="center" vertical="center"/>
    </xf>
    <xf numFmtId="41" fontId="8" fillId="0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43" fontId="0" fillId="0" borderId="0" xfId="0" applyNumberFormat="1" applyFill="1" applyBorder="1" applyAlignment="1">
      <alignment horizontal="center" vertical="center"/>
    </xf>
    <xf numFmtId="17" fontId="0" fillId="0" borderId="1" xfId="0" applyNumberFormat="1" applyFill="1" applyBorder="1" applyAlignment="1">
      <alignment horizontal="center" vertical="center"/>
    </xf>
    <xf numFmtId="17" fontId="0" fillId="0" borderId="0" xfId="0" applyNumberFormat="1" applyFill="1" applyBorder="1" applyAlignment="1">
      <alignment horizontal="center" vertical="center"/>
    </xf>
    <xf numFmtId="1" fontId="0" fillId="0" borderId="0" xfId="1" applyNumberFormat="1" applyFont="1" applyFill="1" applyBorder="1" applyAlignment="1">
      <alignment horizontal="center" vertical="center"/>
    </xf>
    <xf numFmtId="43" fontId="0" fillId="0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177" fontId="7" fillId="0" borderId="12" xfId="1" applyNumberFormat="1" applyFont="1" applyBorder="1">
      <alignment vertical="center"/>
    </xf>
    <xf numFmtId="177" fontId="6" fillId="2" borderId="11" xfId="1" applyNumberFormat="1" applyFont="1" applyFill="1" applyBorder="1">
      <alignment vertical="center"/>
    </xf>
    <xf numFmtId="177" fontId="7" fillId="3" borderId="11" xfId="1" applyNumberFormat="1" applyFont="1" applyFill="1" applyBorder="1">
      <alignment vertical="center"/>
    </xf>
    <xf numFmtId="177" fontId="7" fillId="3" borderId="13" xfId="1" applyNumberFormat="1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Continuous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Continuous" vertical="center"/>
    </xf>
    <xf numFmtId="0" fontId="5" fillId="3" borderId="8" xfId="0" applyFont="1" applyFill="1" applyBorder="1" applyAlignment="1">
      <alignment horizontal="centerContinuous" vertical="center"/>
    </xf>
    <xf numFmtId="41" fontId="5" fillId="3" borderId="11" xfId="1" applyFont="1" applyFill="1" applyBorder="1" applyAlignment="1">
      <alignment horizontal="center" vertical="center"/>
    </xf>
    <xf numFmtId="41" fontId="5" fillId="3" borderId="9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77" fontId="7" fillId="0" borderId="0" xfId="1" applyNumberFormat="1" applyFont="1" applyFill="1" applyBorder="1">
      <alignment vertical="center"/>
    </xf>
    <xf numFmtId="177" fontId="7" fillId="0" borderId="0" xfId="1" applyNumberFormat="1" applyFont="1" applyFill="1" applyBorder="1" applyAlignment="1">
      <alignment horizontal="center" vertical="center"/>
    </xf>
    <xf numFmtId="43" fontId="7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1" fontId="5" fillId="3" borderId="8" xfId="1" applyFont="1" applyFill="1" applyBorder="1" applyAlignment="1">
      <alignment horizontal="center" vertical="center"/>
    </xf>
    <xf numFmtId="177" fontId="7" fillId="0" borderId="0" xfId="1" applyNumberFormat="1" applyFont="1" applyBorder="1">
      <alignment vertical="center"/>
    </xf>
    <xf numFmtId="177" fontId="6" fillId="2" borderId="8" xfId="1" applyNumberFormat="1" applyFont="1" applyFill="1" applyBorder="1">
      <alignment vertical="center"/>
    </xf>
    <xf numFmtId="177" fontId="7" fillId="3" borderId="8" xfId="1" applyNumberFormat="1" applyFont="1" applyFill="1" applyBorder="1">
      <alignment vertical="center"/>
    </xf>
    <xf numFmtId="177" fontId="7" fillId="3" borderId="5" xfId="1" applyNumberFormat="1" applyFont="1" applyFill="1" applyBorder="1">
      <alignment vertical="center"/>
    </xf>
    <xf numFmtId="0" fontId="5" fillId="3" borderId="15" xfId="0" applyFont="1" applyFill="1" applyBorder="1" applyAlignment="1">
      <alignment horizontal="center" vertical="center"/>
    </xf>
    <xf numFmtId="41" fontId="5" fillId="3" borderId="16" xfId="1" applyFont="1" applyFill="1" applyBorder="1" applyAlignment="1">
      <alignment horizontal="center" vertical="center"/>
    </xf>
    <xf numFmtId="177" fontId="7" fillId="0" borderId="17" xfId="1" applyNumberFormat="1" applyFont="1" applyBorder="1">
      <alignment vertical="center"/>
    </xf>
    <xf numFmtId="177" fontId="6" fillId="2" borderId="16" xfId="1" applyNumberFormat="1" applyFont="1" applyFill="1" applyBorder="1">
      <alignment vertical="center"/>
    </xf>
    <xf numFmtId="177" fontId="7" fillId="3" borderId="16" xfId="1" applyNumberFormat="1" applyFont="1" applyFill="1" applyBorder="1">
      <alignment vertical="center"/>
    </xf>
    <xf numFmtId="177" fontId="7" fillId="3" borderId="18" xfId="1" applyNumberFormat="1" applyFont="1" applyFill="1" applyBorder="1">
      <alignment vertical="center"/>
    </xf>
    <xf numFmtId="9" fontId="9" fillId="3" borderId="7" xfId="2" applyFont="1" applyFill="1" applyBorder="1" applyAlignment="1">
      <alignment horizontal="center" vertical="center"/>
    </xf>
    <xf numFmtId="9" fontId="8" fillId="0" borderId="7" xfId="2" applyFont="1" applyBorder="1" applyAlignment="1">
      <alignment horizontal="center" vertical="center"/>
    </xf>
    <xf numFmtId="9" fontId="8" fillId="0" borderId="7" xfId="2" applyFont="1" applyFill="1" applyBorder="1" applyAlignment="1">
      <alignment horizontal="center" vertical="center"/>
    </xf>
    <xf numFmtId="9" fontId="9" fillId="3" borderId="15" xfId="2" applyFont="1" applyFill="1" applyBorder="1" applyAlignment="1">
      <alignment horizontal="center" vertical="center"/>
    </xf>
    <xf numFmtId="41" fontId="8" fillId="0" borderId="16" xfId="1" applyFont="1" applyBorder="1" applyAlignment="1">
      <alignment horizontal="center" vertical="center"/>
    </xf>
    <xf numFmtId="41" fontId="8" fillId="0" borderId="16" xfId="1" applyFont="1" applyFill="1" applyBorder="1" applyAlignment="1">
      <alignment horizontal="center" vertical="center"/>
    </xf>
    <xf numFmtId="41" fontId="9" fillId="3" borderId="19" xfId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177" fontId="7" fillId="0" borderId="22" xfId="1" applyNumberFormat="1" applyFont="1" applyBorder="1">
      <alignment vertical="center"/>
    </xf>
    <xf numFmtId="177" fontId="7" fillId="0" borderId="21" xfId="1" applyNumberFormat="1" applyFont="1" applyBorder="1">
      <alignment vertical="center"/>
    </xf>
    <xf numFmtId="177" fontId="7" fillId="0" borderId="23" xfId="1" applyNumberFormat="1" applyFont="1" applyBorder="1">
      <alignment vertical="center"/>
    </xf>
    <xf numFmtId="177" fontId="7" fillId="0" borderId="24" xfId="1" applyNumberFormat="1" applyFont="1" applyBorder="1" applyAlignment="1">
      <alignment horizontal="center" vertical="center"/>
    </xf>
    <xf numFmtId="0" fontId="6" fillId="2" borderId="25" xfId="0" applyFont="1" applyFill="1" applyBorder="1" applyAlignment="1">
      <alignment vertical="center"/>
    </xf>
    <xf numFmtId="0" fontId="6" fillId="2" borderId="26" xfId="0" applyFont="1" applyFill="1" applyBorder="1" applyAlignment="1">
      <alignment vertical="center"/>
    </xf>
    <xf numFmtId="177" fontId="6" fillId="2" borderId="27" xfId="1" applyNumberFormat="1" applyFont="1" applyFill="1" applyBorder="1">
      <alignment vertical="center"/>
    </xf>
    <xf numFmtId="177" fontId="6" fillId="2" borderId="26" xfId="1" applyNumberFormat="1" applyFont="1" applyFill="1" applyBorder="1">
      <alignment vertical="center"/>
    </xf>
    <xf numFmtId="177" fontId="6" fillId="2" borderId="14" xfId="1" applyNumberFormat="1" applyFont="1" applyFill="1" applyBorder="1">
      <alignment vertical="center"/>
    </xf>
    <xf numFmtId="177" fontId="6" fillId="2" borderId="10" xfId="1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43" fontId="8" fillId="0" borderId="1" xfId="1" applyNumberFormat="1" applyFont="1" applyFill="1" applyBorder="1" applyAlignment="1">
      <alignment horizontal="center" vertical="center"/>
    </xf>
    <xf numFmtId="176" fontId="8" fillId="0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'Houston Ship Channel Gas'!$B$3:$B$109</c:f>
              <c:numCache>
                <c:formatCode>m/d/yyyy</c:formatCode>
                <c:ptCount val="107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43745</c:v>
                </c:pt>
                <c:pt idx="5">
                  <c:v>43746</c:v>
                </c:pt>
                <c:pt idx="6">
                  <c:v>43747</c:v>
                </c:pt>
                <c:pt idx="7">
                  <c:v>43748</c:v>
                </c:pt>
                <c:pt idx="8">
                  <c:v>43749</c:v>
                </c:pt>
                <c:pt idx="9">
                  <c:v>43752</c:v>
                </c:pt>
                <c:pt idx="10">
                  <c:v>43753</c:v>
                </c:pt>
                <c:pt idx="11">
                  <c:v>43756</c:v>
                </c:pt>
                <c:pt idx="12">
                  <c:v>43762</c:v>
                </c:pt>
                <c:pt idx="13">
                  <c:v>43763</c:v>
                </c:pt>
                <c:pt idx="14">
                  <c:v>43766</c:v>
                </c:pt>
                <c:pt idx="15">
                  <c:v>43767</c:v>
                </c:pt>
                <c:pt idx="16">
                  <c:v>43768</c:v>
                </c:pt>
                <c:pt idx="17">
                  <c:v>43769</c:v>
                </c:pt>
                <c:pt idx="18">
                  <c:v>43770</c:v>
                </c:pt>
                <c:pt idx="19">
                  <c:v>43773</c:v>
                </c:pt>
                <c:pt idx="20">
                  <c:v>43775</c:v>
                </c:pt>
                <c:pt idx="21">
                  <c:v>43776</c:v>
                </c:pt>
                <c:pt idx="22">
                  <c:v>43777</c:v>
                </c:pt>
                <c:pt idx="23">
                  <c:v>43780</c:v>
                </c:pt>
                <c:pt idx="24">
                  <c:v>43781</c:v>
                </c:pt>
                <c:pt idx="25">
                  <c:v>43782</c:v>
                </c:pt>
                <c:pt idx="26">
                  <c:v>43783</c:v>
                </c:pt>
                <c:pt idx="27">
                  <c:v>43784</c:v>
                </c:pt>
                <c:pt idx="28">
                  <c:v>43787</c:v>
                </c:pt>
                <c:pt idx="29">
                  <c:v>43789</c:v>
                </c:pt>
                <c:pt idx="30">
                  <c:v>43790</c:v>
                </c:pt>
                <c:pt idx="31">
                  <c:v>43791</c:v>
                </c:pt>
                <c:pt idx="32">
                  <c:v>43794</c:v>
                </c:pt>
                <c:pt idx="33">
                  <c:v>43795</c:v>
                </c:pt>
                <c:pt idx="34">
                  <c:v>43796</c:v>
                </c:pt>
                <c:pt idx="35">
                  <c:v>43801</c:v>
                </c:pt>
                <c:pt idx="36">
                  <c:v>43802</c:v>
                </c:pt>
                <c:pt idx="37">
                  <c:v>43803</c:v>
                </c:pt>
                <c:pt idx="38">
                  <c:v>43804</c:v>
                </c:pt>
                <c:pt idx="39">
                  <c:v>43805</c:v>
                </c:pt>
                <c:pt idx="40">
                  <c:v>43808</c:v>
                </c:pt>
                <c:pt idx="41">
                  <c:v>43809</c:v>
                </c:pt>
                <c:pt idx="42">
                  <c:v>43810</c:v>
                </c:pt>
                <c:pt idx="43">
                  <c:v>43811</c:v>
                </c:pt>
                <c:pt idx="44">
                  <c:v>43812</c:v>
                </c:pt>
                <c:pt idx="45">
                  <c:v>43815</c:v>
                </c:pt>
                <c:pt idx="46">
                  <c:v>43816</c:v>
                </c:pt>
                <c:pt idx="47">
                  <c:v>43817</c:v>
                </c:pt>
                <c:pt idx="48">
                  <c:v>43818</c:v>
                </c:pt>
                <c:pt idx="49">
                  <c:v>43819</c:v>
                </c:pt>
                <c:pt idx="50">
                  <c:v>43823</c:v>
                </c:pt>
                <c:pt idx="51">
                  <c:v>43825</c:v>
                </c:pt>
                <c:pt idx="52">
                  <c:v>43826</c:v>
                </c:pt>
                <c:pt idx="53">
                  <c:v>43829</c:v>
                </c:pt>
                <c:pt idx="54">
                  <c:v>43830</c:v>
                </c:pt>
                <c:pt idx="55">
                  <c:v>43832</c:v>
                </c:pt>
                <c:pt idx="56">
                  <c:v>43833</c:v>
                </c:pt>
                <c:pt idx="57">
                  <c:v>43836</c:v>
                </c:pt>
                <c:pt idx="58">
                  <c:v>43837</c:v>
                </c:pt>
                <c:pt idx="59">
                  <c:v>43838</c:v>
                </c:pt>
                <c:pt idx="60">
                  <c:v>43839</c:v>
                </c:pt>
                <c:pt idx="61">
                  <c:v>43840</c:v>
                </c:pt>
                <c:pt idx="62">
                  <c:v>43843</c:v>
                </c:pt>
                <c:pt idx="63">
                  <c:v>43844</c:v>
                </c:pt>
                <c:pt idx="64">
                  <c:v>43845</c:v>
                </c:pt>
                <c:pt idx="65">
                  <c:v>43846</c:v>
                </c:pt>
                <c:pt idx="66">
                  <c:v>43847</c:v>
                </c:pt>
                <c:pt idx="67">
                  <c:v>43851</c:v>
                </c:pt>
                <c:pt idx="68">
                  <c:v>43852</c:v>
                </c:pt>
                <c:pt idx="69">
                  <c:v>43853</c:v>
                </c:pt>
                <c:pt idx="70">
                  <c:v>43854</c:v>
                </c:pt>
                <c:pt idx="71">
                  <c:v>43857</c:v>
                </c:pt>
                <c:pt idx="72">
                  <c:v>43858</c:v>
                </c:pt>
                <c:pt idx="73">
                  <c:v>43859</c:v>
                </c:pt>
                <c:pt idx="74">
                  <c:v>43860</c:v>
                </c:pt>
                <c:pt idx="75">
                  <c:v>43861</c:v>
                </c:pt>
                <c:pt idx="76">
                  <c:v>43865</c:v>
                </c:pt>
                <c:pt idx="77">
                  <c:v>43866</c:v>
                </c:pt>
                <c:pt idx="78">
                  <c:v>43867</c:v>
                </c:pt>
                <c:pt idx="79">
                  <c:v>43868</c:v>
                </c:pt>
                <c:pt idx="80">
                  <c:v>43871</c:v>
                </c:pt>
                <c:pt idx="81">
                  <c:v>43872</c:v>
                </c:pt>
                <c:pt idx="82">
                  <c:v>43873</c:v>
                </c:pt>
                <c:pt idx="83">
                  <c:v>43874</c:v>
                </c:pt>
                <c:pt idx="84">
                  <c:v>43875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43882</c:v>
                </c:pt>
                <c:pt idx="89">
                  <c:v>43885</c:v>
                </c:pt>
                <c:pt idx="90">
                  <c:v>43886</c:v>
                </c:pt>
                <c:pt idx="91">
                  <c:v>43887</c:v>
                </c:pt>
                <c:pt idx="92">
                  <c:v>43888</c:v>
                </c:pt>
                <c:pt idx="93">
                  <c:v>43889</c:v>
                </c:pt>
                <c:pt idx="94">
                  <c:v>43892</c:v>
                </c:pt>
                <c:pt idx="95">
                  <c:v>43893</c:v>
                </c:pt>
                <c:pt idx="96">
                  <c:v>43894</c:v>
                </c:pt>
                <c:pt idx="97">
                  <c:v>43895</c:v>
                </c:pt>
                <c:pt idx="98">
                  <c:v>43896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43906</c:v>
                </c:pt>
                <c:pt idx="105">
                  <c:v>43907</c:v>
                </c:pt>
                <c:pt idx="106">
                  <c:v>43908</c:v>
                </c:pt>
              </c:numCache>
            </c:numRef>
          </c:cat>
          <c:val>
            <c:numRef>
              <c:f>'Houston Ship Channel Gas'!$C$3:$C$109</c:f>
              <c:numCache>
                <c:formatCode>General</c:formatCode>
                <c:ptCount val="107"/>
                <c:pt idx="0">
                  <c:v>2.19</c:v>
                </c:pt>
                <c:pt idx="1">
                  <c:v>2.2599999999999998</c:v>
                </c:pt>
                <c:pt idx="2">
                  <c:v>2.2000000000000002</c:v>
                </c:pt>
                <c:pt idx="3">
                  <c:v>2.2599999999999998</c:v>
                </c:pt>
                <c:pt idx="4">
                  <c:v>2.33</c:v>
                </c:pt>
                <c:pt idx="5">
                  <c:v>2.2200000000000002</c:v>
                </c:pt>
                <c:pt idx="6">
                  <c:v>2.14</c:v>
                </c:pt>
                <c:pt idx="7">
                  <c:v>2.16</c:v>
                </c:pt>
                <c:pt idx="8">
                  <c:v>2.08</c:v>
                </c:pt>
                <c:pt idx="9">
                  <c:v>2.14</c:v>
                </c:pt>
                <c:pt idx="10">
                  <c:v>2.06</c:v>
                </c:pt>
                <c:pt idx="11">
                  <c:v>2.0099999999999998</c:v>
                </c:pt>
                <c:pt idx="12">
                  <c:v>2.16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2.4300000000000002</c:v>
                </c:pt>
                <c:pt idx="16">
                  <c:v>2.63</c:v>
                </c:pt>
                <c:pt idx="17">
                  <c:v>2.59</c:v>
                </c:pt>
                <c:pt idx="18">
                  <c:v>2.42</c:v>
                </c:pt>
                <c:pt idx="19">
                  <c:v>2.62</c:v>
                </c:pt>
                <c:pt idx="20">
                  <c:v>2.7286999999999999</c:v>
                </c:pt>
                <c:pt idx="21">
                  <c:v>2.77</c:v>
                </c:pt>
                <c:pt idx="22">
                  <c:v>2.66</c:v>
                </c:pt>
                <c:pt idx="23">
                  <c:v>2.68</c:v>
                </c:pt>
                <c:pt idx="24">
                  <c:v>2.64</c:v>
                </c:pt>
                <c:pt idx="25">
                  <c:v>2.5499999999999998</c:v>
                </c:pt>
                <c:pt idx="26">
                  <c:v>2.6</c:v>
                </c:pt>
                <c:pt idx="27">
                  <c:v>2.5499999999999998</c:v>
                </c:pt>
                <c:pt idx="28">
                  <c:v>2.52</c:v>
                </c:pt>
                <c:pt idx="29">
                  <c:v>2.37</c:v>
                </c:pt>
                <c:pt idx="30">
                  <c:v>2.42</c:v>
                </c:pt>
                <c:pt idx="31">
                  <c:v>2.4900000000000002</c:v>
                </c:pt>
                <c:pt idx="32">
                  <c:v>2.34</c:v>
                </c:pt>
                <c:pt idx="33">
                  <c:v>2.27</c:v>
                </c:pt>
                <c:pt idx="34">
                  <c:v>2.2599999999999998</c:v>
                </c:pt>
                <c:pt idx="35">
                  <c:v>2.1800000000000002</c:v>
                </c:pt>
                <c:pt idx="36">
                  <c:v>2.2799999999999998</c:v>
                </c:pt>
                <c:pt idx="37">
                  <c:v>2.19</c:v>
                </c:pt>
                <c:pt idx="38">
                  <c:v>2.2000000000000002</c:v>
                </c:pt>
                <c:pt idx="39">
                  <c:v>2.16</c:v>
                </c:pt>
                <c:pt idx="40">
                  <c:v>2.0699999999999998</c:v>
                </c:pt>
                <c:pt idx="41">
                  <c:v>2.15</c:v>
                </c:pt>
                <c:pt idx="42">
                  <c:v>2.15</c:v>
                </c:pt>
                <c:pt idx="43">
                  <c:v>2.17</c:v>
                </c:pt>
                <c:pt idx="44">
                  <c:v>2.12</c:v>
                </c:pt>
                <c:pt idx="45">
                  <c:v>2.27</c:v>
                </c:pt>
                <c:pt idx="46">
                  <c:v>2.23</c:v>
                </c:pt>
                <c:pt idx="47">
                  <c:v>2.15</c:v>
                </c:pt>
                <c:pt idx="48">
                  <c:v>2.14</c:v>
                </c:pt>
                <c:pt idx="49">
                  <c:v>2.1800000000000002</c:v>
                </c:pt>
                <c:pt idx="50">
                  <c:v>1.96</c:v>
                </c:pt>
                <c:pt idx="51">
                  <c:v>2.0499999999999998</c:v>
                </c:pt>
                <c:pt idx="52">
                  <c:v>1.74</c:v>
                </c:pt>
                <c:pt idx="53">
                  <c:v>1.99</c:v>
                </c:pt>
                <c:pt idx="54">
                  <c:v>1.9</c:v>
                </c:pt>
                <c:pt idx="55">
                  <c:v>1.89</c:v>
                </c:pt>
                <c:pt idx="56">
                  <c:v>2</c:v>
                </c:pt>
                <c:pt idx="57">
                  <c:v>2.0299999999999998</c:v>
                </c:pt>
                <c:pt idx="58">
                  <c:v>2.02</c:v>
                </c:pt>
                <c:pt idx="59">
                  <c:v>1.95</c:v>
                </c:pt>
                <c:pt idx="60">
                  <c:v>1.93</c:v>
                </c:pt>
                <c:pt idx="61">
                  <c:v>1.98</c:v>
                </c:pt>
                <c:pt idx="62">
                  <c:v>2</c:v>
                </c:pt>
                <c:pt idx="63">
                  <c:v>2.08</c:v>
                </c:pt>
                <c:pt idx="64">
                  <c:v>1.98</c:v>
                </c:pt>
                <c:pt idx="65">
                  <c:v>2.0299999999999998</c:v>
                </c:pt>
                <c:pt idx="66">
                  <c:v>1.97</c:v>
                </c:pt>
                <c:pt idx="67">
                  <c:v>1.88</c:v>
                </c:pt>
                <c:pt idx="68">
                  <c:v>1.9</c:v>
                </c:pt>
                <c:pt idx="69">
                  <c:v>1.91</c:v>
                </c:pt>
                <c:pt idx="70">
                  <c:v>1.87</c:v>
                </c:pt>
                <c:pt idx="71">
                  <c:v>1.89</c:v>
                </c:pt>
                <c:pt idx="72">
                  <c:v>1.92</c:v>
                </c:pt>
                <c:pt idx="73">
                  <c:v>1.87</c:v>
                </c:pt>
                <c:pt idx="74">
                  <c:v>1.86</c:v>
                </c:pt>
                <c:pt idx="75">
                  <c:v>1.78</c:v>
                </c:pt>
                <c:pt idx="76">
                  <c:v>1.84</c:v>
                </c:pt>
                <c:pt idx="77">
                  <c:v>1.84</c:v>
                </c:pt>
                <c:pt idx="78">
                  <c:v>1.84</c:v>
                </c:pt>
                <c:pt idx="79">
                  <c:v>1.84</c:v>
                </c:pt>
                <c:pt idx="80">
                  <c:v>1.78</c:v>
                </c:pt>
                <c:pt idx="81">
                  <c:v>1.77</c:v>
                </c:pt>
                <c:pt idx="82">
                  <c:v>1.84</c:v>
                </c:pt>
                <c:pt idx="83">
                  <c:v>1.85</c:v>
                </c:pt>
                <c:pt idx="84">
                  <c:v>1.82</c:v>
                </c:pt>
                <c:pt idx="85">
                  <c:v>1.97</c:v>
                </c:pt>
                <c:pt idx="86">
                  <c:v>1.98</c:v>
                </c:pt>
                <c:pt idx="87">
                  <c:v>1.95</c:v>
                </c:pt>
                <c:pt idx="88">
                  <c:v>1.85</c:v>
                </c:pt>
                <c:pt idx="89">
                  <c:v>1.83</c:v>
                </c:pt>
                <c:pt idx="90">
                  <c:v>1.85</c:v>
                </c:pt>
                <c:pt idx="91">
                  <c:v>1.86</c:v>
                </c:pt>
                <c:pt idx="92">
                  <c:v>1.71</c:v>
                </c:pt>
                <c:pt idx="93">
                  <c:v>1.65</c:v>
                </c:pt>
                <c:pt idx="94">
                  <c:v>1.65</c:v>
                </c:pt>
                <c:pt idx="95">
                  <c:v>1.67</c:v>
                </c:pt>
                <c:pt idx="96">
                  <c:v>1.75</c:v>
                </c:pt>
                <c:pt idx="97">
                  <c:v>1.75</c:v>
                </c:pt>
                <c:pt idx="98">
                  <c:v>1.63</c:v>
                </c:pt>
                <c:pt idx="99">
                  <c:v>1.63</c:v>
                </c:pt>
                <c:pt idx="100">
                  <c:v>1.74</c:v>
                </c:pt>
                <c:pt idx="101">
                  <c:v>1.98</c:v>
                </c:pt>
                <c:pt idx="102">
                  <c:v>1.73</c:v>
                </c:pt>
                <c:pt idx="103">
                  <c:v>1.84</c:v>
                </c:pt>
                <c:pt idx="104">
                  <c:v>1.77</c:v>
                </c:pt>
                <c:pt idx="105">
                  <c:v>1.75</c:v>
                </c:pt>
                <c:pt idx="106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3-44BB-A225-04767B2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098592"/>
        <c:axId val="1659095264"/>
      </c:lineChart>
      <c:dateAx>
        <c:axId val="165909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9095264"/>
        <c:crosses val="autoZero"/>
        <c:auto val="1"/>
        <c:lblOffset val="100"/>
        <c:baseTimeUnit val="days"/>
      </c:dateAx>
      <c:valAx>
        <c:axId val="16590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90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</xdr:row>
      <xdr:rowOff>85725</xdr:rowOff>
    </xdr:from>
    <xdr:to>
      <xdr:col>11</xdr:col>
      <xdr:colOff>390525</xdr:colOff>
      <xdr:row>14</xdr:row>
      <xdr:rowOff>104775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80"/>
  <sheetViews>
    <sheetView tabSelected="1" zoomScale="85" zoomScaleNormal="85" workbookViewId="0">
      <selection activeCell="C12" sqref="C12"/>
    </sheetView>
  </sheetViews>
  <sheetFormatPr defaultRowHeight="16.5" x14ac:dyDescent="0.3"/>
  <cols>
    <col min="1" max="2" width="3.125" style="7" customWidth="1"/>
    <col min="3" max="3" width="34.125" style="15" bestFit="1" customWidth="1"/>
    <col min="4" max="4" width="25.375" style="15" bestFit="1" customWidth="1"/>
    <col min="5" max="7" width="20.25" style="7" customWidth="1"/>
    <col min="8" max="8" width="46.375" style="15" customWidth="1"/>
    <col min="9" max="12" width="20.25" style="7" customWidth="1"/>
    <col min="13" max="16384" width="9" style="7"/>
  </cols>
  <sheetData>
    <row r="2" spans="1:9" ht="25.5" customHeight="1" x14ac:dyDescent="0.3">
      <c r="A2" s="60" t="s">
        <v>63</v>
      </c>
      <c r="B2" s="60"/>
    </row>
    <row r="3" spans="1:9" ht="17.25" x14ac:dyDescent="0.3">
      <c r="B3" s="79" t="s">
        <v>64</v>
      </c>
      <c r="C3" s="79"/>
      <c r="D3" s="7"/>
      <c r="E3" s="15"/>
      <c r="H3" s="7"/>
      <c r="I3" s="15"/>
    </row>
    <row r="4" spans="1:9" ht="17.25" x14ac:dyDescent="0.3">
      <c r="B4" s="101" t="s">
        <v>78</v>
      </c>
      <c r="C4" s="101"/>
      <c r="D4" s="7"/>
      <c r="E4" s="15"/>
      <c r="H4" s="7"/>
      <c r="I4" s="15"/>
    </row>
    <row r="5" spans="1:9" ht="17.25" x14ac:dyDescent="0.3">
      <c r="B5" s="100" t="s">
        <v>84</v>
      </c>
      <c r="C5" s="100"/>
      <c r="D5" s="7"/>
      <c r="E5" s="15"/>
      <c r="H5" s="7"/>
      <c r="I5" s="15"/>
    </row>
    <row r="6" spans="1:9" ht="17.25" x14ac:dyDescent="0.3">
      <c r="B6" s="100" t="s">
        <v>75</v>
      </c>
      <c r="C6" s="100"/>
      <c r="D6" s="7"/>
      <c r="E6" s="15"/>
      <c r="H6" s="7"/>
      <c r="I6" s="15"/>
    </row>
    <row r="7" spans="1:9" ht="17.25" x14ac:dyDescent="0.3">
      <c r="B7" s="100" t="s">
        <v>83</v>
      </c>
      <c r="C7" s="100"/>
      <c r="D7" s="7"/>
      <c r="E7" s="15"/>
      <c r="H7" s="7"/>
      <c r="I7" s="15"/>
    </row>
    <row r="8" spans="1:9" ht="17.25" x14ac:dyDescent="0.3">
      <c r="B8" s="100" t="s">
        <v>74</v>
      </c>
      <c r="C8" s="100"/>
      <c r="D8" s="7"/>
      <c r="E8" s="15"/>
      <c r="H8" s="7"/>
      <c r="I8" s="15"/>
    </row>
    <row r="9" spans="1:9" ht="17.25" x14ac:dyDescent="0.3">
      <c r="C9" s="61"/>
    </row>
    <row r="10" spans="1:9" ht="17.25" x14ac:dyDescent="0.3">
      <c r="C10" s="61"/>
    </row>
    <row r="11" spans="1:9" ht="17.25" x14ac:dyDescent="0.3">
      <c r="B11" s="81" t="s">
        <v>70</v>
      </c>
      <c r="C11" s="7"/>
    </row>
    <row r="12" spans="1:9" ht="17.25" x14ac:dyDescent="0.3">
      <c r="C12" s="81"/>
    </row>
    <row r="13" spans="1:9" ht="17.25" thickBot="1" x14ac:dyDescent="0.35">
      <c r="C13" s="80" t="s">
        <v>69</v>
      </c>
      <c r="H13" s="102" t="s">
        <v>82</v>
      </c>
    </row>
    <row r="14" spans="1:9" x14ac:dyDescent="0.3">
      <c r="C14" s="66"/>
      <c r="D14" s="67"/>
      <c r="E14" s="68" t="s">
        <v>71</v>
      </c>
      <c r="F14" s="71"/>
      <c r="G14" s="87" t="s">
        <v>14</v>
      </c>
      <c r="H14" s="69" t="s">
        <v>29</v>
      </c>
    </row>
    <row r="15" spans="1:9" x14ac:dyDescent="0.3">
      <c r="C15" s="70" t="s">
        <v>30</v>
      </c>
      <c r="D15" s="71"/>
      <c r="E15" s="72" t="s">
        <v>72</v>
      </c>
      <c r="F15" s="82" t="s">
        <v>73</v>
      </c>
      <c r="G15" s="88"/>
      <c r="H15" s="73"/>
    </row>
    <row r="16" spans="1:9" x14ac:dyDescent="0.3">
      <c r="C16" s="28"/>
      <c r="D16" s="29" t="s">
        <v>0</v>
      </c>
      <c r="E16" s="62">
        <v>45.4</v>
      </c>
      <c r="F16" s="83">
        <v>51.1</v>
      </c>
      <c r="G16" s="89">
        <f>+G28*G29/1000</f>
        <v>13.007955875000002</v>
      </c>
      <c r="H16" s="30"/>
    </row>
    <row r="17" spans="3:9" x14ac:dyDescent="0.3">
      <c r="C17" s="28"/>
      <c r="D17" s="29" t="s">
        <v>1</v>
      </c>
      <c r="E17" s="62">
        <v>-16.100000000000001</v>
      </c>
      <c r="F17" s="83">
        <v>-16.7</v>
      </c>
      <c r="G17" s="89">
        <f>+F17*(1-0.18)</f>
        <v>-13.694000000000001</v>
      </c>
      <c r="H17" s="30" t="s">
        <v>27</v>
      </c>
    </row>
    <row r="18" spans="3:9" x14ac:dyDescent="0.3">
      <c r="C18" s="4" t="s">
        <v>2</v>
      </c>
      <c r="D18" s="5"/>
      <c r="E18" s="63">
        <f>SUM(E16:E17)</f>
        <v>29.299999999999997</v>
      </c>
      <c r="F18" s="84">
        <f>SUM(F16:F17)</f>
        <v>34.400000000000006</v>
      </c>
      <c r="G18" s="90">
        <f>SUM(G16:G17)</f>
        <v>-0.68604412499999867</v>
      </c>
      <c r="H18" s="6"/>
    </row>
    <row r="19" spans="3:9" x14ac:dyDescent="0.3">
      <c r="C19" s="28"/>
      <c r="D19" s="29" t="s">
        <v>3</v>
      </c>
      <c r="E19" s="62">
        <v>-0.5</v>
      </c>
      <c r="F19" s="83">
        <v>-0.6</v>
      </c>
      <c r="G19" s="89">
        <f>+AVERAGE(E19:F19)</f>
        <v>-0.55000000000000004</v>
      </c>
      <c r="H19" s="30" t="s">
        <v>25</v>
      </c>
    </row>
    <row r="20" spans="3:9" x14ac:dyDescent="0.3">
      <c r="C20" s="4" t="s">
        <v>4</v>
      </c>
      <c r="D20" s="5"/>
      <c r="E20" s="63">
        <f>+E18+E19</f>
        <v>28.799999999999997</v>
      </c>
      <c r="F20" s="84">
        <f>+F18+F19</f>
        <v>33.800000000000004</v>
      </c>
      <c r="G20" s="90">
        <f>+G18+G19</f>
        <v>-1.2360441249999987</v>
      </c>
      <c r="H20" s="6"/>
    </row>
    <row r="21" spans="3:9" x14ac:dyDescent="0.3">
      <c r="C21" s="28"/>
      <c r="D21" s="29" t="s">
        <v>5</v>
      </c>
      <c r="E21" s="62">
        <v>3</v>
      </c>
      <c r="F21" s="83">
        <v>2.9</v>
      </c>
      <c r="G21" s="89">
        <v>2.9</v>
      </c>
      <c r="H21" s="30"/>
    </row>
    <row r="22" spans="3:9" x14ac:dyDescent="0.3">
      <c r="C22" s="28"/>
      <c r="D22" s="29" t="s">
        <v>6</v>
      </c>
      <c r="E22" s="62">
        <v>3.7</v>
      </c>
      <c r="F22" s="83">
        <v>5.4</v>
      </c>
      <c r="G22" s="89">
        <f>+AVERAGE(E22:F22)</f>
        <v>4.5500000000000007</v>
      </c>
      <c r="H22" s="30" t="s">
        <v>26</v>
      </c>
    </row>
    <row r="23" spans="3:9" x14ac:dyDescent="0.3">
      <c r="C23" s="28"/>
      <c r="D23" s="29" t="s">
        <v>7</v>
      </c>
      <c r="E23" s="62">
        <v>-1.1000000000000001</v>
      </c>
      <c r="F23" s="83">
        <v>-1.1000000000000001</v>
      </c>
      <c r="G23" s="89">
        <v>-1.1000000000000001</v>
      </c>
      <c r="H23" s="30" t="s">
        <v>25</v>
      </c>
    </row>
    <row r="24" spans="3:9" x14ac:dyDescent="0.3">
      <c r="C24" s="4" t="s">
        <v>8</v>
      </c>
      <c r="D24" s="5"/>
      <c r="E24" s="63">
        <f>+E20+SUM(E21:E23)</f>
        <v>34.4</v>
      </c>
      <c r="F24" s="84">
        <f>+F20+SUM(F21:F23)</f>
        <v>41.000000000000007</v>
      </c>
      <c r="G24" s="90">
        <f>+G20+SUM(G21:G23)</f>
        <v>5.1139558750000029</v>
      </c>
      <c r="H24" s="6"/>
    </row>
    <row r="25" spans="3:9" ht="17.25" thickBot="1" x14ac:dyDescent="0.35">
      <c r="C25" s="103" t="s">
        <v>9</v>
      </c>
      <c r="D25" s="104"/>
      <c r="E25" s="105">
        <v>-3.8</v>
      </c>
      <c r="F25" s="106">
        <v>-4.5</v>
      </c>
      <c r="G25" s="107">
        <f>+AVERAGE(E25:F25)</f>
        <v>-4.1500000000000004</v>
      </c>
      <c r="H25" s="108" t="s">
        <v>25</v>
      </c>
    </row>
    <row r="26" spans="3:9" ht="17.25" customHeight="1" thickBot="1" x14ac:dyDescent="0.35">
      <c r="C26" s="109" t="s">
        <v>10</v>
      </c>
      <c r="D26" s="110"/>
      <c r="E26" s="111">
        <f>+E24+E25</f>
        <v>30.599999999999998</v>
      </c>
      <c r="F26" s="112">
        <f>+F24+F25</f>
        <v>36.500000000000007</v>
      </c>
      <c r="G26" s="113">
        <f>+G24+G25</f>
        <v>0.96395587500000257</v>
      </c>
      <c r="H26" s="114"/>
    </row>
    <row r="27" spans="3:9" x14ac:dyDescent="0.3">
      <c r="C27" s="28"/>
      <c r="D27" s="29"/>
      <c r="E27" s="62"/>
      <c r="F27" s="83"/>
      <c r="G27" s="89"/>
      <c r="H27" s="30"/>
    </row>
    <row r="28" spans="3:9" x14ac:dyDescent="0.3">
      <c r="C28" s="31" t="s">
        <v>11</v>
      </c>
      <c r="D28" s="32"/>
      <c r="E28" s="64">
        <v>898</v>
      </c>
      <c r="F28" s="85">
        <v>989</v>
      </c>
      <c r="G28" s="91">
        <f>+AVERAGE(E28:F28)</f>
        <v>943.5</v>
      </c>
      <c r="H28" s="33" t="s">
        <v>26</v>
      </c>
    </row>
    <row r="29" spans="3:9" x14ac:dyDescent="0.3">
      <c r="C29" s="31" t="s">
        <v>12</v>
      </c>
      <c r="D29" s="32"/>
      <c r="E29" s="64">
        <v>50.72</v>
      </c>
      <c r="F29" s="85">
        <v>50.98</v>
      </c>
      <c r="G29" s="91">
        <f>+AVERAGE('DA Market Summary'!G369:G428)</f>
        <v>13.786916666666668</v>
      </c>
      <c r="H29" s="33" t="s">
        <v>86</v>
      </c>
    </row>
    <row r="30" spans="3:9" ht="17.25" thickBot="1" x14ac:dyDescent="0.35">
      <c r="C30" s="34" t="s">
        <v>13</v>
      </c>
      <c r="D30" s="35"/>
      <c r="E30" s="65">
        <v>2.4700000000000002</v>
      </c>
      <c r="F30" s="86">
        <v>2.2599999999999998</v>
      </c>
      <c r="G30" s="92">
        <f>+AVERAGE('Houston Ship Channel Gas'!C58:C109)</f>
        <v>1.8507692307692309</v>
      </c>
      <c r="H30" s="36" t="s">
        <v>28</v>
      </c>
      <c r="I30" s="37"/>
    </row>
    <row r="31" spans="3:9" s="78" customFormat="1" x14ac:dyDescent="0.3">
      <c r="C31" s="74"/>
      <c r="D31" s="74"/>
      <c r="E31" s="75"/>
      <c r="F31" s="75"/>
      <c r="G31" s="75"/>
      <c r="H31" s="76"/>
      <c r="I31" s="77"/>
    </row>
    <row r="32" spans="3:9" s="78" customFormat="1" x14ac:dyDescent="0.3">
      <c r="C32" s="74"/>
      <c r="D32" s="74"/>
      <c r="E32" s="75"/>
      <c r="F32" s="75"/>
      <c r="G32" s="75"/>
      <c r="H32" s="76"/>
      <c r="I32" s="77"/>
    </row>
    <row r="33" spans="3:8" ht="17.25" thickBot="1" x14ac:dyDescent="0.35">
      <c r="C33" s="80" t="s">
        <v>87</v>
      </c>
      <c r="H33" s="102" t="s">
        <v>82</v>
      </c>
    </row>
    <row r="34" spans="3:8" x14ac:dyDescent="0.3">
      <c r="C34" s="66"/>
      <c r="D34" s="67"/>
      <c r="E34" s="68" t="s">
        <v>71</v>
      </c>
      <c r="F34" s="71"/>
      <c r="G34" s="87" t="s">
        <v>14</v>
      </c>
      <c r="H34" s="69" t="s">
        <v>29</v>
      </c>
    </row>
    <row r="35" spans="3:8" x14ac:dyDescent="0.3">
      <c r="C35" s="70" t="s">
        <v>30</v>
      </c>
      <c r="D35" s="71"/>
      <c r="E35" s="72" t="s">
        <v>72</v>
      </c>
      <c r="F35" s="82" t="s">
        <v>73</v>
      </c>
      <c r="G35" s="88"/>
      <c r="H35" s="73"/>
    </row>
    <row r="36" spans="3:8" x14ac:dyDescent="0.3">
      <c r="C36" s="28"/>
      <c r="D36" s="29" t="s">
        <v>0</v>
      </c>
      <c r="E36" s="62">
        <v>45.4</v>
      </c>
      <c r="F36" s="83">
        <v>51.1</v>
      </c>
      <c r="G36" s="89">
        <f>+G48*G49/1000</f>
        <v>14.246808815476188</v>
      </c>
      <c r="H36" s="30"/>
    </row>
    <row r="37" spans="3:8" x14ac:dyDescent="0.3">
      <c r="C37" s="28"/>
      <c r="D37" s="29" t="s">
        <v>1</v>
      </c>
      <c r="E37" s="62">
        <v>-16.100000000000001</v>
      </c>
      <c r="F37" s="83">
        <v>-16.7</v>
      </c>
      <c r="G37" s="89">
        <f>+F37*(1-0.18)</f>
        <v>-13.694000000000001</v>
      </c>
      <c r="H37" s="30" t="s">
        <v>27</v>
      </c>
    </row>
    <row r="38" spans="3:8" x14ac:dyDescent="0.3">
      <c r="C38" s="4" t="s">
        <v>2</v>
      </c>
      <c r="D38" s="5"/>
      <c r="E38" s="63">
        <f>SUM(E36:E37)</f>
        <v>29.299999999999997</v>
      </c>
      <c r="F38" s="84">
        <f>SUM(F36:F37)</f>
        <v>34.400000000000006</v>
      </c>
      <c r="G38" s="90">
        <f>SUM(G36:G37)</f>
        <v>0.55280881547618677</v>
      </c>
      <c r="H38" s="6"/>
    </row>
    <row r="39" spans="3:8" x14ac:dyDescent="0.3">
      <c r="C39" s="28"/>
      <c r="D39" s="29" t="s">
        <v>3</v>
      </c>
      <c r="E39" s="62">
        <v>-0.5</v>
      </c>
      <c r="F39" s="83">
        <v>-0.6</v>
      </c>
      <c r="G39" s="89">
        <f>+AVERAGE(E39:F39)</f>
        <v>-0.55000000000000004</v>
      </c>
      <c r="H39" s="30" t="s">
        <v>25</v>
      </c>
    </row>
    <row r="40" spans="3:8" x14ac:dyDescent="0.3">
      <c r="C40" s="4" t="s">
        <v>4</v>
      </c>
      <c r="D40" s="5"/>
      <c r="E40" s="63">
        <f>+E38+E39</f>
        <v>28.799999999999997</v>
      </c>
      <c r="F40" s="84">
        <f>+F38+F39</f>
        <v>33.800000000000004</v>
      </c>
      <c r="G40" s="90">
        <f>+G38+G39</f>
        <v>2.8088154761867212E-3</v>
      </c>
      <c r="H40" s="6"/>
    </row>
    <row r="41" spans="3:8" x14ac:dyDescent="0.3">
      <c r="C41" s="28"/>
      <c r="D41" s="29" t="s">
        <v>5</v>
      </c>
      <c r="E41" s="62">
        <v>3</v>
      </c>
      <c r="F41" s="83">
        <v>2.9</v>
      </c>
      <c r="G41" s="89">
        <v>2.9</v>
      </c>
      <c r="H41" s="30"/>
    </row>
    <row r="42" spans="3:8" x14ac:dyDescent="0.3">
      <c r="C42" s="28"/>
      <c r="D42" s="29" t="s">
        <v>6</v>
      </c>
      <c r="E42" s="62">
        <v>3.7</v>
      </c>
      <c r="F42" s="83">
        <v>5.4</v>
      </c>
      <c r="G42" s="89">
        <f>+AVERAGE(E42:F42)</f>
        <v>4.5500000000000007</v>
      </c>
      <c r="H42" s="30" t="s">
        <v>26</v>
      </c>
    </row>
    <row r="43" spans="3:8" x14ac:dyDescent="0.3">
      <c r="C43" s="28"/>
      <c r="D43" s="29" t="s">
        <v>7</v>
      </c>
      <c r="E43" s="62">
        <v>-1.1000000000000001</v>
      </c>
      <c r="F43" s="83">
        <v>-1.1000000000000001</v>
      </c>
      <c r="G43" s="89">
        <v>-1.1000000000000001</v>
      </c>
      <c r="H43" s="30" t="s">
        <v>25</v>
      </c>
    </row>
    <row r="44" spans="3:8" x14ac:dyDescent="0.3">
      <c r="C44" s="4" t="s">
        <v>8</v>
      </c>
      <c r="D44" s="5"/>
      <c r="E44" s="63">
        <f>+E40+SUM(E41:E43)</f>
        <v>34.4</v>
      </c>
      <c r="F44" s="84">
        <f>+F40+SUM(F41:F43)</f>
        <v>41.000000000000007</v>
      </c>
      <c r="G44" s="90">
        <f>+G40+SUM(G41:G43)</f>
        <v>6.3528088154761884</v>
      </c>
      <c r="H44" s="6"/>
    </row>
    <row r="45" spans="3:8" ht="17.25" thickBot="1" x14ac:dyDescent="0.35">
      <c r="C45" s="103" t="s">
        <v>9</v>
      </c>
      <c r="D45" s="104"/>
      <c r="E45" s="105">
        <v>-3.8</v>
      </c>
      <c r="F45" s="106">
        <v>-4.5</v>
      </c>
      <c r="G45" s="107">
        <f>+AVERAGE(E45:F45)</f>
        <v>-4.1500000000000004</v>
      </c>
      <c r="H45" s="108" t="s">
        <v>25</v>
      </c>
    </row>
    <row r="46" spans="3:8" ht="17.25" thickBot="1" x14ac:dyDescent="0.35">
      <c r="C46" s="109" t="s">
        <v>79</v>
      </c>
      <c r="D46" s="110"/>
      <c r="E46" s="111">
        <f>+E44+E45</f>
        <v>30.599999999999998</v>
      </c>
      <c r="F46" s="112">
        <f>+F44+F45</f>
        <v>36.500000000000007</v>
      </c>
      <c r="G46" s="113">
        <f>+G44+G45</f>
        <v>2.202808815476188</v>
      </c>
      <c r="H46" s="114"/>
    </row>
    <row r="47" spans="3:8" x14ac:dyDescent="0.3">
      <c r="C47" s="28"/>
      <c r="D47" s="29"/>
      <c r="E47" s="62"/>
      <c r="F47" s="83"/>
      <c r="G47" s="89"/>
      <c r="H47" s="30"/>
    </row>
    <row r="48" spans="3:8" x14ac:dyDescent="0.3">
      <c r="C48" s="31" t="s">
        <v>11</v>
      </c>
      <c r="D48" s="32"/>
      <c r="E48" s="64">
        <v>898</v>
      </c>
      <c r="F48" s="85">
        <v>989</v>
      </c>
      <c r="G48" s="91">
        <f>+AVERAGE(E48:F48)</f>
        <v>943.5</v>
      </c>
      <c r="H48" s="33" t="s">
        <v>26</v>
      </c>
    </row>
    <row r="49" spans="1:9" x14ac:dyDescent="0.3">
      <c r="C49" s="31" t="s">
        <v>12</v>
      </c>
      <c r="D49" s="32"/>
      <c r="E49" s="64">
        <v>50.72</v>
      </c>
      <c r="F49" s="85">
        <v>50.98</v>
      </c>
      <c r="G49" s="91">
        <f>+AVERAGE('DA Market Summary'!I369:I428)</f>
        <v>15.099956349206346</v>
      </c>
      <c r="H49" s="33" t="s">
        <v>85</v>
      </c>
    </row>
    <row r="50" spans="1:9" ht="17.25" thickBot="1" x14ac:dyDescent="0.35">
      <c r="C50" s="34" t="s">
        <v>13</v>
      </c>
      <c r="D50" s="35"/>
      <c r="E50" s="65">
        <v>2.4700000000000002</v>
      </c>
      <c r="F50" s="86">
        <v>2.2599999999999998</v>
      </c>
      <c r="G50" s="92">
        <f>+AVERAGE('Houston Ship Channel Gas'!C58:C109)</f>
        <v>1.8507692307692309</v>
      </c>
      <c r="H50" s="36" t="s">
        <v>28</v>
      </c>
    </row>
    <row r="51" spans="1:9" x14ac:dyDescent="0.3">
      <c r="C51" s="7"/>
      <c r="D51" s="7"/>
      <c r="H51" s="7"/>
    </row>
    <row r="52" spans="1:9" x14ac:dyDescent="0.3">
      <c r="C52" s="7"/>
      <c r="D52" s="7"/>
      <c r="H52" s="7"/>
    </row>
    <row r="53" spans="1:9" x14ac:dyDescent="0.3">
      <c r="C53" s="7"/>
      <c r="D53" s="7"/>
      <c r="H53" s="7"/>
    </row>
    <row r="54" spans="1:9" ht="26.25" x14ac:dyDescent="0.3">
      <c r="A54" s="60" t="s">
        <v>61</v>
      </c>
      <c r="C54" s="7"/>
      <c r="D54" s="8"/>
      <c r="E54" s="8"/>
      <c r="F54" s="8"/>
      <c r="G54" s="8"/>
      <c r="H54" s="8"/>
    </row>
    <row r="55" spans="1:9" ht="6" customHeight="1" x14ac:dyDescent="0.3">
      <c r="C55" s="8"/>
      <c r="D55" s="8"/>
      <c r="E55" s="8"/>
      <c r="F55" s="8"/>
      <c r="G55" s="8"/>
      <c r="H55" s="8"/>
    </row>
    <row r="56" spans="1:9" ht="17.25" x14ac:dyDescent="0.3">
      <c r="B56" s="81" t="s">
        <v>80</v>
      </c>
      <c r="C56" s="7"/>
      <c r="D56" s="8"/>
      <c r="E56" s="8"/>
      <c r="F56" s="8"/>
      <c r="G56" s="8"/>
      <c r="H56" s="8"/>
    </row>
    <row r="57" spans="1:9" ht="6" customHeight="1" x14ac:dyDescent="0.3">
      <c r="B57" s="81"/>
      <c r="C57" s="7"/>
      <c r="D57" s="8"/>
      <c r="E57" s="8"/>
      <c r="F57" s="8"/>
      <c r="G57" s="8"/>
      <c r="H57" s="8"/>
    </row>
    <row r="58" spans="1:9" x14ac:dyDescent="0.3">
      <c r="C58" s="21" t="s">
        <v>46</v>
      </c>
      <c r="D58" s="21" t="s">
        <v>56</v>
      </c>
      <c r="E58" s="21" t="s">
        <v>57</v>
      </c>
      <c r="F58" s="21" t="s">
        <v>58</v>
      </c>
      <c r="G58" s="21" t="s">
        <v>59</v>
      </c>
      <c r="H58" s="22" t="s">
        <v>40</v>
      </c>
      <c r="I58" s="15"/>
    </row>
    <row r="59" spans="1:9" x14ac:dyDescent="0.3">
      <c r="C59" s="24">
        <v>43924</v>
      </c>
      <c r="D59" s="25" t="s">
        <v>47</v>
      </c>
      <c r="E59" s="25">
        <v>1176.45</v>
      </c>
      <c r="F59" s="26">
        <v>1316250</v>
      </c>
      <c r="G59" s="27">
        <v>1548502312</v>
      </c>
      <c r="H59" s="14" t="s">
        <v>48</v>
      </c>
      <c r="I59" s="15"/>
    </row>
    <row r="60" spans="1:9" x14ac:dyDescent="0.3">
      <c r="C60" s="24">
        <v>44018</v>
      </c>
      <c r="D60" s="25" t="s">
        <v>47</v>
      </c>
      <c r="E60" s="25">
        <v>1173.3499999999999</v>
      </c>
      <c r="F60" s="26">
        <v>1484375</v>
      </c>
      <c r="G60" s="27">
        <v>1741691406</v>
      </c>
      <c r="H60" s="14" t="s">
        <v>48</v>
      </c>
      <c r="I60" s="15"/>
    </row>
    <row r="61" spans="1:9" x14ac:dyDescent="0.3">
      <c r="C61" s="24">
        <v>44110</v>
      </c>
      <c r="D61" s="25" t="s">
        <v>47</v>
      </c>
      <c r="E61" s="25">
        <v>1170.4000000000001</v>
      </c>
      <c r="F61" s="26">
        <v>1484375</v>
      </c>
      <c r="G61" s="27">
        <v>1737312500</v>
      </c>
      <c r="H61" s="14" t="s">
        <v>48</v>
      </c>
      <c r="I61" s="15"/>
    </row>
    <row r="62" spans="1:9" x14ac:dyDescent="0.3">
      <c r="C62" s="24">
        <v>44201</v>
      </c>
      <c r="D62" s="25" t="s">
        <v>47</v>
      </c>
      <c r="E62" s="25">
        <v>1167.5</v>
      </c>
      <c r="F62" s="26">
        <v>1484375</v>
      </c>
      <c r="G62" s="27">
        <v>1733007812</v>
      </c>
      <c r="H62" s="14" t="s">
        <v>48</v>
      </c>
      <c r="I62" s="15"/>
    </row>
    <row r="63" spans="1:9" x14ac:dyDescent="0.3">
      <c r="C63" s="38"/>
      <c r="D63" s="39"/>
      <c r="E63" s="39"/>
      <c r="F63" s="40"/>
      <c r="G63" s="41"/>
      <c r="H63" s="16"/>
      <c r="I63" s="15"/>
    </row>
    <row r="64" spans="1:9" ht="17.25" x14ac:dyDescent="0.3">
      <c r="B64" s="81" t="s">
        <v>81</v>
      </c>
      <c r="C64" s="42"/>
      <c r="D64" s="17"/>
      <c r="E64" s="17"/>
      <c r="F64" s="17"/>
      <c r="G64" s="17"/>
      <c r="H64" s="17"/>
      <c r="I64" s="15"/>
    </row>
    <row r="65" spans="3:9" ht="6.75" customHeight="1" x14ac:dyDescent="0.3">
      <c r="C65" s="42"/>
      <c r="D65" s="17"/>
      <c r="E65" s="17"/>
      <c r="F65" s="17"/>
      <c r="G65" s="17"/>
      <c r="H65" s="17"/>
      <c r="I65" s="15"/>
    </row>
    <row r="66" spans="3:9" x14ac:dyDescent="0.3">
      <c r="C66" s="42" t="s">
        <v>76</v>
      </c>
      <c r="D66" s="17"/>
      <c r="E66" s="17"/>
      <c r="F66" s="17"/>
      <c r="G66" s="17"/>
      <c r="H66" s="17"/>
      <c r="I66" s="15"/>
    </row>
    <row r="67" spans="3:9" x14ac:dyDescent="0.3">
      <c r="C67" s="19" t="s">
        <v>37</v>
      </c>
      <c r="D67" s="19" t="s">
        <v>38</v>
      </c>
      <c r="E67" s="19" t="s">
        <v>39</v>
      </c>
      <c r="F67" s="19" t="s">
        <v>49</v>
      </c>
      <c r="G67" s="19" t="s">
        <v>40</v>
      </c>
      <c r="H67" s="20" t="s">
        <v>50</v>
      </c>
      <c r="I67" s="45" t="s">
        <v>41</v>
      </c>
    </row>
    <row r="68" spans="3:9" x14ac:dyDescent="0.3">
      <c r="C68" s="11">
        <v>43867</v>
      </c>
      <c r="D68" s="12">
        <v>99006635</v>
      </c>
      <c r="E68" s="13">
        <v>1166.3</v>
      </c>
      <c r="F68" s="10">
        <f>+E68*D68-1</f>
        <v>115471438399.5</v>
      </c>
      <c r="G68" s="9" t="s">
        <v>51</v>
      </c>
      <c r="H68" s="9" t="s">
        <v>52</v>
      </c>
      <c r="I68" s="46" t="s">
        <v>43</v>
      </c>
    </row>
    <row r="69" spans="3:9" x14ac:dyDescent="0.3">
      <c r="C69" s="115" t="s">
        <v>53</v>
      </c>
      <c r="D69" s="116">
        <v>99006635</v>
      </c>
      <c r="E69" s="117">
        <v>1300</v>
      </c>
      <c r="F69" s="44">
        <f>+D69*E69</f>
        <v>128708625500</v>
      </c>
      <c r="G69" s="118" t="s">
        <v>42</v>
      </c>
      <c r="H69" s="118" t="s">
        <v>54</v>
      </c>
      <c r="I69" s="119" t="s">
        <v>44</v>
      </c>
    </row>
    <row r="70" spans="3:9" x14ac:dyDescent="0.3">
      <c r="C70" s="9" t="s">
        <v>45</v>
      </c>
      <c r="D70" s="9"/>
      <c r="E70" s="9"/>
      <c r="F70" s="18">
        <f>+F68-F69</f>
        <v>-13237187100.5</v>
      </c>
      <c r="G70" s="9"/>
      <c r="H70" s="9"/>
      <c r="I70" s="46"/>
    </row>
    <row r="71" spans="3:9" ht="6.75" customHeight="1" x14ac:dyDescent="0.3">
      <c r="C71" s="17"/>
      <c r="D71" s="17"/>
      <c r="E71" s="17"/>
      <c r="F71" s="17"/>
      <c r="G71" s="17"/>
      <c r="H71" s="17"/>
      <c r="I71" s="15"/>
    </row>
    <row r="72" spans="3:9" ht="17.25" thickBot="1" x14ac:dyDescent="0.35">
      <c r="C72" s="120" t="s">
        <v>77</v>
      </c>
      <c r="D72" s="17"/>
      <c r="E72" s="17"/>
      <c r="F72" s="17"/>
      <c r="G72" s="17"/>
      <c r="H72" s="17"/>
      <c r="I72" s="15"/>
    </row>
    <row r="73" spans="3:9" x14ac:dyDescent="0.3">
      <c r="C73" s="23" t="s">
        <v>62</v>
      </c>
      <c r="D73" s="93" t="s">
        <v>31</v>
      </c>
      <c r="E73" s="96" t="s">
        <v>60</v>
      </c>
      <c r="F73" s="17"/>
      <c r="G73" s="17"/>
      <c r="H73" s="17"/>
      <c r="I73" s="15"/>
    </row>
    <row r="74" spans="3:9" x14ac:dyDescent="0.3">
      <c r="C74" s="14" t="s">
        <v>32</v>
      </c>
      <c r="D74" s="94">
        <v>0.5</v>
      </c>
      <c r="E74" s="97">
        <f>-D74*$F$70</f>
        <v>6618593550.25</v>
      </c>
      <c r="F74" s="17"/>
      <c r="G74" s="17"/>
      <c r="H74" s="17"/>
      <c r="I74" s="15"/>
    </row>
    <row r="75" spans="3:9" x14ac:dyDescent="0.3">
      <c r="C75" s="43" t="s">
        <v>33</v>
      </c>
      <c r="D75" s="95">
        <v>0.30000000000526761</v>
      </c>
      <c r="E75" s="98">
        <f t="shared" ref="E75:E78" si="0">-D75*$F$70</f>
        <v>3971156130.2197285</v>
      </c>
      <c r="F75" s="17"/>
      <c r="G75" s="17"/>
      <c r="H75" s="17"/>
      <c r="I75" s="15"/>
    </row>
    <row r="76" spans="3:9" x14ac:dyDescent="0.3">
      <c r="C76" s="14" t="s">
        <v>34</v>
      </c>
      <c r="D76" s="94">
        <v>0.10000000000175588</v>
      </c>
      <c r="E76" s="97">
        <f t="shared" si="0"/>
        <v>1323718710.0732429</v>
      </c>
      <c r="F76" s="17"/>
      <c r="G76" s="17"/>
      <c r="H76" s="17"/>
      <c r="I76" s="15"/>
    </row>
    <row r="77" spans="3:9" x14ac:dyDescent="0.3">
      <c r="C77" s="14" t="s">
        <v>35</v>
      </c>
      <c r="D77" s="94">
        <v>4.9999999996488249E-2</v>
      </c>
      <c r="E77" s="97">
        <f t="shared" si="0"/>
        <v>661859354.97851431</v>
      </c>
      <c r="F77" s="17"/>
      <c r="G77" s="17"/>
      <c r="H77" s="17"/>
      <c r="I77" s="15"/>
    </row>
    <row r="78" spans="3:9" x14ac:dyDescent="0.3">
      <c r="C78" s="14" t="s">
        <v>36</v>
      </c>
      <c r="D78" s="94">
        <v>4.9999999996488249E-2</v>
      </c>
      <c r="E78" s="97">
        <f t="shared" si="0"/>
        <v>661859354.97851431</v>
      </c>
      <c r="F78" s="17"/>
      <c r="G78" s="17"/>
      <c r="H78" s="17"/>
      <c r="I78" s="15"/>
    </row>
    <row r="79" spans="3:9" ht="17.25" thickBot="1" x14ac:dyDescent="0.35">
      <c r="C79" s="23" t="s">
        <v>55</v>
      </c>
      <c r="D79" s="93">
        <f>SUM(D74:D78)</f>
        <v>1</v>
      </c>
      <c r="E79" s="99">
        <f>SUM(E74:E78)</f>
        <v>13237187100.499998</v>
      </c>
      <c r="F79" s="17"/>
      <c r="G79" s="17"/>
      <c r="H79" s="17"/>
      <c r="I79" s="15"/>
    </row>
    <row r="80" spans="3:9" x14ac:dyDescent="0.3">
      <c r="C80" s="17"/>
      <c r="D80" s="17"/>
      <c r="E80" s="17"/>
      <c r="F80" s="17"/>
      <c r="G80" s="17"/>
      <c r="H80" s="17"/>
      <c r="I80" s="15"/>
    </row>
  </sheetData>
  <phoneticPr fontId="2" type="noConversion"/>
  <pageMargins left="0.25" right="0.25" top="0.75" bottom="0.75" header="0.3" footer="0.3"/>
  <pageSetup paperSize="9" scale="67" fitToHeight="0" orientation="landscape" horizontalDpi="300" verticalDpi="300" r:id="rId1"/>
  <ignoredErrors>
    <ignoredError sqref="G30 G50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7"/>
  <sheetViews>
    <sheetView workbookViewId="0">
      <selection activeCell="B6" sqref="B6"/>
    </sheetView>
  </sheetViews>
  <sheetFormatPr defaultRowHeight="16.5" outlineLevelRow="1" x14ac:dyDescent="0.3"/>
  <cols>
    <col min="1" max="1" width="11.125" style="47" bestFit="1" customWidth="1"/>
    <col min="2" max="2" width="5.5" style="47" bestFit="1" customWidth="1"/>
    <col min="3" max="3" width="7.25" style="47" bestFit="1" customWidth="1"/>
    <col min="4" max="5" width="11.25" style="48" bestFit="1" customWidth="1"/>
    <col min="6" max="6" width="7.375" style="48" bestFit="1" customWidth="1"/>
    <col min="7" max="7" width="9.625" style="47" bestFit="1" customWidth="1"/>
    <col min="8" max="8" width="10.125" style="47" bestFit="1" customWidth="1"/>
    <col min="9" max="12" width="10.125" style="47" customWidth="1"/>
    <col min="13" max="13" width="3.75" style="47" customWidth="1"/>
    <col min="14" max="14" width="9.125" style="47" bestFit="1" customWidth="1"/>
    <col min="15" max="16" width="12.75" style="48" bestFit="1" customWidth="1"/>
    <col min="17" max="17" width="12.625" style="48" bestFit="1" customWidth="1"/>
    <col min="18" max="18" width="12.625" style="47" bestFit="1" customWidth="1"/>
    <col min="19" max="19" width="7.375" style="47" bestFit="1" customWidth="1"/>
    <col min="20" max="16384" width="9" style="3"/>
  </cols>
  <sheetData>
    <row r="1" spans="1:19" x14ac:dyDescent="0.3">
      <c r="A1" s="49" t="s">
        <v>17</v>
      </c>
      <c r="N1" s="49" t="s">
        <v>18</v>
      </c>
      <c r="O1" s="47"/>
      <c r="P1" s="47"/>
      <c r="R1" s="48"/>
      <c r="S1" s="48"/>
    </row>
    <row r="2" spans="1:19" x14ac:dyDescent="0.3">
      <c r="A2" s="50"/>
      <c r="B2" s="50"/>
      <c r="C2" s="50"/>
      <c r="D2" s="51" t="s">
        <v>19</v>
      </c>
      <c r="E2" s="51" t="s">
        <v>20</v>
      </c>
      <c r="F2" s="51" t="s">
        <v>21</v>
      </c>
      <c r="N2" s="50"/>
      <c r="O2" s="50"/>
      <c r="P2" s="50"/>
      <c r="Q2" s="51" t="s">
        <v>19</v>
      </c>
      <c r="R2" s="51" t="s">
        <v>20</v>
      </c>
      <c r="S2" s="51" t="s">
        <v>21</v>
      </c>
    </row>
    <row r="3" spans="1:19" x14ac:dyDescent="0.3">
      <c r="A3" s="50"/>
      <c r="B3" s="50" t="s">
        <v>22</v>
      </c>
      <c r="C3" s="50" t="s">
        <v>23</v>
      </c>
      <c r="D3" s="51" t="s">
        <v>24</v>
      </c>
      <c r="E3" s="51" t="s">
        <v>24</v>
      </c>
      <c r="F3" s="51"/>
      <c r="N3" s="50"/>
      <c r="O3" s="50" t="s">
        <v>22</v>
      </c>
      <c r="P3" s="50" t="s">
        <v>23</v>
      </c>
      <c r="Q3" s="51" t="s">
        <v>24</v>
      </c>
      <c r="R3" s="51" t="s">
        <v>24</v>
      </c>
      <c r="S3" s="51"/>
    </row>
    <row r="4" spans="1:19" x14ac:dyDescent="0.3">
      <c r="A4" s="52">
        <v>43466</v>
      </c>
      <c r="B4" s="53">
        <v>2019</v>
      </c>
      <c r="C4" s="53">
        <v>1</v>
      </c>
      <c r="D4" s="51">
        <v>404.47524175086227</v>
      </c>
      <c r="E4" s="51">
        <v>21.047892310979517</v>
      </c>
      <c r="F4" s="51">
        <v>19.216899999999999</v>
      </c>
      <c r="G4" s="54"/>
      <c r="H4" s="54"/>
      <c r="I4" s="54"/>
      <c r="J4" s="54"/>
      <c r="K4" s="54"/>
      <c r="L4" s="54"/>
      <c r="M4" s="54"/>
      <c r="N4" s="55">
        <v>43496</v>
      </c>
      <c r="O4" s="53">
        <v>2019</v>
      </c>
      <c r="P4" s="53">
        <v>1</v>
      </c>
      <c r="Q4" s="51">
        <v>718.35100377864126</v>
      </c>
      <c r="R4" s="51">
        <v>37.517144884406342</v>
      </c>
      <c r="S4" s="51">
        <v>19.164564516129037</v>
      </c>
    </row>
    <row r="5" spans="1:19" x14ac:dyDescent="0.3">
      <c r="A5" s="52">
        <v>43467</v>
      </c>
      <c r="B5" s="53">
        <v>2019</v>
      </c>
      <c r="C5" s="53">
        <v>1</v>
      </c>
      <c r="D5" s="51">
        <v>611.87285026403345</v>
      </c>
      <c r="E5" s="51">
        <v>31.237446281054197</v>
      </c>
      <c r="F5" s="51">
        <v>19.587800000000001</v>
      </c>
      <c r="N5" s="55">
        <v>43524</v>
      </c>
      <c r="O5" s="53">
        <v>2019</v>
      </c>
      <c r="P5" s="53">
        <v>2</v>
      </c>
      <c r="Q5" s="51">
        <v>931.85241422065133</v>
      </c>
      <c r="R5" s="51">
        <v>48.548982568230649</v>
      </c>
      <c r="S5" s="51">
        <v>19.193017857142859</v>
      </c>
    </row>
    <row r="6" spans="1:19" x14ac:dyDescent="0.3">
      <c r="A6" s="52">
        <v>43468</v>
      </c>
      <c r="B6" s="53">
        <v>2019</v>
      </c>
      <c r="C6" s="53">
        <v>1</v>
      </c>
      <c r="D6" s="51">
        <v>708.46634690247913</v>
      </c>
      <c r="E6" s="51">
        <v>36.132784570159032</v>
      </c>
      <c r="F6" s="51">
        <v>19.607299999999999</v>
      </c>
      <c r="N6" s="55">
        <v>43555</v>
      </c>
      <c r="O6" s="53">
        <v>2019</v>
      </c>
      <c r="P6" s="53">
        <v>3</v>
      </c>
      <c r="Q6" s="51">
        <v>741.65277990487971</v>
      </c>
      <c r="R6" s="51">
        <v>38.454589252409129</v>
      </c>
      <c r="S6" s="51">
        <v>19.264941935483876</v>
      </c>
    </row>
    <row r="7" spans="1:19" x14ac:dyDescent="0.3">
      <c r="A7" s="52">
        <v>43469</v>
      </c>
      <c r="B7" s="53">
        <v>2019</v>
      </c>
      <c r="C7" s="53">
        <v>1</v>
      </c>
      <c r="D7" s="51">
        <v>813.4774950053943</v>
      </c>
      <c r="E7" s="51">
        <v>41.737770520846077</v>
      </c>
      <c r="F7" s="51">
        <v>19.490200000000002</v>
      </c>
      <c r="H7" s="54"/>
      <c r="N7" s="55">
        <v>43585</v>
      </c>
      <c r="O7" s="53">
        <v>2019</v>
      </c>
      <c r="P7" s="53">
        <v>4</v>
      </c>
      <c r="Q7" s="51">
        <v>1017.7069124396137</v>
      </c>
      <c r="R7" s="51">
        <v>53.61322913907285</v>
      </c>
      <c r="S7" s="51">
        <v>18.956886666666666</v>
      </c>
    </row>
    <row r="8" spans="1:19" x14ac:dyDescent="0.3">
      <c r="A8" s="52">
        <v>43470</v>
      </c>
      <c r="B8" s="53">
        <v>2019</v>
      </c>
      <c r="C8" s="53">
        <v>1</v>
      </c>
      <c r="D8" s="51">
        <v>449.26808821416859</v>
      </c>
      <c r="E8" s="51">
        <v>23.050973731114539</v>
      </c>
      <c r="F8" s="51">
        <v>19.490200000000002</v>
      </c>
      <c r="N8" s="55">
        <v>43586</v>
      </c>
      <c r="O8" s="53">
        <v>2019</v>
      </c>
      <c r="P8" s="53">
        <v>5</v>
      </c>
      <c r="Q8" s="51">
        <v>1019.9716263440858</v>
      </c>
      <c r="R8" s="51">
        <v>53.365864375955617</v>
      </c>
      <c r="S8" s="51">
        <v>19.10780322580646</v>
      </c>
    </row>
    <row r="9" spans="1:19" x14ac:dyDescent="0.3">
      <c r="A9" s="52">
        <v>43471</v>
      </c>
      <c r="B9" s="53">
        <v>2019</v>
      </c>
      <c r="C9" s="53">
        <v>1</v>
      </c>
      <c r="D9" s="51">
        <v>385.33490775757002</v>
      </c>
      <c r="E9" s="51">
        <v>19.770700544764548</v>
      </c>
      <c r="F9" s="51">
        <v>19.490200000000002</v>
      </c>
      <c r="N9" s="55">
        <v>43646</v>
      </c>
      <c r="O9" s="53">
        <v>2019</v>
      </c>
      <c r="P9" s="53">
        <v>6</v>
      </c>
      <c r="Q9" s="51">
        <v>1057.35025</v>
      </c>
      <c r="R9" s="51">
        <v>54.720105771459316</v>
      </c>
      <c r="S9" s="51">
        <v>19.297573333333336</v>
      </c>
    </row>
    <row r="10" spans="1:19" x14ac:dyDescent="0.3">
      <c r="A10" s="52">
        <v>43472</v>
      </c>
      <c r="B10" s="53">
        <v>2019</v>
      </c>
      <c r="C10" s="53">
        <v>1</v>
      </c>
      <c r="D10" s="51">
        <v>706.36279000678348</v>
      </c>
      <c r="E10" s="51">
        <v>36.55970715533433</v>
      </c>
      <c r="F10" s="51">
        <v>19.320799999999998</v>
      </c>
      <c r="N10" s="55">
        <v>43677</v>
      </c>
      <c r="O10" s="53">
        <v>2019</v>
      </c>
      <c r="P10" s="53">
        <v>7</v>
      </c>
      <c r="Q10" s="51">
        <v>871.66325268817207</v>
      </c>
      <c r="R10" s="51">
        <v>45.747780184787707</v>
      </c>
      <c r="S10" s="51">
        <v>19.049777419354839</v>
      </c>
    </row>
    <row r="11" spans="1:19" x14ac:dyDescent="0.3">
      <c r="A11" s="52">
        <v>43473</v>
      </c>
      <c r="B11" s="53">
        <v>2019</v>
      </c>
      <c r="C11" s="53">
        <v>1</v>
      </c>
      <c r="D11" s="51">
        <v>800.66294380209888</v>
      </c>
      <c r="E11" s="51">
        <v>41.382421027713548</v>
      </c>
      <c r="F11" s="51">
        <v>19.347899999999999</v>
      </c>
      <c r="N11" s="55">
        <v>43708</v>
      </c>
      <c r="O11" s="53">
        <v>2019</v>
      </c>
      <c r="P11" s="53">
        <v>8</v>
      </c>
      <c r="Q11" s="51">
        <v>1148.9221639784942</v>
      </c>
      <c r="R11" s="51">
        <v>58.453650183701498</v>
      </c>
      <c r="S11" s="51">
        <v>19.659177419354833</v>
      </c>
    </row>
    <row r="12" spans="1:19" x14ac:dyDescent="0.3">
      <c r="A12" s="52">
        <v>43474</v>
      </c>
      <c r="B12" s="53">
        <v>2019</v>
      </c>
      <c r="C12" s="53">
        <v>1</v>
      </c>
      <c r="D12" s="51">
        <v>755.54736227062722</v>
      </c>
      <c r="E12" s="51">
        <v>39.258186924316583</v>
      </c>
      <c r="F12" s="51">
        <v>19.2456</v>
      </c>
      <c r="N12" s="55">
        <v>43738</v>
      </c>
      <c r="O12" s="53">
        <v>2019</v>
      </c>
      <c r="P12" s="53">
        <v>9</v>
      </c>
      <c r="Q12" s="51">
        <v>1135.4839444444444</v>
      </c>
      <c r="R12" s="51">
        <v>58.033680433360004</v>
      </c>
      <c r="S12" s="51">
        <v>19.576033333333335</v>
      </c>
    </row>
    <row r="13" spans="1:19" x14ac:dyDescent="0.3">
      <c r="A13" s="52">
        <v>43475</v>
      </c>
      <c r="B13" s="53">
        <v>2019</v>
      </c>
      <c r="C13" s="53">
        <v>1</v>
      </c>
      <c r="D13" s="51">
        <v>639.06524317023218</v>
      </c>
      <c r="E13" s="51">
        <v>33.334302302921657</v>
      </c>
      <c r="F13" s="51">
        <v>19.171399999999998</v>
      </c>
      <c r="N13" s="55">
        <v>43769</v>
      </c>
      <c r="O13" s="53">
        <v>2019</v>
      </c>
      <c r="P13" s="53">
        <v>10</v>
      </c>
      <c r="Q13" s="51">
        <v>612.62609086021496</v>
      </c>
      <c r="R13" s="51">
        <v>31.689128226706753</v>
      </c>
      <c r="S13" s="51">
        <v>19.310096774193553</v>
      </c>
    </row>
    <row r="14" spans="1:19" x14ac:dyDescent="0.3">
      <c r="A14" s="52">
        <v>43476</v>
      </c>
      <c r="B14" s="53">
        <v>2019</v>
      </c>
      <c r="C14" s="53">
        <v>1</v>
      </c>
      <c r="D14" s="51">
        <v>696.75361512934546</v>
      </c>
      <c r="E14" s="51">
        <v>36.434228656181133</v>
      </c>
      <c r="F14" s="51">
        <v>19.1236</v>
      </c>
      <c r="N14" s="55">
        <v>43799</v>
      </c>
      <c r="O14" s="53">
        <v>2019</v>
      </c>
      <c r="P14" s="53">
        <v>11</v>
      </c>
      <c r="Q14" s="51">
        <v>537.49754166666673</v>
      </c>
      <c r="R14" s="51">
        <v>27.830136546966244</v>
      </c>
      <c r="S14" s="51">
        <v>19.300873333333339</v>
      </c>
    </row>
    <row r="15" spans="1:19" x14ac:dyDescent="0.3">
      <c r="A15" s="52">
        <v>43477</v>
      </c>
      <c r="B15" s="53">
        <v>2019</v>
      </c>
      <c r="C15" s="53">
        <v>1</v>
      </c>
      <c r="D15" s="51">
        <v>566.44461689678383</v>
      </c>
      <c r="E15" s="51">
        <v>29.620187459305981</v>
      </c>
      <c r="F15" s="51">
        <v>19.1236</v>
      </c>
      <c r="N15" s="55">
        <v>43830</v>
      </c>
      <c r="O15" s="53">
        <v>2019</v>
      </c>
      <c r="P15" s="53">
        <v>12</v>
      </c>
      <c r="Q15" s="51">
        <v>344.23350806451629</v>
      </c>
      <c r="R15" s="51">
        <v>18.005582747068107</v>
      </c>
      <c r="S15" s="51">
        <v>19.099261290322577</v>
      </c>
    </row>
    <row r="16" spans="1:19" x14ac:dyDescent="0.3">
      <c r="A16" s="52">
        <v>43478</v>
      </c>
      <c r="B16" s="53">
        <v>2019</v>
      </c>
      <c r="C16" s="53">
        <v>1</v>
      </c>
      <c r="D16" s="51">
        <v>515.77463251901281</v>
      </c>
      <c r="E16" s="51">
        <v>26.97058255344249</v>
      </c>
      <c r="F16" s="51">
        <v>19.1236</v>
      </c>
      <c r="N16" s="55">
        <v>43861</v>
      </c>
      <c r="O16" s="53">
        <v>2020</v>
      </c>
      <c r="P16" s="53">
        <v>1</v>
      </c>
      <c r="Q16" s="51">
        <v>346.51223118279574</v>
      </c>
      <c r="R16" s="51">
        <v>18.431614130214829</v>
      </c>
      <c r="S16" s="51">
        <v>18.805606451612906</v>
      </c>
    </row>
    <row r="17" spans="1:19" x14ac:dyDescent="0.3">
      <c r="A17" s="52">
        <v>43479</v>
      </c>
      <c r="B17" s="53">
        <v>2019</v>
      </c>
      <c r="C17" s="53">
        <v>1</v>
      </c>
      <c r="D17" s="51">
        <v>824.52348165757314</v>
      </c>
      <c r="E17" s="51">
        <v>43.38136005017116</v>
      </c>
      <c r="F17" s="51">
        <v>19.006399999999999</v>
      </c>
      <c r="N17" s="55">
        <v>43890</v>
      </c>
      <c r="O17" s="53">
        <v>2020</v>
      </c>
      <c r="P17" s="53">
        <v>2</v>
      </c>
      <c r="Q17" s="51">
        <v>285.65744252873566</v>
      </c>
      <c r="R17" s="51">
        <v>15.160735293952682</v>
      </c>
      <c r="S17" s="51">
        <v>18.864320689655166</v>
      </c>
    </row>
    <row r="18" spans="1:19" x14ac:dyDescent="0.3">
      <c r="A18" s="52">
        <v>43480</v>
      </c>
      <c r="B18" s="53">
        <v>2019</v>
      </c>
      <c r="C18" s="53">
        <v>1</v>
      </c>
      <c r="D18" s="51">
        <v>634.34600485351439</v>
      </c>
      <c r="E18" s="51">
        <v>33.306520886788846</v>
      </c>
      <c r="F18" s="51">
        <v>19.0457</v>
      </c>
      <c r="H18" s="56"/>
      <c r="I18" s="56"/>
      <c r="J18" s="56"/>
      <c r="K18" s="56"/>
      <c r="L18" s="56"/>
    </row>
    <row r="19" spans="1:19" x14ac:dyDescent="0.3">
      <c r="A19" s="52">
        <v>43481</v>
      </c>
      <c r="B19" s="53">
        <v>2019</v>
      </c>
      <c r="C19" s="53">
        <v>1</v>
      </c>
      <c r="D19" s="51">
        <v>731.40134709887195</v>
      </c>
      <c r="E19" s="51">
        <v>38.513456363021668</v>
      </c>
      <c r="F19" s="51">
        <v>18.9908</v>
      </c>
    </row>
    <row r="20" spans="1:19" hidden="1" outlineLevel="1" x14ac:dyDescent="0.3">
      <c r="A20" s="52">
        <v>43482</v>
      </c>
      <c r="B20" s="53">
        <v>2019</v>
      </c>
      <c r="C20" s="53">
        <v>1</v>
      </c>
      <c r="D20" s="51">
        <v>683.7162957167933</v>
      </c>
      <c r="E20" s="51">
        <v>35.866143614163214</v>
      </c>
      <c r="F20" s="51">
        <v>19.062999999999999</v>
      </c>
    </row>
    <row r="21" spans="1:19" hidden="1" outlineLevel="1" x14ac:dyDescent="0.3">
      <c r="A21" s="52">
        <v>43483</v>
      </c>
      <c r="B21" s="53">
        <v>2019</v>
      </c>
      <c r="C21" s="53">
        <v>1</v>
      </c>
      <c r="D21" s="51">
        <v>678.15204836025873</v>
      </c>
      <c r="E21" s="51">
        <v>35.534365678787843</v>
      </c>
      <c r="F21" s="51">
        <v>19.084399999999999</v>
      </c>
    </row>
    <row r="22" spans="1:19" hidden="1" outlineLevel="1" x14ac:dyDescent="0.3">
      <c r="A22" s="52">
        <v>43484</v>
      </c>
      <c r="B22" s="53">
        <v>2019</v>
      </c>
      <c r="C22" s="53">
        <v>1</v>
      </c>
      <c r="D22" s="51">
        <v>761.35930616027554</v>
      </c>
      <c r="E22" s="51">
        <v>39.894327626767179</v>
      </c>
      <c r="F22" s="51">
        <v>19.084399999999999</v>
      </c>
    </row>
    <row r="23" spans="1:19" hidden="1" outlineLevel="1" x14ac:dyDescent="0.3">
      <c r="A23" s="52">
        <v>43485</v>
      </c>
      <c r="B23" s="53">
        <v>2019</v>
      </c>
      <c r="C23" s="53">
        <v>1</v>
      </c>
      <c r="D23" s="51">
        <v>617.00306772281374</v>
      </c>
      <c r="E23" s="51">
        <v>32.33023137865554</v>
      </c>
      <c r="F23" s="51">
        <v>19.084399999999999</v>
      </c>
    </row>
    <row r="24" spans="1:19" hidden="1" outlineLevel="1" x14ac:dyDescent="0.3">
      <c r="A24" s="52">
        <v>43486</v>
      </c>
      <c r="B24" s="53">
        <v>2019</v>
      </c>
      <c r="C24" s="53">
        <v>1</v>
      </c>
      <c r="D24" s="51">
        <v>736.4015009879522</v>
      </c>
      <c r="E24" s="51">
        <v>38.373831486276963</v>
      </c>
      <c r="F24" s="51">
        <v>19.190200000000001</v>
      </c>
    </row>
    <row r="25" spans="1:19" hidden="1" outlineLevel="1" x14ac:dyDescent="0.3">
      <c r="A25" s="52">
        <v>43487</v>
      </c>
      <c r="B25" s="53">
        <v>2019</v>
      </c>
      <c r="C25" s="53">
        <v>1</v>
      </c>
      <c r="D25" s="51">
        <v>732.32394572486794</v>
      </c>
      <c r="E25" s="51">
        <v>38.282040268528412</v>
      </c>
      <c r="F25" s="51">
        <v>19.1297</v>
      </c>
    </row>
    <row r="26" spans="1:19" hidden="1" outlineLevel="1" x14ac:dyDescent="0.3">
      <c r="A26" s="52">
        <v>43488</v>
      </c>
      <c r="B26" s="53">
        <v>2019</v>
      </c>
      <c r="C26" s="53">
        <v>1</v>
      </c>
      <c r="D26" s="51">
        <v>821.39649274977148</v>
      </c>
      <c r="E26" s="51">
        <v>43.05667490078531</v>
      </c>
      <c r="F26" s="51">
        <v>19.077100000000002</v>
      </c>
    </row>
    <row r="27" spans="1:19" hidden="1" outlineLevel="1" x14ac:dyDescent="0.3">
      <c r="A27" s="52">
        <v>43489</v>
      </c>
      <c r="B27" s="53">
        <v>2019</v>
      </c>
      <c r="C27" s="53">
        <v>1</v>
      </c>
      <c r="D27" s="51">
        <v>965.5735824093772</v>
      </c>
      <c r="E27" s="51">
        <v>50.857403779087491</v>
      </c>
      <c r="F27" s="51">
        <v>18.985900000000001</v>
      </c>
    </row>
    <row r="28" spans="1:19" hidden="1" outlineLevel="1" x14ac:dyDescent="0.3">
      <c r="A28" s="52">
        <v>43490</v>
      </c>
      <c r="B28" s="53">
        <v>2019</v>
      </c>
      <c r="C28" s="53">
        <v>1</v>
      </c>
      <c r="D28" s="51">
        <v>735.32227514926274</v>
      </c>
      <c r="E28" s="51">
        <v>38.848387317691397</v>
      </c>
      <c r="F28" s="51">
        <v>18.928000000000001</v>
      </c>
    </row>
    <row r="29" spans="1:19" hidden="1" outlineLevel="1" x14ac:dyDescent="0.3">
      <c r="A29" s="52">
        <v>43491</v>
      </c>
      <c r="B29" s="53">
        <v>2019</v>
      </c>
      <c r="C29" s="53">
        <v>1</v>
      </c>
      <c r="D29" s="51">
        <v>767.83899323972003</v>
      </c>
      <c r="E29" s="51">
        <v>40.566303531261624</v>
      </c>
      <c r="F29" s="51">
        <v>18.928000000000001</v>
      </c>
    </row>
    <row r="30" spans="1:19" hidden="1" outlineLevel="1" x14ac:dyDescent="0.3">
      <c r="A30" s="52">
        <v>43492</v>
      </c>
      <c r="B30" s="53">
        <v>2019</v>
      </c>
      <c r="C30" s="53">
        <v>1</v>
      </c>
      <c r="D30" s="51">
        <v>620.76036591628531</v>
      </c>
      <c r="E30" s="51">
        <v>32.795877320175684</v>
      </c>
      <c r="F30" s="51">
        <v>18.928000000000001</v>
      </c>
    </row>
    <row r="31" spans="1:19" hidden="1" outlineLevel="1" x14ac:dyDescent="0.3">
      <c r="A31" s="52">
        <v>43493</v>
      </c>
      <c r="B31" s="53">
        <v>2019</v>
      </c>
      <c r="C31" s="53">
        <v>1</v>
      </c>
      <c r="D31" s="51">
        <v>644.57732817511953</v>
      </c>
      <c r="E31" s="51">
        <v>33.857229879826221</v>
      </c>
      <c r="F31" s="51">
        <v>19.0381</v>
      </c>
    </row>
    <row r="32" spans="1:19" hidden="1" outlineLevel="1" x14ac:dyDescent="0.3">
      <c r="A32" s="52">
        <v>43494</v>
      </c>
      <c r="B32" s="53">
        <v>2019</v>
      </c>
      <c r="C32" s="53">
        <v>1</v>
      </c>
      <c r="D32" s="51">
        <v>1109.5418300049312</v>
      </c>
      <c r="E32" s="51">
        <v>58.405545554341231</v>
      </c>
      <c r="F32" s="51">
        <v>18.997199999999999</v>
      </c>
    </row>
    <row r="33" spans="1:6" hidden="1" outlineLevel="1" x14ac:dyDescent="0.3">
      <c r="A33" s="52">
        <v>43495</v>
      </c>
      <c r="B33" s="53">
        <v>2019</v>
      </c>
      <c r="C33" s="53">
        <v>1</v>
      </c>
      <c r="D33" s="51">
        <v>1070.5652166620268</v>
      </c>
      <c r="E33" s="51">
        <v>55.868304778759693</v>
      </c>
      <c r="F33" s="51">
        <v>19.162299999999998</v>
      </c>
    </row>
    <row r="34" spans="1:6" hidden="1" outlineLevel="1" x14ac:dyDescent="0.3">
      <c r="A34" s="52">
        <v>43496</v>
      </c>
      <c r="B34" s="53">
        <v>2019</v>
      </c>
      <c r="C34" s="53">
        <v>1</v>
      </c>
      <c r="D34" s="51">
        <v>1080.5719008590736</v>
      </c>
      <c r="E34" s="51">
        <v>56.756302963373408</v>
      </c>
      <c r="F34" s="51">
        <v>19.038799999999998</v>
      </c>
    </row>
    <row r="35" spans="1:6" hidden="1" outlineLevel="1" x14ac:dyDescent="0.3">
      <c r="A35" s="52">
        <v>43497</v>
      </c>
      <c r="B35" s="53">
        <v>2019</v>
      </c>
      <c r="C35" s="53">
        <v>2</v>
      </c>
      <c r="D35" s="51">
        <v>1070.4554558864716</v>
      </c>
      <c r="E35" s="51">
        <v>56.016047048450091</v>
      </c>
      <c r="F35" s="51">
        <v>19.1098</v>
      </c>
    </row>
    <row r="36" spans="1:6" hidden="1" outlineLevel="1" x14ac:dyDescent="0.3">
      <c r="A36" s="52">
        <v>43498</v>
      </c>
      <c r="B36" s="53">
        <v>2019</v>
      </c>
      <c r="C36" s="53">
        <v>2</v>
      </c>
      <c r="D36" s="51">
        <v>846.33691622721312</v>
      </c>
      <c r="E36" s="51">
        <v>44.288109568243158</v>
      </c>
      <c r="F36" s="51">
        <v>19.1098</v>
      </c>
    </row>
    <row r="37" spans="1:6" hidden="1" outlineLevel="1" x14ac:dyDescent="0.3">
      <c r="A37" s="52">
        <v>43499</v>
      </c>
      <c r="B37" s="53">
        <v>2019</v>
      </c>
      <c r="C37" s="53">
        <v>2</v>
      </c>
      <c r="D37" s="51">
        <v>465.4493750218852</v>
      </c>
      <c r="E37" s="51">
        <v>24.35658013280543</v>
      </c>
      <c r="F37" s="51">
        <v>19.1098</v>
      </c>
    </row>
    <row r="38" spans="1:6" hidden="1" outlineLevel="1" x14ac:dyDescent="0.3">
      <c r="A38" s="52">
        <v>43500</v>
      </c>
      <c r="B38" s="53">
        <v>2019</v>
      </c>
      <c r="C38" s="53">
        <v>2</v>
      </c>
      <c r="D38" s="51">
        <v>480.26588910540579</v>
      </c>
      <c r="E38" s="51">
        <v>25.131916038127336</v>
      </c>
      <c r="F38" s="51">
        <v>19.1098</v>
      </c>
    </row>
    <row r="39" spans="1:6" hidden="1" outlineLevel="1" x14ac:dyDescent="0.3">
      <c r="A39" s="52">
        <v>43501</v>
      </c>
      <c r="B39" s="53">
        <v>2019</v>
      </c>
      <c r="C39" s="53">
        <v>2</v>
      </c>
      <c r="D39" s="51">
        <v>975.79981233498631</v>
      </c>
      <c r="E39" s="51">
        <v>51.136115600500268</v>
      </c>
      <c r="F39" s="51">
        <v>19.0824</v>
      </c>
    </row>
    <row r="40" spans="1:6" hidden="1" outlineLevel="1" x14ac:dyDescent="0.3">
      <c r="A40" s="52">
        <v>43502</v>
      </c>
      <c r="B40" s="53">
        <v>2019</v>
      </c>
      <c r="C40" s="53">
        <v>2</v>
      </c>
      <c r="D40" s="51">
        <v>445.15277343300284</v>
      </c>
      <c r="E40" s="51">
        <v>23.299352732311803</v>
      </c>
      <c r="F40" s="51">
        <v>19.105799999999999</v>
      </c>
    </row>
    <row r="41" spans="1:6" hidden="1" outlineLevel="1" x14ac:dyDescent="0.3">
      <c r="A41" s="52">
        <v>43503</v>
      </c>
      <c r="B41" s="53">
        <v>2019</v>
      </c>
      <c r="C41" s="53">
        <v>2</v>
      </c>
      <c r="D41" s="51">
        <v>812.58993774149644</v>
      </c>
      <c r="E41" s="51">
        <v>42.588571160455793</v>
      </c>
      <c r="F41" s="51">
        <v>19.079999999999998</v>
      </c>
    </row>
    <row r="42" spans="1:6" hidden="1" outlineLevel="1" x14ac:dyDescent="0.3">
      <c r="A42" s="52">
        <v>43504</v>
      </c>
      <c r="B42" s="53">
        <v>2019</v>
      </c>
      <c r="C42" s="53">
        <v>2</v>
      </c>
      <c r="D42" s="51">
        <v>770.31270999295157</v>
      </c>
      <c r="E42" s="51">
        <v>40.353114571668499</v>
      </c>
      <c r="F42" s="51">
        <v>19.089300000000001</v>
      </c>
    </row>
    <row r="43" spans="1:6" hidden="1" outlineLevel="1" x14ac:dyDescent="0.3">
      <c r="A43" s="52">
        <v>43505</v>
      </c>
      <c r="B43" s="53">
        <v>2019</v>
      </c>
      <c r="C43" s="53">
        <v>2</v>
      </c>
      <c r="D43" s="51">
        <v>849.55019232617065</v>
      </c>
      <c r="E43" s="51">
        <v>44.503999220828973</v>
      </c>
      <c r="F43" s="51">
        <v>19.089300000000001</v>
      </c>
    </row>
    <row r="44" spans="1:6" hidden="1" outlineLevel="1" x14ac:dyDescent="0.3">
      <c r="A44" s="52">
        <v>43506</v>
      </c>
      <c r="B44" s="53">
        <v>2019</v>
      </c>
      <c r="C44" s="53">
        <v>2</v>
      </c>
      <c r="D44" s="51">
        <v>639.07807682127884</v>
      </c>
      <c r="E44" s="51">
        <v>33.478340055490712</v>
      </c>
      <c r="F44" s="51">
        <v>19.089300000000001</v>
      </c>
    </row>
    <row r="45" spans="1:6" hidden="1" outlineLevel="1" x14ac:dyDescent="0.3">
      <c r="A45" s="52">
        <v>43507</v>
      </c>
      <c r="B45" s="53">
        <v>2019</v>
      </c>
      <c r="C45" s="53">
        <v>2</v>
      </c>
      <c r="D45" s="51">
        <v>955.86448409329171</v>
      </c>
      <c r="E45" s="51">
        <v>49.649107856334361</v>
      </c>
      <c r="F45" s="51">
        <v>19.252400000000002</v>
      </c>
    </row>
    <row r="46" spans="1:6" hidden="1" outlineLevel="1" x14ac:dyDescent="0.3">
      <c r="A46" s="52">
        <v>43508</v>
      </c>
      <c r="B46" s="53">
        <v>2019</v>
      </c>
      <c r="C46" s="53">
        <v>2</v>
      </c>
      <c r="D46" s="51">
        <v>686.46226550999756</v>
      </c>
      <c r="E46" s="51">
        <v>35.643342688688918</v>
      </c>
      <c r="F46" s="51">
        <v>19.2592</v>
      </c>
    </row>
    <row r="47" spans="1:6" hidden="1" outlineLevel="1" x14ac:dyDescent="0.3">
      <c r="A47" s="52">
        <v>43509</v>
      </c>
      <c r="B47" s="53">
        <v>2019</v>
      </c>
      <c r="C47" s="53">
        <v>2</v>
      </c>
      <c r="D47" s="51">
        <v>575.28822793521863</v>
      </c>
      <c r="E47" s="51">
        <v>29.641198034625141</v>
      </c>
      <c r="F47" s="51">
        <v>19.4084</v>
      </c>
    </row>
    <row r="48" spans="1:6" hidden="1" outlineLevel="1" x14ac:dyDescent="0.3">
      <c r="A48" s="52">
        <v>43510</v>
      </c>
      <c r="B48" s="53">
        <v>2019</v>
      </c>
      <c r="C48" s="53">
        <v>2</v>
      </c>
      <c r="D48" s="51">
        <v>791.71616619589588</v>
      </c>
      <c r="E48" s="51">
        <v>40.90097929915926</v>
      </c>
      <c r="F48" s="51">
        <v>19.3569</v>
      </c>
    </row>
    <row r="49" spans="1:6" hidden="1" outlineLevel="1" x14ac:dyDescent="0.3">
      <c r="A49" s="52">
        <v>43511</v>
      </c>
      <c r="B49" s="53">
        <v>2019</v>
      </c>
      <c r="C49" s="53">
        <v>2</v>
      </c>
      <c r="D49" s="51">
        <v>972.29175820778607</v>
      </c>
      <c r="E49" s="51">
        <v>50.215197325127747</v>
      </c>
      <c r="F49" s="51">
        <v>19.362500000000001</v>
      </c>
    </row>
    <row r="50" spans="1:6" hidden="1" outlineLevel="1" x14ac:dyDescent="0.3">
      <c r="A50" s="52">
        <v>43512</v>
      </c>
      <c r="B50" s="53">
        <v>2019</v>
      </c>
      <c r="C50" s="53">
        <v>2</v>
      </c>
      <c r="D50" s="51">
        <v>792.07244401221271</v>
      </c>
      <c r="E50" s="51">
        <v>40.907550368610082</v>
      </c>
      <c r="F50" s="51">
        <v>19.362500000000001</v>
      </c>
    </row>
    <row r="51" spans="1:6" hidden="1" outlineLevel="1" x14ac:dyDescent="0.3">
      <c r="A51" s="52">
        <v>43513</v>
      </c>
      <c r="B51" s="53">
        <v>2019</v>
      </c>
      <c r="C51" s="53">
        <v>2</v>
      </c>
      <c r="D51" s="51">
        <v>635.28242627951784</v>
      </c>
      <c r="E51" s="51">
        <v>32.809938090614217</v>
      </c>
      <c r="F51" s="51">
        <v>19.362500000000001</v>
      </c>
    </row>
    <row r="52" spans="1:6" hidden="1" outlineLevel="1" x14ac:dyDescent="0.3">
      <c r="A52" s="52">
        <v>43514</v>
      </c>
      <c r="B52" s="53">
        <v>2019</v>
      </c>
      <c r="C52" s="53">
        <v>2</v>
      </c>
      <c r="D52" s="51">
        <v>987.60818617650546</v>
      </c>
      <c r="E52" s="51">
        <v>51.283541535196413</v>
      </c>
      <c r="F52" s="51">
        <v>19.2578</v>
      </c>
    </row>
    <row r="53" spans="1:6" hidden="1" outlineLevel="1" x14ac:dyDescent="0.3">
      <c r="A53" s="52">
        <v>43515</v>
      </c>
      <c r="B53" s="53">
        <v>2019</v>
      </c>
      <c r="C53" s="53">
        <v>2</v>
      </c>
      <c r="D53" s="51">
        <v>1018.3805883021305</v>
      </c>
      <c r="E53" s="51">
        <v>53.102054891704491</v>
      </c>
      <c r="F53" s="51">
        <v>19.177800000000001</v>
      </c>
    </row>
    <row r="54" spans="1:6" hidden="1" outlineLevel="1" x14ac:dyDescent="0.3">
      <c r="A54" s="52">
        <v>43516</v>
      </c>
      <c r="B54" s="53">
        <v>2019</v>
      </c>
      <c r="C54" s="53">
        <v>2</v>
      </c>
      <c r="D54" s="51">
        <v>1178.8260263936343</v>
      </c>
      <c r="E54" s="51">
        <v>61.449997466241008</v>
      </c>
      <c r="F54" s="51">
        <v>19.183499999999999</v>
      </c>
    </row>
    <row r="55" spans="1:6" hidden="1" outlineLevel="1" x14ac:dyDescent="0.3">
      <c r="A55" s="52">
        <v>43517</v>
      </c>
      <c r="B55" s="53">
        <v>2019</v>
      </c>
      <c r="C55" s="53">
        <v>2</v>
      </c>
      <c r="D55" s="51">
        <v>935.2483755740144</v>
      </c>
      <c r="E55" s="51">
        <v>48.545998773644413</v>
      </c>
      <c r="F55" s="51">
        <v>19.2652</v>
      </c>
    </row>
    <row r="56" spans="1:6" hidden="1" outlineLevel="1" x14ac:dyDescent="0.3">
      <c r="A56" s="52">
        <v>43518</v>
      </c>
      <c r="B56" s="53">
        <v>2019</v>
      </c>
      <c r="C56" s="53">
        <v>2</v>
      </c>
      <c r="D56" s="51">
        <v>924.83349640315907</v>
      </c>
      <c r="E56" s="51">
        <v>48.320924187966142</v>
      </c>
      <c r="F56" s="51">
        <v>19.139399999999998</v>
      </c>
    </row>
    <row r="57" spans="1:6" hidden="1" outlineLevel="1" x14ac:dyDescent="0.3">
      <c r="A57" s="52">
        <v>43519</v>
      </c>
      <c r="B57" s="53">
        <v>2019</v>
      </c>
      <c r="C57" s="53">
        <v>2</v>
      </c>
      <c r="D57" s="51">
        <v>1144.1765266170783</v>
      </c>
      <c r="E57" s="51">
        <v>59.781211877962647</v>
      </c>
      <c r="F57" s="51">
        <v>19.139399999999998</v>
      </c>
    </row>
    <row r="58" spans="1:6" hidden="1" outlineLevel="1" x14ac:dyDescent="0.3">
      <c r="A58" s="52">
        <v>43520</v>
      </c>
      <c r="B58" s="53">
        <v>2019</v>
      </c>
      <c r="C58" s="53">
        <v>2</v>
      </c>
      <c r="D58" s="51">
        <v>591.05304481223493</v>
      </c>
      <c r="E58" s="51">
        <v>30.881482429555522</v>
      </c>
      <c r="F58" s="51">
        <v>19.139399999999998</v>
      </c>
    </row>
    <row r="59" spans="1:6" hidden="1" outlineLevel="1" x14ac:dyDescent="0.3">
      <c r="A59" s="52">
        <v>43521</v>
      </c>
      <c r="B59" s="53">
        <v>2019</v>
      </c>
      <c r="C59" s="53">
        <v>2</v>
      </c>
      <c r="D59" s="51">
        <v>1397.2027474972142</v>
      </c>
      <c r="E59" s="51">
        <v>73.081190862108116</v>
      </c>
      <c r="F59" s="51">
        <v>19.118500000000001</v>
      </c>
    </row>
    <row r="60" spans="1:6" hidden="1" outlineLevel="1" x14ac:dyDescent="0.3">
      <c r="A60" s="52">
        <v>43522</v>
      </c>
      <c r="B60" s="53">
        <v>2019</v>
      </c>
      <c r="C60" s="53">
        <v>2</v>
      </c>
      <c r="D60" s="51">
        <v>1495.8358229098092</v>
      </c>
      <c r="E60" s="51">
        <v>78.058541090111632</v>
      </c>
      <c r="F60" s="51">
        <v>19.163</v>
      </c>
    </row>
    <row r="61" spans="1:6" hidden="1" outlineLevel="1" x14ac:dyDescent="0.3">
      <c r="A61" s="52">
        <v>43523</v>
      </c>
      <c r="B61" s="53">
        <v>2019</v>
      </c>
      <c r="C61" s="53">
        <v>2</v>
      </c>
      <c r="D61" s="51">
        <v>1789.6516922875746</v>
      </c>
      <c r="E61" s="51">
        <v>93.113547395048656</v>
      </c>
      <c r="F61" s="51">
        <v>19.220099999999999</v>
      </c>
    </row>
    <row r="62" spans="1:6" hidden="1" outlineLevel="1" x14ac:dyDescent="0.3">
      <c r="A62" s="52">
        <v>43524</v>
      </c>
      <c r="B62" s="53">
        <v>2019</v>
      </c>
      <c r="C62" s="53">
        <v>2</v>
      </c>
      <c r="D62" s="51">
        <v>1865.0821800801027</v>
      </c>
      <c r="E62" s="51">
        <v>96.833561608877289</v>
      </c>
      <c r="F62" s="51">
        <v>19.2607</v>
      </c>
    </row>
    <row r="63" spans="1:6" hidden="1" outlineLevel="1" x14ac:dyDescent="0.3">
      <c r="A63" s="52">
        <v>43525</v>
      </c>
      <c r="B63" s="53">
        <v>2019</v>
      </c>
      <c r="C63" s="53">
        <v>3</v>
      </c>
      <c r="D63" s="51">
        <v>1748.1576466941829</v>
      </c>
      <c r="E63" s="51">
        <v>90.5884425527357</v>
      </c>
      <c r="F63" s="51">
        <v>19.297799999999999</v>
      </c>
    </row>
    <row r="64" spans="1:6" hidden="1" outlineLevel="1" x14ac:dyDescent="0.3">
      <c r="A64" s="52">
        <v>43526</v>
      </c>
      <c r="B64" s="53">
        <v>2019</v>
      </c>
      <c r="C64" s="53">
        <v>3</v>
      </c>
      <c r="D64" s="51">
        <v>1245.8276970237539</v>
      </c>
      <c r="E64" s="51">
        <v>64.558016821801132</v>
      </c>
      <c r="F64" s="51">
        <v>19.297799999999999</v>
      </c>
    </row>
    <row r="65" spans="1:6" hidden="1" outlineLevel="1" x14ac:dyDescent="0.3">
      <c r="A65" s="52">
        <v>43527</v>
      </c>
      <c r="B65" s="53">
        <v>2019</v>
      </c>
      <c r="C65" s="53">
        <v>3</v>
      </c>
      <c r="D65" s="51">
        <v>773.29291666666677</v>
      </c>
      <c r="E65" s="51">
        <v>40.071558243253989</v>
      </c>
      <c r="F65" s="51">
        <v>19.297799999999999</v>
      </c>
    </row>
    <row r="66" spans="1:6" hidden="1" outlineLevel="1" x14ac:dyDescent="0.3">
      <c r="A66" s="52">
        <v>43528</v>
      </c>
      <c r="B66" s="53">
        <v>2019</v>
      </c>
      <c r="C66" s="53">
        <v>3</v>
      </c>
      <c r="D66" s="51">
        <v>1289.5866666666666</v>
      </c>
      <c r="E66" s="51">
        <v>66.80446265607813</v>
      </c>
      <c r="F66" s="51">
        <v>19.303899999999999</v>
      </c>
    </row>
    <row r="67" spans="1:6" hidden="1" outlineLevel="1" x14ac:dyDescent="0.3">
      <c r="A67" s="52">
        <v>43529</v>
      </c>
      <c r="B67" s="53">
        <v>2019</v>
      </c>
      <c r="C67" s="53">
        <v>3</v>
      </c>
      <c r="D67" s="51">
        <v>1293.0337500000001</v>
      </c>
      <c r="E67" s="51">
        <v>67.136754466580484</v>
      </c>
      <c r="F67" s="51">
        <v>19.259699999999999</v>
      </c>
    </row>
    <row r="68" spans="1:6" hidden="1" outlineLevel="1" x14ac:dyDescent="0.3">
      <c r="A68" s="52">
        <v>43530</v>
      </c>
      <c r="B68" s="53">
        <v>2019</v>
      </c>
      <c r="C68" s="53">
        <v>3</v>
      </c>
      <c r="D68" s="51">
        <v>1402.0275000000001</v>
      </c>
      <c r="E68" s="51">
        <v>72.378399446589725</v>
      </c>
      <c r="F68" s="51">
        <v>19.370799999999999</v>
      </c>
    </row>
    <row r="69" spans="1:6" hidden="1" outlineLevel="1" x14ac:dyDescent="0.3">
      <c r="A69" s="52">
        <v>43531</v>
      </c>
      <c r="B69" s="53">
        <v>2019</v>
      </c>
      <c r="C69" s="53">
        <v>3</v>
      </c>
      <c r="D69" s="51">
        <v>760.24499999999989</v>
      </c>
      <c r="E69" s="51">
        <v>38.941990011525156</v>
      </c>
      <c r="F69" s="51">
        <v>19.522500000000001</v>
      </c>
    </row>
    <row r="70" spans="1:6" hidden="1" outlineLevel="1" x14ac:dyDescent="0.3">
      <c r="A70" s="52">
        <v>43532</v>
      </c>
      <c r="B70" s="53">
        <v>2019</v>
      </c>
      <c r="C70" s="53">
        <v>3</v>
      </c>
      <c r="D70" s="51">
        <v>926.3012500000001</v>
      </c>
      <c r="E70" s="51">
        <v>47.526513324645208</v>
      </c>
      <c r="F70" s="51">
        <v>19.490200000000002</v>
      </c>
    </row>
    <row r="71" spans="1:6" hidden="1" outlineLevel="1" x14ac:dyDescent="0.3">
      <c r="A71" s="52">
        <v>43533</v>
      </c>
      <c r="B71" s="53">
        <v>2019</v>
      </c>
      <c r="C71" s="53">
        <v>3</v>
      </c>
      <c r="D71" s="51">
        <v>865.2037499999999</v>
      </c>
      <c r="E71" s="51">
        <v>44.391732768263019</v>
      </c>
      <c r="F71" s="51">
        <v>19.490200000000002</v>
      </c>
    </row>
    <row r="72" spans="1:6" hidden="1" outlineLevel="1" x14ac:dyDescent="0.3">
      <c r="A72" s="52">
        <v>43534</v>
      </c>
      <c r="B72" s="53">
        <v>2019</v>
      </c>
      <c r="C72" s="53">
        <v>3</v>
      </c>
      <c r="D72" s="51">
        <v>611.14833333333343</v>
      </c>
      <c r="E72" s="51">
        <v>31.356698922193377</v>
      </c>
      <c r="F72" s="51">
        <v>19.490200000000002</v>
      </c>
    </row>
    <row r="73" spans="1:6" hidden="1" outlineLevel="1" x14ac:dyDescent="0.3">
      <c r="A73" s="52">
        <v>43535</v>
      </c>
      <c r="B73" s="53">
        <v>2019</v>
      </c>
      <c r="C73" s="53">
        <v>3</v>
      </c>
      <c r="D73" s="51">
        <v>635.04624999999987</v>
      </c>
      <c r="E73" s="51">
        <v>32.69339178245805</v>
      </c>
      <c r="F73" s="51">
        <v>19.424299999999999</v>
      </c>
    </row>
    <row r="74" spans="1:6" hidden="1" outlineLevel="1" x14ac:dyDescent="0.3">
      <c r="A74" s="52">
        <v>43536</v>
      </c>
      <c r="B74" s="53">
        <v>2019</v>
      </c>
      <c r="C74" s="53">
        <v>3</v>
      </c>
      <c r="D74" s="51">
        <v>545.73958333333337</v>
      </c>
      <c r="E74" s="51">
        <v>28.269485122084724</v>
      </c>
      <c r="F74" s="51">
        <v>19.3049</v>
      </c>
    </row>
    <row r="75" spans="1:6" hidden="1" outlineLevel="1" x14ac:dyDescent="0.3">
      <c r="A75" s="52">
        <v>43537</v>
      </c>
      <c r="B75" s="53">
        <v>2019</v>
      </c>
      <c r="C75" s="53">
        <v>3</v>
      </c>
      <c r="D75" s="51">
        <v>934.73625000000004</v>
      </c>
      <c r="E75" s="51">
        <v>48.351761328367473</v>
      </c>
      <c r="F75" s="51">
        <v>19.332000000000001</v>
      </c>
    </row>
    <row r="76" spans="1:6" hidden="1" outlineLevel="1" x14ac:dyDescent="0.3">
      <c r="A76" s="52">
        <v>43538</v>
      </c>
      <c r="B76" s="53">
        <v>2019</v>
      </c>
      <c r="C76" s="53">
        <v>3</v>
      </c>
      <c r="D76" s="51">
        <v>842.56416666666655</v>
      </c>
      <c r="E76" s="51">
        <v>43.603533902939276</v>
      </c>
      <c r="F76" s="51">
        <v>19.3233</v>
      </c>
    </row>
    <row r="77" spans="1:6" hidden="1" outlineLevel="1" x14ac:dyDescent="0.3">
      <c r="A77" s="52">
        <v>43539</v>
      </c>
      <c r="B77" s="53">
        <v>2019</v>
      </c>
      <c r="C77" s="53">
        <v>3</v>
      </c>
      <c r="D77" s="51">
        <v>657.20500000000004</v>
      </c>
      <c r="E77" s="51">
        <v>34.19807884439264</v>
      </c>
      <c r="F77" s="51">
        <v>19.217600000000001</v>
      </c>
    </row>
    <row r="78" spans="1:6" hidden="1" outlineLevel="1" x14ac:dyDescent="0.3">
      <c r="A78" s="52">
        <v>43540</v>
      </c>
      <c r="B78" s="53">
        <v>2019</v>
      </c>
      <c r="C78" s="53">
        <v>3</v>
      </c>
      <c r="D78" s="51">
        <v>434.81874999999991</v>
      </c>
      <c r="E78" s="51">
        <v>22.626069332278739</v>
      </c>
      <c r="F78" s="51">
        <v>19.217600000000001</v>
      </c>
    </row>
    <row r="79" spans="1:6" hidden="1" outlineLevel="1" x14ac:dyDescent="0.3">
      <c r="A79" s="52">
        <v>43541</v>
      </c>
      <c r="B79" s="53">
        <v>2019</v>
      </c>
      <c r="C79" s="53">
        <v>3</v>
      </c>
      <c r="D79" s="51">
        <v>430.86208333333337</v>
      </c>
      <c r="E79" s="51">
        <v>22.420181673743514</v>
      </c>
      <c r="F79" s="51">
        <v>19.217600000000001</v>
      </c>
    </row>
    <row r="80" spans="1:6" hidden="1" outlineLevel="1" x14ac:dyDescent="0.3">
      <c r="A80" s="52">
        <v>43542</v>
      </c>
      <c r="B80" s="53">
        <v>2019</v>
      </c>
      <c r="C80" s="53">
        <v>3</v>
      </c>
      <c r="D80" s="51">
        <v>417.89625000000001</v>
      </c>
      <c r="E80" s="51">
        <v>21.745496315877112</v>
      </c>
      <c r="F80" s="51">
        <v>19.217600000000001</v>
      </c>
    </row>
    <row r="81" spans="1:6" hidden="1" outlineLevel="1" x14ac:dyDescent="0.3">
      <c r="A81" s="52">
        <v>43543</v>
      </c>
      <c r="B81" s="53">
        <v>2019</v>
      </c>
      <c r="C81" s="53">
        <v>3</v>
      </c>
      <c r="D81" s="51">
        <v>484.44083333333339</v>
      </c>
      <c r="E81" s="51">
        <v>25.496349199665975</v>
      </c>
      <c r="F81" s="51">
        <v>19.000399999999999</v>
      </c>
    </row>
    <row r="82" spans="1:6" hidden="1" outlineLevel="1" x14ac:dyDescent="0.3">
      <c r="A82" s="52">
        <v>43544</v>
      </c>
      <c r="B82" s="53">
        <v>2019</v>
      </c>
      <c r="C82" s="53">
        <v>3</v>
      </c>
      <c r="D82" s="51">
        <v>489.315</v>
      </c>
      <c r="E82" s="51">
        <v>25.876265216977441</v>
      </c>
      <c r="F82" s="51">
        <v>18.909800000000001</v>
      </c>
    </row>
    <row r="83" spans="1:6" hidden="1" outlineLevel="1" x14ac:dyDescent="0.3">
      <c r="A83" s="52">
        <v>43545</v>
      </c>
      <c r="B83" s="53">
        <v>2019</v>
      </c>
      <c r="C83" s="53">
        <v>3</v>
      </c>
      <c r="D83" s="51">
        <v>489.74291666666659</v>
      </c>
      <c r="E83" s="51">
        <v>25.954344953557964</v>
      </c>
      <c r="F83" s="51">
        <v>18.869399999999999</v>
      </c>
    </row>
    <row r="84" spans="1:6" hidden="1" outlineLevel="1" x14ac:dyDescent="0.3">
      <c r="A84" s="52">
        <v>43546</v>
      </c>
      <c r="B84" s="53">
        <v>2019</v>
      </c>
      <c r="C84" s="53">
        <v>3</v>
      </c>
      <c r="D84" s="51">
        <v>388.63249999999999</v>
      </c>
      <c r="E84" s="51">
        <v>20.308017494996577</v>
      </c>
      <c r="F84" s="51">
        <v>19.136900000000001</v>
      </c>
    </row>
    <row r="85" spans="1:6" hidden="1" outlineLevel="1" x14ac:dyDescent="0.3">
      <c r="A85" s="52">
        <v>43547</v>
      </c>
      <c r="B85" s="53">
        <v>2019</v>
      </c>
      <c r="C85" s="53">
        <v>3</v>
      </c>
      <c r="D85" s="51">
        <v>340.93833333333328</v>
      </c>
      <c r="E85" s="51">
        <v>17.815755599565932</v>
      </c>
      <c r="F85" s="51">
        <v>19.136900000000001</v>
      </c>
    </row>
    <row r="86" spans="1:6" hidden="1" outlineLevel="1" x14ac:dyDescent="0.3">
      <c r="A86" s="52">
        <v>43548</v>
      </c>
      <c r="B86" s="53">
        <v>2019</v>
      </c>
      <c r="C86" s="53">
        <v>3</v>
      </c>
      <c r="D86" s="51">
        <v>497.76333333333338</v>
      </c>
      <c r="E86" s="51">
        <v>26.010656550085614</v>
      </c>
      <c r="F86" s="51">
        <v>19.136900000000001</v>
      </c>
    </row>
    <row r="87" spans="1:6" hidden="1" outlineLevel="1" x14ac:dyDescent="0.3">
      <c r="A87" s="52">
        <v>43549</v>
      </c>
      <c r="B87" s="53">
        <v>2019</v>
      </c>
      <c r="C87" s="53">
        <v>3</v>
      </c>
      <c r="D87" s="51">
        <v>896.50874999999985</v>
      </c>
      <c r="E87" s="51">
        <v>47.147201434649297</v>
      </c>
      <c r="F87" s="51">
        <v>19.0151</v>
      </c>
    </row>
    <row r="88" spans="1:6" hidden="1" outlineLevel="1" x14ac:dyDescent="0.3">
      <c r="A88" s="52">
        <v>43550</v>
      </c>
      <c r="B88" s="53">
        <v>2019</v>
      </c>
      <c r="C88" s="53">
        <v>3</v>
      </c>
      <c r="D88" s="51">
        <v>631.73250000000007</v>
      </c>
      <c r="E88" s="51">
        <v>33.076904952641257</v>
      </c>
      <c r="F88" s="51">
        <v>19.0989</v>
      </c>
    </row>
    <row r="89" spans="1:6" hidden="1" outlineLevel="1" x14ac:dyDescent="0.3">
      <c r="A89" s="52">
        <v>43551</v>
      </c>
      <c r="B89" s="53">
        <v>2019</v>
      </c>
      <c r="C89" s="53">
        <v>3</v>
      </c>
      <c r="D89" s="51">
        <v>479.39083333333338</v>
      </c>
      <c r="E89" s="51">
        <v>24.813061699128543</v>
      </c>
      <c r="F89" s="51">
        <v>19.3201</v>
      </c>
    </row>
    <row r="90" spans="1:6" hidden="1" outlineLevel="1" x14ac:dyDescent="0.3">
      <c r="A90" s="52">
        <v>43552</v>
      </c>
      <c r="B90" s="53">
        <v>2019</v>
      </c>
      <c r="C90" s="53">
        <v>3</v>
      </c>
      <c r="D90" s="51">
        <v>573.80375000000015</v>
      </c>
      <c r="E90" s="51">
        <v>29.609106108063767</v>
      </c>
      <c r="F90" s="51">
        <v>19.379300000000001</v>
      </c>
    </row>
    <row r="91" spans="1:6" hidden="1" outlineLevel="1" x14ac:dyDescent="0.3">
      <c r="A91" s="52">
        <v>43553</v>
      </c>
      <c r="B91" s="53">
        <v>2019</v>
      </c>
      <c r="C91" s="53">
        <v>3</v>
      </c>
      <c r="D91" s="51">
        <v>708.90750000000003</v>
      </c>
      <c r="E91" s="51">
        <v>36.583298499837447</v>
      </c>
      <c r="F91" s="51">
        <v>19.3779</v>
      </c>
    </row>
    <row r="92" spans="1:6" hidden="1" outlineLevel="1" x14ac:dyDescent="0.3">
      <c r="A92" s="52">
        <v>43554</v>
      </c>
      <c r="B92" s="53">
        <v>2019</v>
      </c>
      <c r="C92" s="53">
        <v>3</v>
      </c>
      <c r="D92" s="51">
        <v>740.68708333333336</v>
      </c>
      <c r="E92" s="51">
        <v>38.223289589343189</v>
      </c>
      <c r="F92" s="51">
        <v>19.3779</v>
      </c>
    </row>
    <row r="93" spans="1:6" hidden="1" outlineLevel="1" x14ac:dyDescent="0.3">
      <c r="A93" s="52">
        <v>43555</v>
      </c>
      <c r="B93" s="53">
        <v>2019</v>
      </c>
      <c r="C93" s="53">
        <v>3</v>
      </c>
      <c r="D93" s="51">
        <v>455.68</v>
      </c>
      <c r="E93" s="51">
        <v>23.51544801036232</v>
      </c>
      <c r="F93" s="51">
        <v>19.3779</v>
      </c>
    </row>
    <row r="94" spans="1:6" hidden="1" outlineLevel="1" x14ac:dyDescent="0.3">
      <c r="A94" s="52">
        <v>43556</v>
      </c>
      <c r="B94" s="53">
        <v>2019</v>
      </c>
      <c r="C94" s="53">
        <v>4</v>
      </c>
      <c r="D94" s="51">
        <v>963.20624999999961</v>
      </c>
      <c r="E94" s="51">
        <v>50.122873616452168</v>
      </c>
      <c r="F94" s="51">
        <v>19.216899999999999</v>
      </c>
    </row>
    <row r="95" spans="1:6" hidden="1" outlineLevel="1" x14ac:dyDescent="0.3">
      <c r="A95" s="52">
        <v>43557</v>
      </c>
      <c r="B95" s="53">
        <v>2019</v>
      </c>
      <c r="C95" s="53">
        <v>4</v>
      </c>
      <c r="D95" s="51">
        <v>1385.41</v>
      </c>
      <c r="E95" s="51">
        <v>72.052070168869193</v>
      </c>
      <c r="F95" s="51">
        <v>19.227900000000002</v>
      </c>
    </row>
    <row r="96" spans="1:6" hidden="1" outlineLevel="1" x14ac:dyDescent="0.3">
      <c r="A96" s="52">
        <v>43558</v>
      </c>
      <c r="B96" s="53">
        <v>2019</v>
      </c>
      <c r="C96" s="53">
        <v>4</v>
      </c>
      <c r="D96" s="51">
        <v>1314.1387500000001</v>
      </c>
      <c r="E96" s="51">
        <v>68.514311410025812</v>
      </c>
      <c r="F96" s="51">
        <v>19.180499999999999</v>
      </c>
    </row>
    <row r="97" spans="1:6" hidden="1" outlineLevel="1" x14ac:dyDescent="0.3">
      <c r="A97" s="52">
        <v>43559</v>
      </c>
      <c r="B97" s="53">
        <v>2019</v>
      </c>
      <c r="C97" s="53">
        <v>4</v>
      </c>
      <c r="D97" s="51">
        <v>1395.6020833333332</v>
      </c>
      <c r="E97" s="51">
        <v>72.790728705944531</v>
      </c>
      <c r="F97" s="51">
        <v>19.172799999999999</v>
      </c>
    </row>
    <row r="98" spans="1:6" hidden="1" outlineLevel="1" x14ac:dyDescent="0.3">
      <c r="A98" s="52">
        <v>43560</v>
      </c>
      <c r="B98" s="53">
        <v>2019</v>
      </c>
      <c r="C98" s="53">
        <v>4</v>
      </c>
      <c r="D98" s="51">
        <v>932.26833333333298</v>
      </c>
      <c r="E98" s="51">
        <v>48.859743368010953</v>
      </c>
      <c r="F98" s="51">
        <v>19.080500000000001</v>
      </c>
    </row>
    <row r="99" spans="1:6" hidden="1" outlineLevel="1" x14ac:dyDescent="0.3">
      <c r="A99" s="52">
        <v>43561</v>
      </c>
      <c r="B99" s="53">
        <v>2019</v>
      </c>
      <c r="C99" s="53">
        <v>4</v>
      </c>
      <c r="D99" s="51">
        <v>501.97916666666674</v>
      </c>
      <c r="E99" s="51">
        <v>26.308491217036593</v>
      </c>
      <c r="F99" s="51">
        <v>19.080500000000001</v>
      </c>
    </row>
    <row r="100" spans="1:6" hidden="1" outlineLevel="1" x14ac:dyDescent="0.3">
      <c r="A100" s="52">
        <v>43562</v>
      </c>
      <c r="B100" s="53">
        <v>2019</v>
      </c>
      <c r="C100" s="53">
        <v>4</v>
      </c>
      <c r="D100" s="51">
        <v>523.3969565217393</v>
      </c>
      <c r="E100" s="51">
        <v>27.430987475262143</v>
      </c>
      <c r="F100" s="51">
        <v>19.080500000000001</v>
      </c>
    </row>
    <row r="101" spans="1:6" hidden="1" outlineLevel="1" x14ac:dyDescent="0.3">
      <c r="A101" s="52">
        <v>43563</v>
      </c>
      <c r="B101" s="53">
        <v>2019</v>
      </c>
      <c r="C101" s="53">
        <v>4</v>
      </c>
      <c r="D101" s="51">
        <v>1725.1745833333334</v>
      </c>
      <c r="E101" s="51">
        <v>90.941775917540426</v>
      </c>
      <c r="F101" s="51">
        <v>18.970099999999999</v>
      </c>
    </row>
    <row r="102" spans="1:6" hidden="1" outlineLevel="1" x14ac:dyDescent="0.3">
      <c r="A102" s="52">
        <v>43564</v>
      </c>
      <c r="B102" s="53">
        <v>2019</v>
      </c>
      <c r="C102" s="53">
        <v>4</v>
      </c>
      <c r="D102" s="51">
        <v>1342.1375</v>
      </c>
      <c r="E102" s="51">
        <v>70.926628582299756</v>
      </c>
      <c r="F102" s="51">
        <v>18.922899999999998</v>
      </c>
    </row>
    <row r="103" spans="1:6" hidden="1" outlineLevel="1" x14ac:dyDescent="0.3">
      <c r="A103" s="52">
        <v>43565</v>
      </c>
      <c r="B103" s="53">
        <v>2019</v>
      </c>
      <c r="C103" s="53">
        <v>4</v>
      </c>
      <c r="D103" s="51">
        <v>753.51208333333341</v>
      </c>
      <c r="E103" s="51">
        <v>40.003826891767545</v>
      </c>
      <c r="F103" s="51">
        <v>18.835999999999999</v>
      </c>
    </row>
    <row r="104" spans="1:6" hidden="1" outlineLevel="1" x14ac:dyDescent="0.3">
      <c r="A104" s="52">
        <v>43566</v>
      </c>
      <c r="B104" s="53">
        <v>2019</v>
      </c>
      <c r="C104" s="53">
        <v>4</v>
      </c>
      <c r="D104" s="51">
        <v>927.22291666666661</v>
      </c>
      <c r="E104" s="51">
        <v>49.207295823780811</v>
      </c>
      <c r="F104" s="51">
        <v>18.8432</v>
      </c>
    </row>
    <row r="105" spans="1:6" hidden="1" outlineLevel="1" x14ac:dyDescent="0.3">
      <c r="A105" s="52">
        <v>43567</v>
      </c>
      <c r="B105" s="53">
        <v>2019</v>
      </c>
      <c r="C105" s="53">
        <v>4</v>
      </c>
      <c r="D105" s="51">
        <v>1516.3908333333336</v>
      </c>
      <c r="E105" s="51">
        <v>80.779826939911985</v>
      </c>
      <c r="F105" s="51">
        <v>18.771899999999999</v>
      </c>
    </row>
    <row r="106" spans="1:6" hidden="1" outlineLevel="1" x14ac:dyDescent="0.3">
      <c r="A106" s="52">
        <v>43568</v>
      </c>
      <c r="B106" s="53">
        <v>2019</v>
      </c>
      <c r="C106" s="53">
        <v>4</v>
      </c>
      <c r="D106" s="51">
        <v>782.03333333333342</v>
      </c>
      <c r="E106" s="51">
        <v>41.659785814612981</v>
      </c>
      <c r="F106" s="51">
        <v>18.771899999999999</v>
      </c>
    </row>
    <row r="107" spans="1:6" hidden="1" outlineLevel="1" x14ac:dyDescent="0.3">
      <c r="A107" s="52">
        <v>43569</v>
      </c>
      <c r="B107" s="53">
        <v>2019</v>
      </c>
      <c r="C107" s="53">
        <v>4</v>
      </c>
      <c r="D107" s="51">
        <v>494.66833333333335</v>
      </c>
      <c r="E107" s="51">
        <v>26.351532521126437</v>
      </c>
      <c r="F107" s="51">
        <v>18.771899999999999</v>
      </c>
    </row>
    <row r="108" spans="1:6" hidden="1" outlineLevel="1" x14ac:dyDescent="0.3">
      <c r="A108" s="52">
        <v>43570</v>
      </c>
      <c r="B108" s="53">
        <v>2019</v>
      </c>
      <c r="C108" s="53">
        <v>4</v>
      </c>
      <c r="D108" s="51">
        <v>545.43458333333331</v>
      </c>
      <c r="E108" s="51">
        <v>28.93721030581802</v>
      </c>
      <c r="F108" s="51">
        <v>18.8489</v>
      </c>
    </row>
    <row r="109" spans="1:6" hidden="1" outlineLevel="1" x14ac:dyDescent="0.3">
      <c r="A109" s="52">
        <v>43571</v>
      </c>
      <c r="B109" s="53">
        <v>2019</v>
      </c>
      <c r="C109" s="53">
        <v>4</v>
      </c>
      <c r="D109" s="51">
        <v>468.5170833333334</v>
      </c>
      <c r="E109" s="51">
        <v>24.721769314112446</v>
      </c>
      <c r="F109" s="51">
        <v>18.951599999999999</v>
      </c>
    </row>
    <row r="110" spans="1:6" hidden="1" outlineLevel="1" x14ac:dyDescent="0.3">
      <c r="A110" s="52">
        <v>43572</v>
      </c>
      <c r="B110" s="53">
        <v>2019</v>
      </c>
      <c r="C110" s="53">
        <v>4</v>
      </c>
      <c r="D110" s="51">
        <v>780.73916666666662</v>
      </c>
      <c r="E110" s="51">
        <v>41.422918435200906</v>
      </c>
      <c r="F110" s="51">
        <v>18.847999999999999</v>
      </c>
    </row>
    <row r="111" spans="1:6" hidden="1" outlineLevel="1" x14ac:dyDescent="0.3">
      <c r="A111" s="52">
        <v>43573</v>
      </c>
      <c r="B111" s="53">
        <v>2019</v>
      </c>
      <c r="C111" s="53">
        <v>4</v>
      </c>
      <c r="D111" s="51">
        <v>456.03125000000006</v>
      </c>
      <c r="E111" s="51">
        <v>24.195206387945674</v>
      </c>
      <c r="F111" s="51">
        <v>18.847999999999999</v>
      </c>
    </row>
    <row r="112" spans="1:6" hidden="1" outlineLevel="1" x14ac:dyDescent="0.3">
      <c r="A112" s="52">
        <v>43574</v>
      </c>
      <c r="B112" s="53">
        <v>2019</v>
      </c>
      <c r="C112" s="53">
        <v>4</v>
      </c>
      <c r="D112" s="51">
        <v>580.70999999999992</v>
      </c>
      <c r="E112" s="51">
        <v>30.810165534804753</v>
      </c>
      <c r="F112" s="51">
        <v>18.847999999999999</v>
      </c>
    </row>
    <row r="113" spans="1:6" hidden="1" outlineLevel="1" x14ac:dyDescent="0.3">
      <c r="A113" s="52">
        <v>43575</v>
      </c>
      <c r="B113" s="53">
        <v>2019</v>
      </c>
      <c r="C113" s="53">
        <v>4</v>
      </c>
      <c r="D113" s="51">
        <v>370.0487500000001</v>
      </c>
      <c r="E113" s="51">
        <v>19.633316532258071</v>
      </c>
      <c r="F113" s="51">
        <v>18.847999999999999</v>
      </c>
    </row>
    <row r="114" spans="1:6" hidden="1" outlineLevel="1" x14ac:dyDescent="0.3">
      <c r="A114" s="52">
        <v>43576</v>
      </c>
      <c r="B114" s="53">
        <v>2019</v>
      </c>
      <c r="C114" s="53">
        <v>4</v>
      </c>
      <c r="D114" s="51">
        <v>375.05666666666667</v>
      </c>
      <c r="E114" s="51">
        <v>19.899016694963215</v>
      </c>
      <c r="F114" s="51">
        <v>18.847999999999999</v>
      </c>
    </row>
    <row r="115" spans="1:6" hidden="1" outlineLevel="1" x14ac:dyDescent="0.3">
      <c r="A115" s="52">
        <v>43577</v>
      </c>
      <c r="B115" s="53">
        <v>2019</v>
      </c>
      <c r="C115" s="53">
        <v>4</v>
      </c>
      <c r="D115" s="51">
        <v>395.06291666666669</v>
      </c>
      <c r="E115" s="51">
        <v>20.97393364090204</v>
      </c>
      <c r="F115" s="51">
        <v>18.835899999999999</v>
      </c>
    </row>
    <row r="116" spans="1:6" hidden="1" outlineLevel="1" x14ac:dyDescent="0.3">
      <c r="A116" s="52">
        <v>43578</v>
      </c>
      <c r="B116" s="53">
        <v>2019</v>
      </c>
      <c r="C116" s="53">
        <v>4</v>
      </c>
      <c r="D116" s="51">
        <v>621.78874999999994</v>
      </c>
      <c r="E116" s="51">
        <v>32.798571036723672</v>
      </c>
      <c r="F116" s="51">
        <v>18.957799999999999</v>
      </c>
    </row>
    <row r="117" spans="1:6" hidden="1" outlineLevel="1" x14ac:dyDescent="0.3">
      <c r="A117" s="52">
        <v>43579</v>
      </c>
      <c r="B117" s="53">
        <v>2019</v>
      </c>
      <c r="C117" s="53">
        <v>4</v>
      </c>
      <c r="D117" s="51">
        <v>1414.0675000000003</v>
      </c>
      <c r="E117" s="51">
        <v>74.40659103585449</v>
      </c>
      <c r="F117" s="51">
        <v>19.0046</v>
      </c>
    </row>
    <row r="118" spans="1:6" hidden="1" outlineLevel="1" x14ac:dyDescent="0.3">
      <c r="A118" s="52">
        <v>43580</v>
      </c>
      <c r="B118" s="53">
        <v>2019</v>
      </c>
      <c r="C118" s="53">
        <v>4</v>
      </c>
      <c r="D118" s="51">
        <v>2391.3945833333332</v>
      </c>
      <c r="E118" s="51">
        <v>125.24193646936416</v>
      </c>
      <c r="F118" s="51">
        <v>19.094200000000001</v>
      </c>
    </row>
    <row r="119" spans="1:6" hidden="1" outlineLevel="1" x14ac:dyDescent="0.3">
      <c r="A119" s="52">
        <v>43581</v>
      </c>
      <c r="B119" s="53">
        <v>2019</v>
      </c>
      <c r="C119" s="53">
        <v>4</v>
      </c>
      <c r="D119" s="51">
        <v>2156.492083333334</v>
      </c>
      <c r="E119" s="51">
        <v>113.85072293142713</v>
      </c>
      <c r="F119" s="51">
        <v>18.941400000000002</v>
      </c>
    </row>
    <row r="120" spans="1:6" hidden="1" outlineLevel="1" x14ac:dyDescent="0.3">
      <c r="A120" s="52">
        <v>43582</v>
      </c>
      <c r="B120" s="53">
        <v>2019</v>
      </c>
      <c r="C120" s="53">
        <v>4</v>
      </c>
      <c r="D120" s="51">
        <v>1649.4004166666666</v>
      </c>
      <c r="E120" s="51">
        <v>87.079118579760021</v>
      </c>
      <c r="F120" s="51">
        <v>18.941400000000002</v>
      </c>
    </row>
    <row r="121" spans="1:6" hidden="1" outlineLevel="1" x14ac:dyDescent="0.3">
      <c r="A121" s="52">
        <v>43583</v>
      </c>
      <c r="B121" s="53">
        <v>2019</v>
      </c>
      <c r="C121" s="53">
        <v>4</v>
      </c>
      <c r="D121" s="51">
        <v>1072.9608333333333</v>
      </c>
      <c r="E121" s="51">
        <v>56.646332020512382</v>
      </c>
      <c r="F121" s="51">
        <v>18.941400000000002</v>
      </c>
    </row>
    <row r="122" spans="1:6" hidden="1" outlineLevel="1" x14ac:dyDescent="0.3">
      <c r="A122" s="52">
        <v>43584</v>
      </c>
      <c r="B122" s="53">
        <v>2019</v>
      </c>
      <c r="C122" s="53">
        <v>4</v>
      </c>
      <c r="D122" s="51">
        <v>1665.800833333333</v>
      </c>
      <c r="E122" s="51">
        <v>87.618390139560958</v>
      </c>
      <c r="F122" s="51">
        <v>19.012</v>
      </c>
    </row>
    <row r="123" spans="1:6" hidden="1" outlineLevel="1" x14ac:dyDescent="0.3">
      <c r="A123" s="52">
        <v>43585</v>
      </c>
      <c r="B123" s="53">
        <v>2019</v>
      </c>
      <c r="C123" s="53">
        <v>4</v>
      </c>
      <c r="D123" s="51">
        <v>1030.5608333333332</v>
      </c>
      <c r="E123" s="51">
        <v>54.211796660336631</v>
      </c>
      <c r="F123" s="51">
        <v>19.009899999999998</v>
      </c>
    </row>
    <row r="124" spans="1:6" hidden="1" outlineLevel="1" x14ac:dyDescent="0.3">
      <c r="A124" s="52">
        <v>43586</v>
      </c>
      <c r="B124" s="53">
        <v>2019</v>
      </c>
      <c r="C124" s="53">
        <v>5</v>
      </c>
      <c r="D124" s="51">
        <v>1211.2012500000001</v>
      </c>
      <c r="E124" s="51">
        <v>63.714235740324789</v>
      </c>
      <c r="F124" s="51">
        <v>19.009899999999998</v>
      </c>
    </row>
    <row r="125" spans="1:6" hidden="1" outlineLevel="1" x14ac:dyDescent="0.3">
      <c r="A125" s="52">
        <v>43587</v>
      </c>
      <c r="B125" s="53">
        <v>2019</v>
      </c>
      <c r="C125" s="53">
        <v>5</v>
      </c>
      <c r="D125" s="51">
        <v>797.61125000000004</v>
      </c>
      <c r="E125" s="51">
        <v>41.756690609065302</v>
      </c>
      <c r="F125" s="51">
        <v>19.101400000000002</v>
      </c>
    </row>
    <row r="126" spans="1:6" hidden="1" outlineLevel="1" x14ac:dyDescent="0.3">
      <c r="A126" s="52">
        <v>43588</v>
      </c>
      <c r="B126" s="53">
        <v>2019</v>
      </c>
      <c r="C126" s="53">
        <v>5</v>
      </c>
      <c r="D126" s="51">
        <v>908.62583333333316</v>
      </c>
      <c r="E126" s="51">
        <v>47.819392108568572</v>
      </c>
      <c r="F126" s="51">
        <v>19.001200000000001</v>
      </c>
    </row>
    <row r="127" spans="1:6" hidden="1" outlineLevel="1" x14ac:dyDescent="0.3">
      <c r="A127" s="52">
        <v>43589</v>
      </c>
      <c r="B127" s="53">
        <v>2019</v>
      </c>
      <c r="C127" s="53">
        <v>5</v>
      </c>
      <c r="D127" s="51">
        <v>968.78875000000005</v>
      </c>
      <c r="E127" s="51">
        <v>50.985661431909563</v>
      </c>
      <c r="F127" s="51">
        <v>19.001200000000001</v>
      </c>
    </row>
    <row r="128" spans="1:6" hidden="1" outlineLevel="1" x14ac:dyDescent="0.3">
      <c r="A128" s="52">
        <v>43590</v>
      </c>
      <c r="B128" s="53">
        <v>2019</v>
      </c>
      <c r="C128" s="53">
        <v>5</v>
      </c>
      <c r="D128" s="51">
        <v>497.03083333333342</v>
      </c>
      <c r="E128" s="51">
        <v>26.157865468145875</v>
      </c>
      <c r="F128" s="51">
        <v>19.001200000000001</v>
      </c>
    </row>
    <row r="129" spans="1:14" hidden="1" outlineLevel="1" x14ac:dyDescent="0.3">
      <c r="A129" s="52">
        <v>43591</v>
      </c>
      <c r="B129" s="53">
        <v>2019</v>
      </c>
      <c r="C129" s="53">
        <v>5</v>
      </c>
      <c r="D129" s="51">
        <v>1096.2870833333334</v>
      </c>
      <c r="E129" s="51">
        <v>57.765902979399058</v>
      </c>
      <c r="F129" s="51">
        <v>18.978100000000001</v>
      </c>
    </row>
    <row r="130" spans="1:14" hidden="1" outlineLevel="1" x14ac:dyDescent="0.3">
      <c r="A130" s="52">
        <v>43592</v>
      </c>
      <c r="B130" s="53">
        <v>2019</v>
      </c>
      <c r="C130" s="53">
        <v>5</v>
      </c>
      <c r="D130" s="51">
        <v>992.95166666666671</v>
      </c>
      <c r="E130" s="51">
        <v>52.123720684448038</v>
      </c>
      <c r="F130" s="51">
        <v>19.049900000000001</v>
      </c>
    </row>
    <row r="131" spans="1:14" hidden="1" outlineLevel="1" x14ac:dyDescent="0.3">
      <c r="A131" s="52">
        <v>43593</v>
      </c>
      <c r="B131" s="53">
        <v>2019</v>
      </c>
      <c r="C131" s="53">
        <v>5</v>
      </c>
      <c r="D131" s="51">
        <v>587.26833333333343</v>
      </c>
      <c r="E131" s="51">
        <v>30.773295185594691</v>
      </c>
      <c r="F131" s="51">
        <v>19.0837</v>
      </c>
    </row>
    <row r="132" spans="1:14" hidden="1" outlineLevel="1" x14ac:dyDescent="0.3">
      <c r="A132" s="52">
        <v>43594</v>
      </c>
      <c r="B132" s="53">
        <v>2019</v>
      </c>
      <c r="C132" s="53">
        <v>5</v>
      </c>
      <c r="D132" s="51">
        <v>1195.6491666666668</v>
      </c>
      <c r="E132" s="51">
        <v>62.071983442614162</v>
      </c>
      <c r="F132" s="51">
        <v>19.2623</v>
      </c>
    </row>
    <row r="133" spans="1:14" hidden="1" outlineLevel="1" x14ac:dyDescent="0.3">
      <c r="A133" s="52">
        <v>43595</v>
      </c>
      <c r="B133" s="53">
        <v>2019</v>
      </c>
      <c r="C133" s="53">
        <v>5</v>
      </c>
      <c r="D133" s="51">
        <v>747.58249999999998</v>
      </c>
      <c r="E133" s="51">
        <v>39.06395330609174</v>
      </c>
      <c r="F133" s="51">
        <v>19.1374</v>
      </c>
    </row>
    <row r="134" spans="1:14" hidden="1" outlineLevel="1" x14ac:dyDescent="0.3">
      <c r="A134" s="52">
        <v>43596</v>
      </c>
      <c r="B134" s="53">
        <v>2019</v>
      </c>
      <c r="C134" s="53">
        <v>5</v>
      </c>
      <c r="D134" s="51">
        <v>409.81333333333345</v>
      </c>
      <c r="E134" s="51">
        <v>21.414263867261667</v>
      </c>
      <c r="F134" s="51">
        <v>19.1374</v>
      </c>
    </row>
    <row r="135" spans="1:14" hidden="1" outlineLevel="1" x14ac:dyDescent="0.3">
      <c r="A135" s="52">
        <v>43597</v>
      </c>
      <c r="B135" s="53">
        <v>2019</v>
      </c>
      <c r="C135" s="53">
        <v>5</v>
      </c>
      <c r="D135" s="51">
        <v>332.46083333333343</v>
      </c>
      <c r="E135" s="51">
        <v>17.372309369785523</v>
      </c>
      <c r="F135" s="51">
        <v>19.1374</v>
      </c>
    </row>
    <row r="136" spans="1:14" hidden="1" outlineLevel="1" x14ac:dyDescent="0.3">
      <c r="A136" s="52">
        <v>43598</v>
      </c>
      <c r="B136" s="53">
        <v>2019</v>
      </c>
      <c r="C136" s="53">
        <v>5</v>
      </c>
      <c r="D136" s="51">
        <v>519.91250000000002</v>
      </c>
      <c r="E136" s="51">
        <v>27.088934392063695</v>
      </c>
      <c r="F136" s="51">
        <v>19.192799999999998</v>
      </c>
    </row>
    <row r="137" spans="1:14" hidden="1" outlineLevel="1" x14ac:dyDescent="0.3">
      <c r="A137" s="52">
        <v>43599</v>
      </c>
      <c r="B137" s="53">
        <v>2019</v>
      </c>
      <c r="C137" s="53">
        <v>5</v>
      </c>
      <c r="D137" s="51">
        <v>871.86208333333332</v>
      </c>
      <c r="E137" s="51">
        <v>45.545408084195714</v>
      </c>
      <c r="F137" s="51">
        <v>19.142700000000001</v>
      </c>
    </row>
    <row r="138" spans="1:14" hidden="1" outlineLevel="1" x14ac:dyDescent="0.3">
      <c r="A138" s="52">
        <v>43600</v>
      </c>
      <c r="B138" s="53">
        <v>2019</v>
      </c>
      <c r="C138" s="53">
        <v>5</v>
      </c>
      <c r="D138" s="51">
        <v>763.46583333333353</v>
      </c>
      <c r="E138" s="51">
        <v>39.922704581424711</v>
      </c>
      <c r="F138" s="51">
        <v>19.1236</v>
      </c>
    </row>
    <row r="139" spans="1:14" hidden="1" outlineLevel="1" x14ac:dyDescent="0.3">
      <c r="A139" s="52">
        <v>43601</v>
      </c>
      <c r="B139" s="53">
        <v>2019</v>
      </c>
      <c r="C139" s="53">
        <v>5</v>
      </c>
      <c r="D139" s="51">
        <v>639.38375000000008</v>
      </c>
      <c r="E139" s="51">
        <v>33.526493104713964</v>
      </c>
      <c r="F139" s="51">
        <v>19.071000000000002</v>
      </c>
    </row>
    <row r="140" spans="1:14" hidden="1" outlineLevel="1" x14ac:dyDescent="0.3">
      <c r="A140" s="52">
        <v>43602</v>
      </c>
      <c r="B140" s="53">
        <v>2019</v>
      </c>
      <c r="C140" s="53">
        <v>5</v>
      </c>
      <c r="D140" s="51">
        <v>577.07833333333338</v>
      </c>
      <c r="E140" s="51">
        <v>30.141879163315124</v>
      </c>
      <c r="F140" s="51">
        <v>19.145399999999999</v>
      </c>
    </row>
    <row r="141" spans="1:14" hidden="1" outlineLevel="1" x14ac:dyDescent="0.3">
      <c r="A141" s="52">
        <v>43603</v>
      </c>
      <c r="B141" s="53">
        <v>2019</v>
      </c>
      <c r="C141" s="53">
        <v>5</v>
      </c>
      <c r="D141" s="51">
        <v>1011.6841666666668</v>
      </c>
      <c r="E141" s="51">
        <v>52.842153554726821</v>
      </c>
      <c r="F141" s="51">
        <v>19.145399999999999</v>
      </c>
      <c r="M141" s="57"/>
      <c r="N141" s="57"/>
    </row>
    <row r="142" spans="1:14" hidden="1" outlineLevel="1" x14ac:dyDescent="0.3">
      <c r="A142" s="52">
        <v>43604</v>
      </c>
      <c r="B142" s="53">
        <v>2019</v>
      </c>
      <c r="C142" s="53">
        <v>5</v>
      </c>
      <c r="D142" s="51">
        <v>810.54291666666643</v>
      </c>
      <c r="E142" s="51">
        <v>42.336170394280948</v>
      </c>
      <c r="F142" s="51">
        <v>19.145399999999999</v>
      </c>
      <c r="M142" s="57"/>
      <c r="N142" s="57"/>
    </row>
    <row r="143" spans="1:14" hidden="1" outlineLevel="1" x14ac:dyDescent="0.3">
      <c r="A143" s="52">
        <v>43605</v>
      </c>
      <c r="B143" s="53">
        <v>2019</v>
      </c>
      <c r="C143" s="53">
        <v>5</v>
      </c>
      <c r="D143" s="51">
        <v>1108.5554166666666</v>
      </c>
      <c r="E143" s="51">
        <v>58.067520306465234</v>
      </c>
      <c r="F143" s="51">
        <v>19.090800000000002</v>
      </c>
      <c r="M143" s="57"/>
      <c r="N143" s="57"/>
    </row>
    <row r="144" spans="1:14" hidden="1" outlineLevel="1" x14ac:dyDescent="0.3">
      <c r="A144" s="52">
        <v>43606</v>
      </c>
      <c r="B144" s="53">
        <v>2019</v>
      </c>
      <c r="C144" s="53">
        <v>5</v>
      </c>
      <c r="D144" s="51">
        <v>1463.9645833333332</v>
      </c>
      <c r="E144" s="51">
        <v>76.925662124930156</v>
      </c>
      <c r="F144" s="51">
        <v>19.030899999999999</v>
      </c>
      <c r="M144" s="57"/>
      <c r="N144" s="57"/>
    </row>
    <row r="145" spans="1:14" hidden="1" outlineLevel="1" x14ac:dyDescent="0.3">
      <c r="A145" s="52">
        <v>43607</v>
      </c>
      <c r="B145" s="53">
        <v>2019</v>
      </c>
      <c r="C145" s="53">
        <v>5</v>
      </c>
      <c r="D145" s="51">
        <v>1299.3599999999999</v>
      </c>
      <c r="E145" s="51">
        <v>68.475665990355978</v>
      </c>
      <c r="F145" s="51">
        <v>18.9755</v>
      </c>
      <c r="M145" s="57"/>
      <c r="N145" s="57"/>
    </row>
    <row r="146" spans="1:14" hidden="1" outlineLevel="1" x14ac:dyDescent="0.3">
      <c r="A146" s="52">
        <v>43608</v>
      </c>
      <c r="B146" s="53">
        <v>2019</v>
      </c>
      <c r="C146" s="53">
        <v>5</v>
      </c>
      <c r="D146" s="51">
        <v>1811.4104166666666</v>
      </c>
      <c r="E146" s="51">
        <v>95.276212993060597</v>
      </c>
      <c r="F146" s="51">
        <v>19.0122</v>
      </c>
      <c r="M146" s="57"/>
      <c r="N146" s="57"/>
    </row>
    <row r="147" spans="1:14" hidden="1" outlineLevel="1" x14ac:dyDescent="0.3">
      <c r="A147" s="52">
        <v>43609</v>
      </c>
      <c r="B147" s="53">
        <v>2019</v>
      </c>
      <c r="C147" s="53">
        <v>5</v>
      </c>
      <c r="D147" s="51">
        <v>1842.8420833333337</v>
      </c>
      <c r="E147" s="51">
        <v>96.656950315923467</v>
      </c>
      <c r="F147" s="51">
        <v>19.065799999999999</v>
      </c>
      <c r="M147" s="57"/>
      <c r="N147" s="57"/>
    </row>
    <row r="148" spans="1:14" hidden="1" outlineLevel="1" x14ac:dyDescent="0.3">
      <c r="A148" s="52">
        <v>43610</v>
      </c>
      <c r="B148" s="53">
        <v>2019</v>
      </c>
      <c r="C148" s="53">
        <v>5</v>
      </c>
      <c r="D148" s="51">
        <v>1273.3608333333329</v>
      </c>
      <c r="E148" s="51">
        <v>66.787694895222486</v>
      </c>
      <c r="F148" s="51">
        <v>19.065799999999999</v>
      </c>
      <c r="M148" s="57"/>
      <c r="N148" s="57"/>
    </row>
    <row r="149" spans="1:14" hidden="1" outlineLevel="1" x14ac:dyDescent="0.3">
      <c r="A149" s="52">
        <v>43611</v>
      </c>
      <c r="B149" s="53">
        <v>2019</v>
      </c>
      <c r="C149" s="53">
        <v>5</v>
      </c>
      <c r="D149" s="51">
        <v>538.58708333333323</v>
      </c>
      <c r="E149" s="51">
        <v>28.248858339714737</v>
      </c>
      <c r="F149" s="51">
        <v>19.065799999999999</v>
      </c>
      <c r="M149" s="57"/>
      <c r="N149" s="57"/>
    </row>
    <row r="150" spans="1:14" hidden="1" outlineLevel="1" x14ac:dyDescent="0.3">
      <c r="A150" s="52">
        <v>43612</v>
      </c>
      <c r="B150" s="53">
        <v>2019</v>
      </c>
      <c r="C150" s="53">
        <v>5</v>
      </c>
      <c r="D150" s="51">
        <v>1195.3662500000003</v>
      </c>
      <c r="E150" s="51">
        <v>62.741968077009901</v>
      </c>
      <c r="F150" s="51">
        <v>19.052099999999999</v>
      </c>
      <c r="M150" s="57"/>
      <c r="N150" s="57"/>
    </row>
    <row r="151" spans="1:14" hidden="1" outlineLevel="1" x14ac:dyDescent="0.3">
      <c r="A151" s="52">
        <v>43613</v>
      </c>
      <c r="B151" s="53">
        <v>2019</v>
      </c>
      <c r="C151" s="53">
        <v>5</v>
      </c>
      <c r="D151" s="51">
        <v>1361.2245833333334</v>
      </c>
      <c r="E151" s="51">
        <v>71.025848064895413</v>
      </c>
      <c r="F151" s="51">
        <v>19.165199999999999</v>
      </c>
      <c r="M151" s="57"/>
      <c r="N151" s="57"/>
    </row>
    <row r="152" spans="1:14" hidden="1" outlineLevel="1" x14ac:dyDescent="0.3">
      <c r="A152" s="52">
        <v>43614</v>
      </c>
      <c r="B152" s="53">
        <v>2019</v>
      </c>
      <c r="C152" s="53">
        <v>5</v>
      </c>
      <c r="D152" s="51">
        <v>1509.0316666666668</v>
      </c>
      <c r="E152" s="51">
        <v>78.434037613590107</v>
      </c>
      <c r="F152" s="51">
        <v>19.2395</v>
      </c>
      <c r="M152" s="57"/>
      <c r="N152" s="57"/>
    </row>
    <row r="153" spans="1:14" hidden="1" outlineLevel="1" x14ac:dyDescent="0.3">
      <c r="A153" s="52">
        <v>43615</v>
      </c>
      <c r="B153" s="53">
        <v>2019</v>
      </c>
      <c r="C153" s="53">
        <v>5</v>
      </c>
      <c r="D153" s="51">
        <v>1621.9516666666666</v>
      </c>
      <c r="E153" s="51">
        <v>85.060108487210002</v>
      </c>
      <c r="F153" s="51">
        <v>19.068300000000001</v>
      </c>
      <c r="M153" s="57"/>
      <c r="N153" s="57"/>
    </row>
    <row r="154" spans="1:14" hidden="1" outlineLevel="1" x14ac:dyDescent="0.3">
      <c r="A154" s="52">
        <v>43616</v>
      </c>
      <c r="B154" s="53">
        <v>2019</v>
      </c>
      <c r="C154" s="53">
        <v>5</v>
      </c>
      <c r="D154" s="51">
        <v>1654.2654166666669</v>
      </c>
      <c r="E154" s="51">
        <v>84.218250978315837</v>
      </c>
      <c r="F154" s="51">
        <v>19.642600000000002</v>
      </c>
      <c r="M154" s="57"/>
      <c r="N154" s="57"/>
    </row>
    <row r="155" spans="1:14" hidden="1" outlineLevel="1" x14ac:dyDescent="0.3">
      <c r="A155" s="52">
        <v>43617</v>
      </c>
      <c r="B155" s="53">
        <v>2019</v>
      </c>
      <c r="C155" s="53">
        <v>6</v>
      </c>
      <c r="D155" s="51">
        <v>1332.3245833333333</v>
      </c>
      <c r="E155" s="51">
        <v>67.828321267720824</v>
      </c>
      <c r="F155" s="51">
        <v>19.642600000000002</v>
      </c>
      <c r="M155" s="57"/>
      <c r="N155" s="57"/>
    </row>
    <row r="156" spans="1:14" hidden="1" outlineLevel="1" x14ac:dyDescent="0.3">
      <c r="A156" s="52">
        <v>43618</v>
      </c>
      <c r="B156" s="53">
        <v>2019</v>
      </c>
      <c r="C156" s="53">
        <v>6</v>
      </c>
      <c r="D156" s="51">
        <v>564.10041666666655</v>
      </c>
      <c r="E156" s="51">
        <v>28.718215341485674</v>
      </c>
      <c r="F156" s="51">
        <v>19.642600000000002</v>
      </c>
      <c r="M156" s="57"/>
      <c r="N156" s="57"/>
    </row>
    <row r="157" spans="1:14" hidden="1" outlineLevel="1" x14ac:dyDescent="0.3">
      <c r="A157" s="52">
        <v>43619</v>
      </c>
      <c r="B157" s="53">
        <v>2019</v>
      </c>
      <c r="C157" s="53">
        <v>6</v>
      </c>
      <c r="D157" s="51">
        <v>1107.1924999999999</v>
      </c>
      <c r="E157" s="51">
        <v>56.029457160352003</v>
      </c>
      <c r="F157" s="51">
        <v>19.760899999999999</v>
      </c>
      <c r="M157" s="57"/>
      <c r="N157" s="57"/>
    </row>
    <row r="158" spans="1:14" hidden="1" outlineLevel="1" x14ac:dyDescent="0.3">
      <c r="A158" s="52">
        <v>43620</v>
      </c>
      <c r="B158" s="53">
        <v>2019</v>
      </c>
      <c r="C158" s="53">
        <v>6</v>
      </c>
      <c r="D158" s="51">
        <v>1471.0762500000001</v>
      </c>
      <c r="E158" s="51">
        <v>75.052230277490096</v>
      </c>
      <c r="F158" s="51">
        <v>19.6007</v>
      </c>
      <c r="M158" s="57"/>
      <c r="N158" s="57"/>
    </row>
    <row r="159" spans="1:14" hidden="1" outlineLevel="1" x14ac:dyDescent="0.3">
      <c r="A159" s="52">
        <v>43621</v>
      </c>
      <c r="B159" s="53">
        <v>2019</v>
      </c>
      <c r="C159" s="53">
        <v>6</v>
      </c>
      <c r="D159" s="51">
        <v>1629.2483333333332</v>
      </c>
      <c r="E159" s="51">
        <v>83.372480187768446</v>
      </c>
      <c r="F159" s="51">
        <v>19.541799999999999</v>
      </c>
      <c r="M159" s="57"/>
      <c r="N159" s="57"/>
    </row>
    <row r="160" spans="1:14" hidden="1" outlineLevel="1" x14ac:dyDescent="0.3">
      <c r="A160" s="52">
        <v>43622</v>
      </c>
      <c r="B160" s="53">
        <v>2019</v>
      </c>
      <c r="C160" s="53">
        <v>6</v>
      </c>
      <c r="D160" s="51">
        <v>1524.8045833333333</v>
      </c>
      <c r="E160" s="51">
        <v>77.368258373756021</v>
      </c>
      <c r="F160" s="51">
        <v>19.708400000000001</v>
      </c>
      <c r="M160" s="57"/>
      <c r="N160" s="57"/>
    </row>
    <row r="161" spans="1:14" hidden="1" outlineLevel="1" x14ac:dyDescent="0.3">
      <c r="A161" s="52">
        <v>43623</v>
      </c>
      <c r="B161" s="53">
        <v>2019</v>
      </c>
      <c r="C161" s="53">
        <v>6</v>
      </c>
      <c r="D161" s="51">
        <v>1494.6049999999998</v>
      </c>
      <c r="E161" s="51">
        <v>76.050486444679635</v>
      </c>
      <c r="F161" s="51">
        <v>19.652799999999999</v>
      </c>
      <c r="M161" s="57"/>
      <c r="N161" s="57"/>
    </row>
    <row r="162" spans="1:14" hidden="1" outlineLevel="1" x14ac:dyDescent="0.3">
      <c r="A162" s="52">
        <v>43624</v>
      </c>
      <c r="B162" s="53">
        <v>2019</v>
      </c>
      <c r="C162" s="53">
        <v>6</v>
      </c>
      <c r="D162" s="51">
        <v>1403.8408333333334</v>
      </c>
      <c r="E162" s="51">
        <v>71.432102974300534</v>
      </c>
      <c r="F162" s="51">
        <v>19.652799999999999</v>
      </c>
      <c r="M162" s="57"/>
      <c r="N162" s="57"/>
    </row>
    <row r="163" spans="1:14" hidden="1" outlineLevel="1" x14ac:dyDescent="0.3">
      <c r="A163" s="52">
        <v>43625</v>
      </c>
      <c r="B163" s="53">
        <v>2019</v>
      </c>
      <c r="C163" s="53">
        <v>6</v>
      </c>
      <c r="D163" s="51">
        <v>825.99041666666653</v>
      </c>
      <c r="E163" s="51">
        <v>42.029146822166133</v>
      </c>
      <c r="F163" s="51">
        <v>19.652799999999999</v>
      </c>
      <c r="M163" s="57"/>
      <c r="N163" s="57"/>
    </row>
    <row r="164" spans="1:14" hidden="1" outlineLevel="1" x14ac:dyDescent="0.3">
      <c r="A164" s="52">
        <v>43626</v>
      </c>
      <c r="B164" s="53">
        <v>2019</v>
      </c>
      <c r="C164" s="53">
        <v>6</v>
      </c>
      <c r="D164" s="51">
        <v>1340.8883333333333</v>
      </c>
      <c r="E164" s="51">
        <v>69.823387488717628</v>
      </c>
      <c r="F164" s="51">
        <v>19.204000000000001</v>
      </c>
      <c r="M164" s="57"/>
      <c r="N164" s="57"/>
    </row>
    <row r="165" spans="1:14" hidden="1" outlineLevel="1" x14ac:dyDescent="0.3">
      <c r="A165" s="52">
        <v>43627</v>
      </c>
      <c r="B165" s="53">
        <v>2019</v>
      </c>
      <c r="C165" s="53">
        <v>6</v>
      </c>
      <c r="D165" s="51">
        <v>1251.0795833333334</v>
      </c>
      <c r="E165" s="51">
        <v>65.425504561887934</v>
      </c>
      <c r="F165" s="51">
        <v>19.122199999999999</v>
      </c>
      <c r="M165" s="57"/>
      <c r="N165" s="57"/>
    </row>
    <row r="166" spans="1:14" hidden="1" outlineLevel="1" x14ac:dyDescent="0.3">
      <c r="A166" s="52">
        <v>43628</v>
      </c>
      <c r="B166" s="53">
        <v>2019</v>
      </c>
      <c r="C166" s="53">
        <v>6</v>
      </c>
      <c r="D166" s="51">
        <v>1239.5687500000001</v>
      </c>
      <c r="E166" s="51">
        <v>64.769010309170625</v>
      </c>
      <c r="F166" s="51">
        <v>19.138300000000001</v>
      </c>
      <c r="M166" s="57"/>
      <c r="N166" s="57"/>
    </row>
    <row r="167" spans="1:14" hidden="1" outlineLevel="1" x14ac:dyDescent="0.3">
      <c r="A167" s="52">
        <v>43629</v>
      </c>
      <c r="B167" s="53">
        <v>2019</v>
      </c>
      <c r="C167" s="53">
        <v>6</v>
      </c>
      <c r="D167" s="51">
        <v>854.83208333333334</v>
      </c>
      <c r="E167" s="51">
        <v>44.604977084366055</v>
      </c>
      <c r="F167" s="51">
        <v>19.1645</v>
      </c>
      <c r="M167" s="57"/>
      <c r="N167" s="57"/>
    </row>
    <row r="168" spans="1:14" hidden="1" outlineLevel="1" x14ac:dyDescent="0.3">
      <c r="A168" s="52">
        <v>43630</v>
      </c>
      <c r="B168" s="53">
        <v>2019</v>
      </c>
      <c r="C168" s="53">
        <v>6</v>
      </c>
      <c r="D168" s="51">
        <v>1067.1983333333333</v>
      </c>
      <c r="E168" s="51">
        <v>55.732155881774382</v>
      </c>
      <c r="F168" s="51">
        <v>19.148700000000002</v>
      </c>
      <c r="M168" s="57"/>
      <c r="N168" s="57"/>
    </row>
    <row r="169" spans="1:14" hidden="1" outlineLevel="1" x14ac:dyDescent="0.3">
      <c r="A169" s="52">
        <v>43631</v>
      </c>
      <c r="B169" s="53">
        <v>2019</v>
      </c>
      <c r="C169" s="53">
        <v>6</v>
      </c>
      <c r="D169" s="51">
        <v>741.71041666666667</v>
      </c>
      <c r="E169" s="51">
        <v>38.734243926045458</v>
      </c>
      <c r="F169" s="51">
        <v>19.148700000000002</v>
      </c>
      <c r="M169" s="57"/>
      <c r="N169" s="57"/>
    </row>
    <row r="170" spans="1:14" hidden="1" outlineLevel="1" x14ac:dyDescent="0.3">
      <c r="A170" s="52">
        <v>43632</v>
      </c>
      <c r="B170" s="53">
        <v>2019</v>
      </c>
      <c r="C170" s="53">
        <v>6</v>
      </c>
      <c r="D170" s="51">
        <v>677.63458333333335</v>
      </c>
      <c r="E170" s="51">
        <v>35.388020248546027</v>
      </c>
      <c r="F170" s="51">
        <v>19.148700000000002</v>
      </c>
      <c r="M170" s="57"/>
      <c r="N170" s="57"/>
    </row>
    <row r="171" spans="1:14" hidden="1" outlineLevel="1" x14ac:dyDescent="0.3">
      <c r="A171" s="52">
        <v>43633</v>
      </c>
      <c r="B171" s="53">
        <v>2019</v>
      </c>
      <c r="C171" s="53">
        <v>6</v>
      </c>
      <c r="D171" s="51">
        <v>1641.1854166666669</v>
      </c>
      <c r="E171" s="51">
        <v>85.512255719277789</v>
      </c>
      <c r="F171" s="51">
        <v>19.192399999999999</v>
      </c>
      <c r="M171" s="57"/>
      <c r="N171" s="57"/>
    </row>
    <row r="172" spans="1:14" hidden="1" outlineLevel="1" x14ac:dyDescent="0.3">
      <c r="A172" s="52">
        <v>43634</v>
      </c>
      <c r="B172" s="53">
        <v>2019</v>
      </c>
      <c r="C172" s="53">
        <v>6</v>
      </c>
      <c r="D172" s="51">
        <v>1730.0370833333334</v>
      </c>
      <c r="E172" s="51">
        <v>90.572641540714073</v>
      </c>
      <c r="F172" s="51">
        <v>19.101099999999999</v>
      </c>
      <c r="M172" s="57"/>
      <c r="N172" s="57"/>
    </row>
    <row r="173" spans="1:14" hidden="1" outlineLevel="1" x14ac:dyDescent="0.3">
      <c r="A173" s="52">
        <v>43635</v>
      </c>
      <c r="B173" s="53">
        <v>2019</v>
      </c>
      <c r="C173" s="53">
        <v>6</v>
      </c>
      <c r="D173" s="51">
        <v>1088.4354166666665</v>
      </c>
      <c r="E173" s="51">
        <v>56.762367038151503</v>
      </c>
      <c r="F173" s="51">
        <v>19.1753</v>
      </c>
      <c r="M173" s="57"/>
      <c r="N173" s="57"/>
    </row>
    <row r="174" spans="1:14" hidden="1" outlineLevel="1" x14ac:dyDescent="0.3">
      <c r="A174" s="52">
        <v>43636</v>
      </c>
      <c r="B174" s="53">
        <v>2019</v>
      </c>
      <c r="C174" s="53">
        <v>6</v>
      </c>
      <c r="D174" s="51">
        <v>514.0383333333333</v>
      </c>
      <c r="E174" s="51">
        <v>27.082586949344236</v>
      </c>
      <c r="F174" s="51">
        <v>18.980399999999999</v>
      </c>
      <c r="M174" s="57"/>
      <c r="N174" s="57"/>
    </row>
    <row r="175" spans="1:14" hidden="1" outlineLevel="1" x14ac:dyDescent="0.3">
      <c r="A175" s="52">
        <v>43637</v>
      </c>
      <c r="B175" s="53">
        <v>2019</v>
      </c>
      <c r="C175" s="53">
        <v>6</v>
      </c>
      <c r="D175" s="51">
        <v>1032.3391666666664</v>
      </c>
      <c r="E175" s="51">
        <v>54.145271800036006</v>
      </c>
      <c r="F175" s="51">
        <v>19.066099999999999</v>
      </c>
      <c r="M175" s="57"/>
      <c r="N175" s="57"/>
    </row>
    <row r="176" spans="1:14" hidden="1" outlineLevel="1" x14ac:dyDescent="0.3">
      <c r="A176" s="52">
        <v>43638</v>
      </c>
      <c r="B176" s="53">
        <v>2019</v>
      </c>
      <c r="C176" s="53">
        <v>6</v>
      </c>
      <c r="D176" s="51">
        <v>1243.3100000000002</v>
      </c>
      <c r="E176" s="51">
        <v>65.210504508001122</v>
      </c>
      <c r="F176" s="51">
        <v>19.066099999999999</v>
      </c>
      <c r="M176" s="57"/>
      <c r="N176" s="57"/>
    </row>
    <row r="177" spans="1:14" hidden="1" outlineLevel="1" x14ac:dyDescent="0.3">
      <c r="A177" s="52">
        <v>43639</v>
      </c>
      <c r="B177" s="53">
        <v>2019</v>
      </c>
      <c r="C177" s="53">
        <v>6</v>
      </c>
      <c r="D177" s="51">
        <v>661.62875000000008</v>
      </c>
      <c r="E177" s="51">
        <v>34.701839914822649</v>
      </c>
      <c r="F177" s="51">
        <v>19.066099999999999</v>
      </c>
      <c r="M177" s="57"/>
      <c r="N177" s="57"/>
    </row>
    <row r="178" spans="1:14" hidden="1" outlineLevel="1" x14ac:dyDescent="0.3">
      <c r="A178" s="52">
        <v>43640</v>
      </c>
      <c r="B178" s="53">
        <v>2019</v>
      </c>
      <c r="C178" s="53">
        <v>6</v>
      </c>
      <c r="D178" s="51">
        <v>1187.1220833333332</v>
      </c>
      <c r="E178" s="51">
        <v>61.883100578802043</v>
      </c>
      <c r="F178" s="51">
        <v>19.183299999999999</v>
      </c>
      <c r="M178" s="57"/>
      <c r="N178" s="57"/>
    </row>
    <row r="179" spans="1:14" hidden="1" outlineLevel="1" x14ac:dyDescent="0.3">
      <c r="A179" s="52">
        <v>43641</v>
      </c>
      <c r="B179" s="53">
        <v>2019</v>
      </c>
      <c r="C179" s="53">
        <v>6</v>
      </c>
      <c r="D179" s="51">
        <v>972.74666666666644</v>
      </c>
      <c r="E179" s="51">
        <v>50.592479711795669</v>
      </c>
      <c r="F179" s="51">
        <v>19.2271</v>
      </c>
      <c r="M179" s="57"/>
      <c r="N179" s="57"/>
    </row>
    <row r="180" spans="1:14" hidden="1" outlineLevel="1" x14ac:dyDescent="0.3">
      <c r="A180" s="52">
        <v>43642</v>
      </c>
      <c r="B180" s="53">
        <v>2019</v>
      </c>
      <c r="C180" s="53">
        <v>6</v>
      </c>
      <c r="D180" s="51">
        <v>608.89333333333343</v>
      </c>
      <c r="E180" s="51">
        <v>31.805629555339653</v>
      </c>
      <c r="F180" s="51">
        <v>19.144200000000001</v>
      </c>
      <c r="M180" s="57"/>
      <c r="N180" s="57"/>
    </row>
    <row r="181" spans="1:14" hidden="1" outlineLevel="1" x14ac:dyDescent="0.3">
      <c r="A181" s="52">
        <v>43643</v>
      </c>
      <c r="B181" s="53">
        <v>2019</v>
      </c>
      <c r="C181" s="53">
        <v>6</v>
      </c>
      <c r="D181" s="51">
        <v>577.91458333333333</v>
      </c>
      <c r="E181" s="51">
        <v>30.149181382650351</v>
      </c>
      <c r="F181" s="51">
        <v>19.168500000000002</v>
      </c>
      <c r="M181" s="57"/>
      <c r="N181" s="57"/>
    </row>
    <row r="182" spans="1:14" hidden="1" outlineLevel="1" x14ac:dyDescent="0.3">
      <c r="A182" s="52">
        <v>43644</v>
      </c>
      <c r="B182" s="53">
        <v>2019</v>
      </c>
      <c r="C182" s="53">
        <v>6</v>
      </c>
      <c r="D182" s="51">
        <v>780.98874999999998</v>
      </c>
      <c r="E182" s="51">
        <v>40.658074205958755</v>
      </c>
      <c r="F182" s="51">
        <v>19.2087</v>
      </c>
      <c r="M182" s="57"/>
      <c r="N182" s="57"/>
    </row>
    <row r="183" spans="1:14" hidden="1" outlineLevel="1" x14ac:dyDescent="0.3">
      <c r="A183" s="52">
        <v>43645</v>
      </c>
      <c r="B183" s="53">
        <v>2019</v>
      </c>
      <c r="C183" s="53">
        <v>6</v>
      </c>
      <c r="D183" s="51">
        <v>710.13916666666671</v>
      </c>
      <c r="E183" s="51">
        <v>36.96966305198513</v>
      </c>
      <c r="F183" s="51">
        <v>19.2087</v>
      </c>
      <c r="M183" s="57"/>
      <c r="N183" s="57"/>
    </row>
    <row r="184" spans="1:14" hidden="1" outlineLevel="1" x14ac:dyDescent="0.3">
      <c r="A184" s="52">
        <v>43646</v>
      </c>
      <c r="B184" s="53">
        <v>2019</v>
      </c>
      <c r="C184" s="53">
        <v>6</v>
      </c>
      <c r="D184" s="51">
        <v>445.63375000000002</v>
      </c>
      <c r="E184" s="51">
        <v>23.199578836672966</v>
      </c>
      <c r="F184" s="51">
        <v>19.2087</v>
      </c>
      <c r="M184" s="57"/>
      <c r="N184" s="57"/>
    </row>
    <row r="185" spans="1:14" hidden="1" outlineLevel="1" x14ac:dyDescent="0.3">
      <c r="A185" s="52">
        <v>43647</v>
      </c>
      <c r="B185" s="53">
        <v>2019</v>
      </c>
      <c r="C185" s="53">
        <v>7</v>
      </c>
      <c r="D185" s="51">
        <v>781.42041666666671</v>
      </c>
      <c r="E185" s="51">
        <v>40.963536206052986</v>
      </c>
      <c r="F185" s="51">
        <v>19.076000000000001</v>
      </c>
      <c r="M185" s="57"/>
      <c r="N185" s="57"/>
    </row>
    <row r="186" spans="1:14" hidden="1" outlineLevel="1" x14ac:dyDescent="0.3">
      <c r="A186" s="52">
        <v>43648</v>
      </c>
      <c r="B186" s="53">
        <v>2019</v>
      </c>
      <c r="C186" s="53">
        <v>7</v>
      </c>
      <c r="D186" s="51">
        <v>675.37041666666676</v>
      </c>
      <c r="E186" s="51">
        <v>35.416448166521583</v>
      </c>
      <c r="F186" s="51">
        <v>19.069400000000002</v>
      </c>
      <c r="M186" s="57"/>
      <c r="N186" s="57"/>
    </row>
    <row r="187" spans="1:14" hidden="1" outlineLevel="1" x14ac:dyDescent="0.3">
      <c r="A187" s="52">
        <v>43649</v>
      </c>
      <c r="B187" s="53">
        <v>2019</v>
      </c>
      <c r="C187" s="53">
        <v>7</v>
      </c>
      <c r="D187" s="51">
        <v>821.94541666666646</v>
      </c>
      <c r="E187" s="51">
        <v>43.146288052968814</v>
      </c>
      <c r="F187" s="51">
        <v>19.0502</v>
      </c>
      <c r="M187" s="57"/>
      <c r="N187" s="57"/>
    </row>
    <row r="188" spans="1:14" hidden="1" outlineLevel="1" x14ac:dyDescent="0.3">
      <c r="A188" s="52">
        <v>43650</v>
      </c>
      <c r="B188" s="53">
        <v>2019</v>
      </c>
      <c r="C188" s="53">
        <v>7</v>
      </c>
      <c r="D188" s="51">
        <v>791.9758333333333</v>
      </c>
      <c r="E188" s="51">
        <v>41.694569186843339</v>
      </c>
      <c r="F188" s="51">
        <v>18.994700000000002</v>
      </c>
      <c r="M188" s="57"/>
      <c r="N188" s="57"/>
    </row>
    <row r="189" spans="1:14" hidden="1" outlineLevel="1" x14ac:dyDescent="0.3">
      <c r="A189" s="52">
        <v>43651</v>
      </c>
      <c r="B189" s="53">
        <v>2019</v>
      </c>
      <c r="C189" s="53">
        <v>7</v>
      </c>
      <c r="D189" s="51">
        <v>778.53916666666657</v>
      </c>
      <c r="E189" s="51">
        <v>40.879785696032819</v>
      </c>
      <c r="F189" s="51">
        <v>19.044599999999999</v>
      </c>
      <c r="M189" s="57"/>
      <c r="N189" s="57"/>
    </row>
    <row r="190" spans="1:14" hidden="1" outlineLevel="1" x14ac:dyDescent="0.3">
      <c r="A190" s="52">
        <v>43652</v>
      </c>
      <c r="B190" s="53">
        <v>2019</v>
      </c>
      <c r="C190" s="53">
        <v>7</v>
      </c>
      <c r="D190" s="51">
        <v>708.59041666666656</v>
      </c>
      <c r="E190" s="51">
        <v>37.206894167725579</v>
      </c>
      <c r="F190" s="51">
        <v>19.044599999999999</v>
      </c>
      <c r="M190" s="57"/>
      <c r="N190" s="57"/>
    </row>
    <row r="191" spans="1:14" hidden="1" outlineLevel="1" x14ac:dyDescent="0.3">
      <c r="A191" s="52">
        <v>43653</v>
      </c>
      <c r="B191" s="53">
        <v>2019</v>
      </c>
      <c r="C191" s="53">
        <v>7</v>
      </c>
      <c r="D191" s="51">
        <v>681.65874999999994</v>
      </c>
      <c r="E191" s="51">
        <v>35.792757527068041</v>
      </c>
      <c r="F191" s="51">
        <v>19.044599999999999</v>
      </c>
      <c r="M191" s="57"/>
      <c r="N191" s="57"/>
    </row>
    <row r="192" spans="1:14" hidden="1" outlineLevel="1" x14ac:dyDescent="0.3">
      <c r="A192" s="52">
        <v>43654</v>
      </c>
      <c r="B192" s="53">
        <v>2019</v>
      </c>
      <c r="C192" s="53">
        <v>7</v>
      </c>
      <c r="D192" s="51">
        <v>1191.8529166666669</v>
      </c>
      <c r="E192" s="51">
        <v>63.022320515803365</v>
      </c>
      <c r="F192" s="51">
        <v>18.9116</v>
      </c>
      <c r="M192" s="57"/>
      <c r="N192" s="57"/>
    </row>
    <row r="193" spans="1:14" hidden="1" outlineLevel="1" x14ac:dyDescent="0.3">
      <c r="A193" s="52">
        <v>43655</v>
      </c>
      <c r="B193" s="53">
        <v>2019</v>
      </c>
      <c r="C193" s="53">
        <v>7</v>
      </c>
      <c r="D193" s="51">
        <v>1430.5195833333335</v>
      </c>
      <c r="E193" s="51">
        <v>75.273468811444431</v>
      </c>
      <c r="F193" s="51">
        <v>19.004300000000001</v>
      </c>
      <c r="M193" s="57"/>
      <c r="N193" s="57"/>
    </row>
    <row r="194" spans="1:14" hidden="1" outlineLevel="1" x14ac:dyDescent="0.3">
      <c r="A194" s="52">
        <v>43656</v>
      </c>
      <c r="B194" s="53">
        <v>2019</v>
      </c>
      <c r="C194" s="53">
        <v>7</v>
      </c>
      <c r="D194" s="51">
        <v>1622.00875</v>
      </c>
      <c r="E194" s="51">
        <v>84.293036247888793</v>
      </c>
      <c r="F194" s="51">
        <v>19.2425</v>
      </c>
      <c r="M194" s="57"/>
      <c r="N194" s="57"/>
    </row>
    <row r="195" spans="1:14" hidden="1" outlineLevel="1" x14ac:dyDescent="0.3">
      <c r="A195" s="52">
        <v>43657</v>
      </c>
      <c r="B195" s="53">
        <v>2019</v>
      </c>
      <c r="C195" s="53">
        <v>7</v>
      </c>
      <c r="D195" s="51">
        <v>1539.2879166666669</v>
      </c>
      <c r="E195" s="51">
        <v>80.495323184836195</v>
      </c>
      <c r="F195" s="51">
        <v>19.122699999999998</v>
      </c>
      <c r="M195" s="57"/>
      <c r="N195" s="57"/>
    </row>
    <row r="196" spans="1:14" hidden="1" outlineLevel="1" x14ac:dyDescent="0.3">
      <c r="A196" s="52">
        <v>43658</v>
      </c>
      <c r="B196" s="53">
        <v>2019</v>
      </c>
      <c r="C196" s="53">
        <v>7</v>
      </c>
      <c r="D196" s="51">
        <v>1622.2066666666667</v>
      </c>
      <c r="E196" s="51">
        <v>85.241565820840364</v>
      </c>
      <c r="F196" s="51">
        <v>19.0307</v>
      </c>
      <c r="M196" s="57"/>
      <c r="N196" s="57"/>
    </row>
    <row r="197" spans="1:14" hidden="1" outlineLevel="1" x14ac:dyDescent="0.3">
      <c r="A197" s="52">
        <v>43659</v>
      </c>
      <c r="B197" s="53">
        <v>2019</v>
      </c>
      <c r="C197" s="53">
        <v>7</v>
      </c>
      <c r="D197" s="51">
        <v>875.86041666666677</v>
      </c>
      <c r="E197" s="51">
        <v>46.023552295326333</v>
      </c>
      <c r="F197" s="51">
        <v>19.0307</v>
      </c>
      <c r="M197" s="57"/>
      <c r="N197" s="57"/>
    </row>
    <row r="198" spans="1:14" hidden="1" outlineLevel="1" x14ac:dyDescent="0.3">
      <c r="A198" s="52">
        <v>43660</v>
      </c>
      <c r="B198" s="53">
        <v>2019</v>
      </c>
      <c r="C198" s="53">
        <v>7</v>
      </c>
      <c r="D198" s="51">
        <v>575.2612499999999</v>
      </c>
      <c r="E198" s="51">
        <v>30.228065704361896</v>
      </c>
      <c r="F198" s="51">
        <v>19.0307</v>
      </c>
      <c r="M198" s="57"/>
      <c r="N198" s="57"/>
    </row>
    <row r="199" spans="1:14" hidden="1" outlineLevel="1" x14ac:dyDescent="0.3">
      <c r="A199" s="52">
        <v>43661</v>
      </c>
      <c r="B199" s="53">
        <v>2019</v>
      </c>
      <c r="C199" s="53">
        <v>7</v>
      </c>
      <c r="D199" s="51">
        <v>890.40458333333311</v>
      </c>
      <c r="E199" s="51">
        <v>46.912039500605005</v>
      </c>
      <c r="F199" s="51">
        <v>18.9803</v>
      </c>
      <c r="M199" s="57"/>
      <c r="N199" s="57"/>
    </row>
    <row r="200" spans="1:14" hidden="1" outlineLevel="1" x14ac:dyDescent="0.3">
      <c r="A200" s="52">
        <v>43662</v>
      </c>
      <c r="B200" s="53">
        <v>2019</v>
      </c>
      <c r="C200" s="53">
        <v>7</v>
      </c>
      <c r="D200" s="51">
        <v>829.21125000000018</v>
      </c>
      <c r="E200" s="51">
        <v>43.464037299311791</v>
      </c>
      <c r="F200" s="51">
        <v>19.078099999999999</v>
      </c>
      <c r="M200" s="57"/>
      <c r="N200" s="57"/>
    </row>
    <row r="201" spans="1:14" hidden="1" outlineLevel="1" x14ac:dyDescent="0.3">
      <c r="A201" s="52">
        <v>43663</v>
      </c>
      <c r="B201" s="53">
        <v>2019</v>
      </c>
      <c r="C201" s="53">
        <v>7</v>
      </c>
      <c r="D201" s="51">
        <v>683.03875000000005</v>
      </c>
      <c r="E201" s="51">
        <v>35.905376564528765</v>
      </c>
      <c r="F201" s="51">
        <v>19.023299999999999</v>
      </c>
      <c r="M201" s="57"/>
      <c r="N201" s="57"/>
    </row>
    <row r="202" spans="1:14" hidden="1" outlineLevel="1" x14ac:dyDescent="0.3">
      <c r="A202" s="52">
        <v>43664</v>
      </c>
      <c r="B202" s="53">
        <v>2019</v>
      </c>
      <c r="C202" s="53">
        <v>7</v>
      </c>
      <c r="D202" s="51">
        <v>917.18875000000014</v>
      </c>
      <c r="E202" s="51">
        <v>48.245668251730606</v>
      </c>
      <c r="F202" s="51">
        <v>19.0108</v>
      </c>
      <c r="M202" s="57"/>
      <c r="N202" s="57"/>
    </row>
    <row r="203" spans="1:14" hidden="1" outlineLevel="1" x14ac:dyDescent="0.3">
      <c r="A203" s="52">
        <v>43665</v>
      </c>
      <c r="B203" s="53">
        <v>2019</v>
      </c>
      <c r="C203" s="53">
        <v>7</v>
      </c>
      <c r="D203" s="51">
        <v>848.17124999999999</v>
      </c>
      <c r="E203" s="51">
        <v>44.611711891775322</v>
      </c>
      <c r="F203" s="51">
        <v>19.0123</v>
      </c>
      <c r="M203" s="57"/>
      <c r="N203" s="57"/>
    </row>
    <row r="204" spans="1:14" hidden="1" outlineLevel="1" x14ac:dyDescent="0.3">
      <c r="A204" s="52">
        <v>43666</v>
      </c>
      <c r="B204" s="53">
        <v>2019</v>
      </c>
      <c r="C204" s="53">
        <v>7</v>
      </c>
      <c r="D204" s="51">
        <v>752.46708333333333</v>
      </c>
      <c r="E204" s="51">
        <v>39.577909213158499</v>
      </c>
      <c r="F204" s="51">
        <v>19.0123</v>
      </c>
      <c r="M204" s="57"/>
      <c r="N204" s="57"/>
    </row>
    <row r="205" spans="1:14" hidden="1" outlineLevel="1" x14ac:dyDescent="0.3">
      <c r="A205" s="52">
        <v>43667</v>
      </c>
      <c r="B205" s="53">
        <v>2019</v>
      </c>
      <c r="C205" s="53">
        <v>7</v>
      </c>
      <c r="D205" s="51">
        <v>538.06333333333339</v>
      </c>
      <c r="E205" s="51">
        <v>28.300801761666573</v>
      </c>
      <c r="F205" s="51">
        <v>19.0123</v>
      </c>
      <c r="M205" s="57"/>
      <c r="N205" s="57"/>
    </row>
    <row r="206" spans="1:14" hidden="1" outlineLevel="1" x14ac:dyDescent="0.3">
      <c r="A206" s="52">
        <v>43668</v>
      </c>
      <c r="B206" s="53">
        <v>2019</v>
      </c>
      <c r="C206" s="53">
        <v>7</v>
      </c>
      <c r="D206" s="51">
        <v>906.69416666666632</v>
      </c>
      <c r="E206" s="51">
        <v>47.555802068964297</v>
      </c>
      <c r="F206" s="51">
        <v>19.065899999999999</v>
      </c>
      <c r="M206" s="57"/>
      <c r="N206" s="57"/>
    </row>
    <row r="207" spans="1:14" hidden="1" outlineLevel="1" x14ac:dyDescent="0.3">
      <c r="A207" s="52">
        <v>43669</v>
      </c>
      <c r="B207" s="53">
        <v>2019</v>
      </c>
      <c r="C207" s="53">
        <v>7</v>
      </c>
      <c r="D207" s="51">
        <v>815.9095833333331</v>
      </c>
      <c r="E207" s="51">
        <v>42.647444441540557</v>
      </c>
      <c r="F207" s="51">
        <v>19.131499999999999</v>
      </c>
      <c r="M207" s="57"/>
      <c r="N207" s="57"/>
    </row>
    <row r="208" spans="1:14" hidden="1" outlineLevel="1" x14ac:dyDescent="0.3">
      <c r="A208" s="52">
        <v>43670</v>
      </c>
      <c r="B208" s="53">
        <v>2019</v>
      </c>
      <c r="C208" s="53">
        <v>7</v>
      </c>
      <c r="D208" s="51">
        <v>1090.0154166666669</v>
      </c>
      <c r="E208" s="51">
        <v>57.100559298179448</v>
      </c>
      <c r="F208" s="51">
        <v>19.089400000000001</v>
      </c>
      <c r="M208" s="57"/>
      <c r="N208" s="57"/>
    </row>
    <row r="209" spans="1:14" hidden="1" outlineLevel="1" x14ac:dyDescent="0.3">
      <c r="A209" s="52">
        <v>43671</v>
      </c>
      <c r="B209" s="53">
        <v>2019</v>
      </c>
      <c r="C209" s="53">
        <v>7</v>
      </c>
      <c r="D209" s="51">
        <v>762.8183333333335</v>
      </c>
      <c r="E209" s="51">
        <v>40.017119305295452</v>
      </c>
      <c r="F209" s="51">
        <v>19.0623</v>
      </c>
      <c r="M209" s="57"/>
      <c r="N209" s="57"/>
    </row>
    <row r="210" spans="1:14" hidden="1" outlineLevel="1" x14ac:dyDescent="0.3">
      <c r="A210" s="52">
        <v>43672</v>
      </c>
      <c r="B210" s="53">
        <v>2019</v>
      </c>
      <c r="C210" s="53">
        <v>7</v>
      </c>
      <c r="D210" s="51">
        <v>746.47125000000005</v>
      </c>
      <c r="E210" s="51">
        <v>39.143951987163021</v>
      </c>
      <c r="F210" s="51">
        <v>19.069900000000001</v>
      </c>
      <c r="M210" s="57"/>
      <c r="N210" s="57"/>
    </row>
    <row r="211" spans="1:14" hidden="1" outlineLevel="1" x14ac:dyDescent="0.3">
      <c r="A211" s="52">
        <v>43673</v>
      </c>
      <c r="B211" s="53">
        <v>2019</v>
      </c>
      <c r="C211" s="53">
        <v>7</v>
      </c>
      <c r="D211" s="51">
        <v>478.14249999999998</v>
      </c>
      <c r="E211" s="51">
        <v>25.073151930529264</v>
      </c>
      <c r="F211" s="51">
        <v>19.069900000000001</v>
      </c>
      <c r="M211" s="57"/>
      <c r="N211" s="57"/>
    </row>
    <row r="212" spans="1:14" hidden="1" outlineLevel="1" x14ac:dyDescent="0.3">
      <c r="A212" s="52">
        <v>43674</v>
      </c>
      <c r="B212" s="53">
        <v>2019</v>
      </c>
      <c r="C212" s="53">
        <v>7</v>
      </c>
      <c r="D212" s="51">
        <v>450.31583333333327</v>
      </c>
      <c r="E212" s="51">
        <v>23.613958821668351</v>
      </c>
      <c r="F212" s="51">
        <v>19.069900000000001</v>
      </c>
      <c r="M212" s="57"/>
      <c r="N212" s="57"/>
    </row>
    <row r="213" spans="1:14" hidden="1" outlineLevel="1" x14ac:dyDescent="0.3">
      <c r="A213" s="52">
        <v>43675</v>
      </c>
      <c r="B213" s="53">
        <v>2019</v>
      </c>
      <c r="C213" s="53">
        <v>7</v>
      </c>
      <c r="D213" s="51">
        <v>776.79666666666628</v>
      </c>
      <c r="E213" s="51">
        <v>40.691286886677126</v>
      </c>
      <c r="F213" s="51">
        <v>19.09</v>
      </c>
      <c r="M213" s="57"/>
      <c r="N213" s="57"/>
    </row>
    <row r="214" spans="1:14" hidden="1" outlineLevel="1" x14ac:dyDescent="0.3">
      <c r="A214" s="52">
        <v>43676</v>
      </c>
      <c r="B214" s="53">
        <v>2019</v>
      </c>
      <c r="C214" s="53">
        <v>7</v>
      </c>
      <c r="D214" s="51">
        <v>624.68166666666673</v>
      </c>
      <c r="E214" s="51">
        <v>32.749226287525715</v>
      </c>
      <c r="F214" s="51">
        <v>19.0747</v>
      </c>
      <c r="M214" s="57"/>
      <c r="N214" s="57"/>
    </row>
    <row r="215" spans="1:14" hidden="1" outlineLevel="1" x14ac:dyDescent="0.3">
      <c r="A215" s="52">
        <v>43677</v>
      </c>
      <c r="B215" s="53">
        <v>2019</v>
      </c>
      <c r="C215" s="53">
        <v>7</v>
      </c>
      <c r="D215" s="51">
        <v>814.67250000000013</v>
      </c>
      <c r="E215" s="51">
        <v>42.893528634384438</v>
      </c>
      <c r="F215" s="51">
        <v>18.992899999999999</v>
      </c>
      <c r="M215" s="57"/>
      <c r="N215" s="57"/>
    </row>
    <row r="216" spans="1:14" hidden="1" outlineLevel="1" x14ac:dyDescent="0.3">
      <c r="A216" s="52">
        <v>43678</v>
      </c>
      <c r="B216" s="53">
        <v>2019</v>
      </c>
      <c r="C216" s="53">
        <v>8</v>
      </c>
      <c r="D216" s="51">
        <v>876.31666666666672</v>
      </c>
      <c r="E216" s="51">
        <v>45.730333756029509</v>
      </c>
      <c r="F216" s="51">
        <v>19.162700000000001</v>
      </c>
      <c r="M216" s="57"/>
      <c r="N216" s="57"/>
    </row>
    <row r="217" spans="1:14" hidden="1" outlineLevel="1" x14ac:dyDescent="0.3">
      <c r="A217" s="52">
        <v>43679</v>
      </c>
      <c r="B217" s="53">
        <v>2019</v>
      </c>
      <c r="C217" s="53">
        <v>8</v>
      </c>
      <c r="D217" s="51">
        <v>1692.5929166666667</v>
      </c>
      <c r="E217" s="51">
        <v>87.646436166173018</v>
      </c>
      <c r="F217" s="51">
        <v>19.311599999999999</v>
      </c>
      <c r="M217" s="57"/>
      <c r="N217" s="57"/>
    </row>
    <row r="218" spans="1:14" hidden="1" outlineLevel="1" x14ac:dyDescent="0.3">
      <c r="A218" s="52">
        <v>43680</v>
      </c>
      <c r="B218" s="53">
        <v>2019</v>
      </c>
      <c r="C218" s="53">
        <v>8</v>
      </c>
      <c r="D218" s="51">
        <v>1534.1641666666665</v>
      </c>
      <c r="E218" s="51">
        <v>79.442623431857882</v>
      </c>
      <c r="F218" s="51">
        <v>19.311599999999999</v>
      </c>
      <c r="M218" s="57"/>
      <c r="N218" s="57"/>
    </row>
    <row r="219" spans="1:14" hidden="1" outlineLevel="1" x14ac:dyDescent="0.3">
      <c r="A219" s="52">
        <v>43681</v>
      </c>
      <c r="B219" s="53">
        <v>2019</v>
      </c>
      <c r="C219" s="53">
        <v>8</v>
      </c>
      <c r="D219" s="51">
        <v>852.3458333333333</v>
      </c>
      <c r="E219" s="51">
        <v>44.136468927138786</v>
      </c>
      <c r="F219" s="51">
        <v>19.311599999999999</v>
      </c>
      <c r="M219" s="57"/>
      <c r="N219" s="57"/>
    </row>
    <row r="220" spans="1:14" hidden="1" outlineLevel="1" x14ac:dyDescent="0.3">
      <c r="A220" s="52">
        <v>43682</v>
      </c>
      <c r="B220" s="53">
        <v>2019</v>
      </c>
      <c r="C220" s="53">
        <v>8</v>
      </c>
      <c r="D220" s="51">
        <v>1521.0295833333337</v>
      </c>
      <c r="E220" s="51">
        <v>77.710203459509927</v>
      </c>
      <c r="F220" s="51">
        <v>19.5731</v>
      </c>
      <c r="M220" s="57"/>
      <c r="N220" s="57"/>
    </row>
    <row r="221" spans="1:14" hidden="1" outlineLevel="1" x14ac:dyDescent="0.3">
      <c r="A221" s="52">
        <v>43683</v>
      </c>
      <c r="B221" s="53">
        <v>2019</v>
      </c>
      <c r="C221" s="53">
        <v>8</v>
      </c>
      <c r="D221" s="51">
        <v>2035.1633333333332</v>
      </c>
      <c r="E221" s="51">
        <v>103.68092950432435</v>
      </c>
      <c r="F221" s="51">
        <v>19.629100000000001</v>
      </c>
      <c r="M221" s="57"/>
      <c r="N221" s="57"/>
    </row>
    <row r="222" spans="1:14" hidden="1" outlineLevel="1" x14ac:dyDescent="0.3">
      <c r="A222" s="52">
        <v>43684</v>
      </c>
      <c r="B222" s="53">
        <v>2019</v>
      </c>
      <c r="C222" s="53">
        <v>8</v>
      </c>
      <c r="D222" s="51">
        <v>1390.2229166666668</v>
      </c>
      <c r="E222" s="51">
        <v>70.58653164291313</v>
      </c>
      <c r="F222" s="51">
        <v>19.6953</v>
      </c>
      <c r="M222" s="57"/>
      <c r="N222" s="57"/>
    </row>
    <row r="223" spans="1:14" hidden="1" outlineLevel="1" x14ac:dyDescent="0.3">
      <c r="A223" s="52">
        <v>43685</v>
      </c>
      <c r="B223" s="53">
        <v>2019</v>
      </c>
      <c r="C223" s="53">
        <v>8</v>
      </c>
      <c r="D223" s="51">
        <v>920.55333333333328</v>
      </c>
      <c r="E223" s="51">
        <v>47.179313714436049</v>
      </c>
      <c r="F223" s="51">
        <v>19.511800000000001</v>
      </c>
      <c r="M223" s="57"/>
      <c r="N223" s="57"/>
    </row>
    <row r="224" spans="1:14" hidden="1" outlineLevel="1" x14ac:dyDescent="0.3">
      <c r="A224" s="52">
        <v>43686</v>
      </c>
      <c r="B224" s="53">
        <v>2019</v>
      </c>
      <c r="C224" s="53">
        <v>8</v>
      </c>
      <c r="D224" s="51">
        <v>968.64749999999992</v>
      </c>
      <c r="E224" s="51">
        <v>49.85755315699263</v>
      </c>
      <c r="F224" s="51">
        <v>19.4283</v>
      </c>
      <c r="M224" s="57"/>
      <c r="N224" s="57"/>
    </row>
    <row r="225" spans="1:14" hidden="1" outlineLevel="1" x14ac:dyDescent="0.3">
      <c r="A225" s="52">
        <v>43687</v>
      </c>
      <c r="B225" s="53">
        <v>2019</v>
      </c>
      <c r="C225" s="53">
        <v>8</v>
      </c>
      <c r="D225" s="51">
        <v>1054.0933333333332</v>
      </c>
      <c r="E225" s="51">
        <v>54.255561903683457</v>
      </c>
      <c r="F225" s="51">
        <v>19.4283</v>
      </c>
      <c r="M225" s="57"/>
      <c r="N225" s="57"/>
    </row>
    <row r="226" spans="1:14" hidden="1" outlineLevel="1" x14ac:dyDescent="0.3">
      <c r="A226" s="52">
        <v>43688</v>
      </c>
      <c r="B226" s="53">
        <v>2019</v>
      </c>
      <c r="C226" s="53">
        <v>8</v>
      </c>
      <c r="D226" s="51">
        <v>745.82208333333335</v>
      </c>
      <c r="E226" s="51">
        <v>38.38843765709472</v>
      </c>
      <c r="F226" s="51">
        <v>19.4283</v>
      </c>
      <c r="M226" s="57"/>
      <c r="N226" s="57"/>
    </row>
    <row r="227" spans="1:14" hidden="1" outlineLevel="1" x14ac:dyDescent="0.3">
      <c r="A227" s="52">
        <v>43689</v>
      </c>
      <c r="B227" s="53">
        <v>2019</v>
      </c>
      <c r="C227" s="53">
        <v>8</v>
      </c>
      <c r="D227" s="51">
        <v>915.63958333333323</v>
      </c>
      <c r="E227" s="51">
        <v>46.76330716757829</v>
      </c>
      <c r="F227" s="51">
        <v>19.580300000000001</v>
      </c>
      <c r="M227" s="57"/>
      <c r="N227" s="57"/>
    </row>
    <row r="228" spans="1:14" hidden="1" outlineLevel="1" x14ac:dyDescent="0.3">
      <c r="A228" s="52">
        <v>43690</v>
      </c>
      <c r="B228" s="53">
        <v>2019</v>
      </c>
      <c r="C228" s="53">
        <v>8</v>
      </c>
      <c r="D228" s="51">
        <v>1105.865</v>
      </c>
      <c r="E228" s="51">
        <v>56.818835739608488</v>
      </c>
      <c r="F228" s="51">
        <v>19.463000000000001</v>
      </c>
      <c r="M228" s="57"/>
      <c r="N228" s="57"/>
    </row>
    <row r="229" spans="1:14" hidden="1" outlineLevel="1" x14ac:dyDescent="0.3">
      <c r="A229" s="52">
        <v>43691</v>
      </c>
      <c r="B229" s="53">
        <v>2019</v>
      </c>
      <c r="C229" s="53">
        <v>8</v>
      </c>
      <c r="D229" s="51">
        <v>1157.9729166666666</v>
      </c>
      <c r="E229" s="51">
        <v>59.151776212392875</v>
      </c>
      <c r="F229" s="51">
        <v>19.5763</v>
      </c>
      <c r="M229" s="57"/>
      <c r="N229" s="57"/>
    </row>
    <row r="230" spans="1:14" hidden="1" outlineLevel="1" x14ac:dyDescent="0.3">
      <c r="A230" s="52">
        <v>43692</v>
      </c>
      <c r="B230" s="53">
        <v>2019</v>
      </c>
      <c r="C230" s="53">
        <v>8</v>
      </c>
      <c r="D230" s="51">
        <v>1388.409166666667</v>
      </c>
      <c r="E230" s="51">
        <v>70.70553136590874</v>
      </c>
      <c r="F230" s="51">
        <v>19.636500000000002</v>
      </c>
      <c r="M230" s="57"/>
      <c r="N230" s="57"/>
    </row>
    <row r="231" spans="1:14" hidden="1" outlineLevel="1" x14ac:dyDescent="0.3">
      <c r="A231" s="52">
        <v>43693</v>
      </c>
      <c r="B231" s="53">
        <v>2019</v>
      </c>
      <c r="C231" s="53">
        <v>8</v>
      </c>
      <c r="D231" s="51">
        <v>1315.0720833333332</v>
      </c>
      <c r="E231" s="51">
        <v>67.209015395046393</v>
      </c>
      <c r="F231" s="51">
        <v>19.5669</v>
      </c>
      <c r="M231" s="57"/>
      <c r="N231" s="57"/>
    </row>
    <row r="232" spans="1:14" hidden="1" outlineLevel="1" x14ac:dyDescent="0.3">
      <c r="A232" s="52">
        <v>43694</v>
      </c>
      <c r="B232" s="53">
        <v>2019</v>
      </c>
      <c r="C232" s="53">
        <v>8</v>
      </c>
      <c r="D232" s="51">
        <v>1033.7387499999998</v>
      </c>
      <c r="E232" s="51">
        <v>52.830992645743564</v>
      </c>
      <c r="F232" s="51">
        <v>19.5669</v>
      </c>
      <c r="M232" s="57"/>
      <c r="N232" s="57"/>
    </row>
    <row r="233" spans="1:14" hidden="1" outlineLevel="1" x14ac:dyDescent="0.3">
      <c r="A233" s="52">
        <v>43695</v>
      </c>
      <c r="B233" s="53">
        <v>2019</v>
      </c>
      <c r="C233" s="53">
        <v>8</v>
      </c>
      <c r="D233" s="51">
        <v>404.71916666666669</v>
      </c>
      <c r="E233" s="51">
        <v>20.683867483692701</v>
      </c>
      <c r="F233" s="51">
        <v>19.5669</v>
      </c>
      <c r="M233" s="57"/>
      <c r="N233" s="57"/>
    </row>
    <row r="234" spans="1:14" hidden="1" outlineLevel="1" x14ac:dyDescent="0.3">
      <c r="A234" s="52">
        <v>43696</v>
      </c>
      <c r="B234" s="53">
        <v>2019</v>
      </c>
      <c r="C234" s="53">
        <v>8</v>
      </c>
      <c r="D234" s="51">
        <v>1077.6570833333335</v>
      </c>
      <c r="E234" s="51">
        <v>54.385100570434638</v>
      </c>
      <c r="F234" s="51">
        <v>19.815300000000001</v>
      </c>
      <c r="M234" s="57"/>
      <c r="N234" s="57"/>
    </row>
    <row r="235" spans="1:14" hidden="1" outlineLevel="1" x14ac:dyDescent="0.3">
      <c r="A235" s="52">
        <v>43697</v>
      </c>
      <c r="B235" s="53">
        <v>2019</v>
      </c>
      <c r="C235" s="53">
        <v>8</v>
      </c>
      <c r="D235" s="51">
        <v>1154.6458333333333</v>
      </c>
      <c r="E235" s="51">
        <v>58.456568551013724</v>
      </c>
      <c r="F235" s="51">
        <v>19.752199999999998</v>
      </c>
      <c r="M235" s="57"/>
      <c r="N235" s="57"/>
    </row>
    <row r="236" spans="1:14" hidden="1" outlineLevel="1" x14ac:dyDescent="0.3">
      <c r="A236" s="52">
        <v>43698</v>
      </c>
      <c r="B236" s="53">
        <v>2019</v>
      </c>
      <c r="C236" s="53">
        <v>8</v>
      </c>
      <c r="D236" s="51">
        <v>1240.0520833333333</v>
      </c>
      <c r="E236" s="51">
        <v>63.01141695206929</v>
      </c>
      <c r="F236" s="51">
        <v>19.6798</v>
      </c>
      <c r="M236" s="57"/>
      <c r="N236" s="57"/>
    </row>
    <row r="237" spans="1:14" hidden="1" outlineLevel="1" x14ac:dyDescent="0.3">
      <c r="A237" s="52">
        <v>43699</v>
      </c>
      <c r="B237" s="53">
        <v>2019</v>
      </c>
      <c r="C237" s="53">
        <v>8</v>
      </c>
      <c r="D237" s="51">
        <v>1170.6774999999998</v>
      </c>
      <c r="E237" s="51">
        <v>59.284715927218208</v>
      </c>
      <c r="F237" s="51">
        <v>19.746700000000001</v>
      </c>
      <c r="M237" s="57"/>
      <c r="N237" s="57"/>
    </row>
    <row r="238" spans="1:14" hidden="1" outlineLevel="1" x14ac:dyDescent="0.3">
      <c r="A238" s="52">
        <v>43700</v>
      </c>
      <c r="B238" s="53">
        <v>2019</v>
      </c>
      <c r="C238" s="53">
        <v>8</v>
      </c>
      <c r="D238" s="51">
        <v>1407.6804166666668</v>
      </c>
      <c r="E238" s="51">
        <v>70.950918673534886</v>
      </c>
      <c r="F238" s="51">
        <v>19.840199999999999</v>
      </c>
      <c r="M238" s="57"/>
      <c r="N238" s="57"/>
    </row>
    <row r="239" spans="1:14" hidden="1" outlineLevel="1" x14ac:dyDescent="0.3">
      <c r="A239" s="52">
        <v>43701</v>
      </c>
      <c r="B239" s="53">
        <v>2019</v>
      </c>
      <c r="C239" s="53">
        <v>8</v>
      </c>
      <c r="D239" s="51">
        <v>1370.6933333333334</v>
      </c>
      <c r="E239" s="51">
        <v>69.086669153200745</v>
      </c>
      <c r="F239" s="51">
        <v>19.840199999999999</v>
      </c>
      <c r="M239" s="57"/>
      <c r="N239" s="57"/>
    </row>
    <row r="240" spans="1:14" hidden="1" outlineLevel="1" x14ac:dyDescent="0.3">
      <c r="A240" s="52">
        <v>43702</v>
      </c>
      <c r="B240" s="53">
        <v>2019</v>
      </c>
      <c r="C240" s="53">
        <v>8</v>
      </c>
      <c r="D240" s="51">
        <v>833.62916666666695</v>
      </c>
      <c r="E240" s="51">
        <v>42.017175566106538</v>
      </c>
      <c r="F240" s="51">
        <v>19.840199999999999</v>
      </c>
      <c r="M240" s="57"/>
      <c r="N240" s="57"/>
    </row>
    <row r="241" spans="1:14" hidden="1" outlineLevel="1" x14ac:dyDescent="0.3">
      <c r="A241" s="52">
        <v>43703</v>
      </c>
      <c r="B241" s="53">
        <v>2019</v>
      </c>
      <c r="C241" s="53">
        <v>8</v>
      </c>
      <c r="D241" s="51">
        <v>1104.6345833333332</v>
      </c>
      <c r="E241" s="51">
        <v>55.485296973837094</v>
      </c>
      <c r="F241" s="51">
        <v>19.9086</v>
      </c>
      <c r="M241" s="57"/>
      <c r="N241" s="57"/>
    </row>
    <row r="242" spans="1:14" hidden="1" outlineLevel="1" x14ac:dyDescent="0.3">
      <c r="A242" s="52">
        <v>43704</v>
      </c>
      <c r="B242" s="53">
        <v>2019</v>
      </c>
      <c r="C242" s="53">
        <v>8</v>
      </c>
      <c r="D242" s="51">
        <v>1402.1012500000004</v>
      </c>
      <c r="E242" s="51">
        <v>70.128204807586513</v>
      </c>
      <c r="F242" s="51">
        <v>19.993400000000001</v>
      </c>
      <c r="M242" s="57"/>
      <c r="N242" s="57"/>
    </row>
    <row r="243" spans="1:14" hidden="1" outlineLevel="1" x14ac:dyDescent="0.3">
      <c r="A243" s="52">
        <v>43705</v>
      </c>
      <c r="B243" s="53">
        <v>2019</v>
      </c>
      <c r="C243" s="53">
        <v>8</v>
      </c>
      <c r="D243" s="51">
        <v>1263.6708333333333</v>
      </c>
      <c r="E243" s="51">
        <v>63.084499003231592</v>
      </c>
      <c r="F243" s="51">
        <v>20.031400000000001</v>
      </c>
      <c r="M243" s="57"/>
      <c r="N243" s="57"/>
    </row>
    <row r="244" spans="1:14" hidden="1" outlineLevel="1" x14ac:dyDescent="0.3">
      <c r="A244" s="52">
        <v>43706</v>
      </c>
      <c r="B244" s="53">
        <v>2019</v>
      </c>
      <c r="C244" s="53">
        <v>8</v>
      </c>
      <c r="D244" s="51">
        <v>1097.8487499999999</v>
      </c>
      <c r="E244" s="51">
        <v>54.622601846876421</v>
      </c>
      <c r="F244" s="51">
        <v>20.098800000000001</v>
      </c>
      <c r="M244" s="57"/>
      <c r="N244" s="57"/>
    </row>
    <row r="245" spans="1:14" hidden="1" outlineLevel="1" x14ac:dyDescent="0.3">
      <c r="A245" s="52">
        <v>43707</v>
      </c>
      <c r="B245" s="53">
        <v>2019</v>
      </c>
      <c r="C245" s="53">
        <v>8</v>
      </c>
      <c r="D245" s="51">
        <v>761.46708333333345</v>
      </c>
      <c r="E245" s="51">
        <v>37.941318378708765</v>
      </c>
      <c r="F245" s="51">
        <v>20.069600000000001</v>
      </c>
      <c r="M245" s="57"/>
      <c r="N245" s="57"/>
    </row>
    <row r="246" spans="1:14" hidden="1" outlineLevel="1" x14ac:dyDescent="0.3">
      <c r="A246" s="52">
        <v>43708</v>
      </c>
      <c r="B246" s="53">
        <v>2019</v>
      </c>
      <c r="C246" s="53">
        <v>8</v>
      </c>
      <c r="D246" s="51">
        <v>819.46083333333343</v>
      </c>
      <c r="E246" s="51">
        <v>40.830949960803075</v>
      </c>
      <c r="F246" s="51">
        <v>20.069600000000001</v>
      </c>
      <c r="M246" s="57"/>
      <c r="N246" s="57"/>
    </row>
    <row r="247" spans="1:14" hidden="1" outlineLevel="1" x14ac:dyDescent="0.3">
      <c r="A247" s="52">
        <v>43709</v>
      </c>
      <c r="B247" s="53">
        <v>2019</v>
      </c>
      <c r="C247" s="53">
        <v>9</v>
      </c>
      <c r="D247" s="51">
        <v>562.43499999999995</v>
      </c>
      <c r="E247" s="51">
        <v>28.024225694582846</v>
      </c>
      <c r="F247" s="51">
        <v>20.069600000000001</v>
      </c>
      <c r="M247" s="57"/>
      <c r="N247" s="57"/>
    </row>
    <row r="248" spans="1:14" hidden="1" outlineLevel="1" x14ac:dyDescent="0.3">
      <c r="A248" s="52">
        <v>43710</v>
      </c>
      <c r="B248" s="53">
        <v>2019</v>
      </c>
      <c r="C248" s="53">
        <v>9</v>
      </c>
      <c r="D248" s="51">
        <v>935.57666666666648</v>
      </c>
      <c r="E248" s="51">
        <v>46.487588590811889</v>
      </c>
      <c r="F248" s="51">
        <v>20.125299999999999</v>
      </c>
      <c r="M248" s="57"/>
      <c r="N248" s="57"/>
    </row>
    <row r="249" spans="1:14" hidden="1" outlineLevel="1" x14ac:dyDescent="0.3">
      <c r="A249" s="52">
        <v>43711</v>
      </c>
      <c r="B249" s="53">
        <v>2019</v>
      </c>
      <c r="C249" s="53">
        <v>9</v>
      </c>
      <c r="D249" s="51">
        <v>1224.1566666666665</v>
      </c>
      <c r="E249" s="51">
        <v>61.195900132807424</v>
      </c>
      <c r="F249" s="51">
        <v>20.003900000000002</v>
      </c>
      <c r="M249" s="57"/>
      <c r="N249" s="57"/>
    </row>
    <row r="250" spans="1:14" hidden="1" outlineLevel="1" x14ac:dyDescent="0.3">
      <c r="A250" s="52">
        <v>43712</v>
      </c>
      <c r="B250" s="53">
        <v>2019</v>
      </c>
      <c r="C250" s="53">
        <v>9</v>
      </c>
      <c r="D250" s="51">
        <v>1095.21</v>
      </c>
      <c r="E250" s="51">
        <v>55.367885706196986</v>
      </c>
      <c r="F250" s="51">
        <v>19.7806</v>
      </c>
      <c r="M250" s="57"/>
      <c r="N250" s="57"/>
    </row>
    <row r="251" spans="1:14" hidden="1" outlineLevel="1" x14ac:dyDescent="0.3">
      <c r="A251" s="52">
        <v>43713</v>
      </c>
      <c r="B251" s="53">
        <v>2019</v>
      </c>
      <c r="C251" s="53">
        <v>9</v>
      </c>
      <c r="D251" s="51">
        <v>991.25041666666675</v>
      </c>
      <c r="E251" s="51">
        <v>50.359715123742177</v>
      </c>
      <c r="F251" s="51">
        <v>19.683399999999999</v>
      </c>
      <c r="M251" s="57"/>
      <c r="N251" s="57"/>
    </row>
    <row r="252" spans="1:14" hidden="1" outlineLevel="1" x14ac:dyDescent="0.3">
      <c r="A252" s="52">
        <v>43714</v>
      </c>
      <c r="B252" s="53">
        <v>2019</v>
      </c>
      <c r="C252" s="53">
        <v>9</v>
      </c>
      <c r="D252" s="51">
        <v>970.19291666666697</v>
      </c>
      <c r="E252" s="51">
        <v>49.595033133459097</v>
      </c>
      <c r="F252" s="51">
        <v>19.5623</v>
      </c>
      <c r="M252" s="57"/>
      <c r="N252" s="57"/>
    </row>
    <row r="253" spans="1:14" hidden="1" outlineLevel="1" x14ac:dyDescent="0.3">
      <c r="A253" s="52">
        <v>43715</v>
      </c>
      <c r="B253" s="53">
        <v>2019</v>
      </c>
      <c r="C253" s="53">
        <v>9</v>
      </c>
      <c r="D253" s="51">
        <v>749.3087499999998</v>
      </c>
      <c r="E253" s="51">
        <v>38.303714287174813</v>
      </c>
      <c r="F253" s="51">
        <v>19.5623</v>
      </c>
      <c r="M253" s="57"/>
      <c r="N253" s="57"/>
    </row>
    <row r="254" spans="1:14" hidden="1" outlineLevel="1" x14ac:dyDescent="0.3">
      <c r="A254" s="52">
        <v>43716</v>
      </c>
      <c r="B254" s="53">
        <v>2019</v>
      </c>
      <c r="C254" s="53">
        <v>9</v>
      </c>
      <c r="D254" s="51">
        <v>602.38291666666657</v>
      </c>
      <c r="E254" s="51">
        <v>30.793051771349308</v>
      </c>
      <c r="F254" s="51">
        <v>19.5623</v>
      </c>
      <c r="M254" s="57"/>
      <c r="N254" s="57"/>
    </row>
    <row r="255" spans="1:14" hidden="1" outlineLevel="1" x14ac:dyDescent="0.3">
      <c r="A255" s="52">
        <v>43717</v>
      </c>
      <c r="B255" s="53">
        <v>2019</v>
      </c>
      <c r="C255" s="53">
        <v>9</v>
      </c>
      <c r="D255" s="51">
        <v>1036.9383333333333</v>
      </c>
      <c r="E255" s="51">
        <v>53.068011613902563</v>
      </c>
      <c r="F255" s="51">
        <v>19.5398</v>
      </c>
      <c r="M255" s="57"/>
      <c r="N255" s="57"/>
    </row>
    <row r="256" spans="1:14" hidden="1" outlineLevel="1" x14ac:dyDescent="0.3">
      <c r="A256" s="52">
        <v>43718</v>
      </c>
      <c r="B256" s="53">
        <v>2019</v>
      </c>
      <c r="C256" s="53">
        <v>9</v>
      </c>
      <c r="D256" s="51">
        <v>1693.5054166666669</v>
      </c>
      <c r="E256" s="51">
        <v>86.689057642365498</v>
      </c>
      <c r="F256" s="51">
        <v>19.535399999999999</v>
      </c>
      <c r="M256" s="57"/>
      <c r="N256" s="57"/>
    </row>
    <row r="257" spans="1:14" hidden="1" outlineLevel="1" x14ac:dyDescent="0.3">
      <c r="A257" s="52">
        <v>43719</v>
      </c>
      <c r="B257" s="53">
        <v>2019</v>
      </c>
      <c r="C257" s="53">
        <v>9</v>
      </c>
      <c r="D257" s="51">
        <v>1335.1616666666666</v>
      </c>
      <c r="E257" s="51">
        <v>68.302400611151469</v>
      </c>
      <c r="F257" s="51">
        <v>19.547799999999999</v>
      </c>
      <c r="M257" s="57"/>
      <c r="N257" s="57"/>
    </row>
    <row r="258" spans="1:14" hidden="1" outlineLevel="1" x14ac:dyDescent="0.3">
      <c r="A258" s="52">
        <v>43720</v>
      </c>
      <c r="B258" s="53">
        <v>2019</v>
      </c>
      <c r="C258" s="53">
        <v>9</v>
      </c>
      <c r="D258" s="51">
        <v>1339.3550000000002</v>
      </c>
      <c r="E258" s="51">
        <v>68.944740431884298</v>
      </c>
      <c r="F258" s="51">
        <v>19.426500000000001</v>
      </c>
      <c r="M258" s="57"/>
      <c r="N258" s="57"/>
    </row>
    <row r="259" spans="1:14" hidden="1" outlineLevel="1" x14ac:dyDescent="0.3">
      <c r="A259" s="52">
        <v>43721</v>
      </c>
      <c r="B259" s="53">
        <v>2019</v>
      </c>
      <c r="C259" s="53">
        <v>9</v>
      </c>
      <c r="D259" s="51">
        <v>993.4649999999998</v>
      </c>
      <c r="E259" s="51">
        <v>51.298117883974896</v>
      </c>
      <c r="F259" s="51">
        <v>19.366499999999998</v>
      </c>
      <c r="M259" s="57"/>
      <c r="N259" s="57"/>
    </row>
    <row r="260" spans="1:14" hidden="1" outlineLevel="1" x14ac:dyDescent="0.3">
      <c r="A260" s="52">
        <v>43722</v>
      </c>
      <c r="B260" s="53">
        <v>2019</v>
      </c>
      <c r="C260" s="53">
        <v>9</v>
      </c>
      <c r="D260" s="51">
        <v>776.9966666666669</v>
      </c>
      <c r="E260" s="51">
        <v>40.120655083090234</v>
      </c>
      <c r="F260" s="51">
        <v>19.366499999999998</v>
      </c>
      <c r="M260" s="57"/>
      <c r="N260" s="57"/>
    </row>
    <row r="261" spans="1:14" hidden="1" outlineLevel="1" x14ac:dyDescent="0.3">
      <c r="A261" s="52">
        <v>43723</v>
      </c>
      <c r="B261" s="53">
        <v>2019</v>
      </c>
      <c r="C261" s="53">
        <v>9</v>
      </c>
      <c r="D261" s="51">
        <v>514.10916666666674</v>
      </c>
      <c r="E261" s="51">
        <v>26.54631279098788</v>
      </c>
      <c r="F261" s="51">
        <v>19.366499999999998</v>
      </c>
      <c r="M261" s="57"/>
      <c r="N261" s="57"/>
    </row>
    <row r="262" spans="1:14" hidden="1" outlineLevel="1" x14ac:dyDescent="0.3">
      <c r="A262" s="52">
        <v>43724</v>
      </c>
      <c r="B262" s="53">
        <v>2019</v>
      </c>
      <c r="C262" s="53">
        <v>9</v>
      </c>
      <c r="D262" s="51">
        <v>478.2908333333333</v>
      </c>
      <c r="E262" s="51">
        <v>24.696813225587139</v>
      </c>
      <c r="F262" s="51">
        <v>19.366499999999998</v>
      </c>
      <c r="M262" s="57"/>
      <c r="N262" s="57"/>
    </row>
    <row r="263" spans="1:14" hidden="1" outlineLevel="1" x14ac:dyDescent="0.3">
      <c r="A263" s="52">
        <v>43725</v>
      </c>
      <c r="B263" s="53">
        <v>2019</v>
      </c>
      <c r="C263" s="53">
        <v>9</v>
      </c>
      <c r="D263" s="51">
        <v>911.96916666666675</v>
      </c>
      <c r="E263" s="51">
        <v>46.945319551258955</v>
      </c>
      <c r="F263" s="51">
        <v>19.426200000000001</v>
      </c>
      <c r="M263" s="57"/>
      <c r="N263" s="57"/>
    </row>
    <row r="264" spans="1:14" hidden="1" outlineLevel="1" x14ac:dyDescent="0.3">
      <c r="A264" s="52">
        <v>43726</v>
      </c>
      <c r="B264" s="53">
        <v>2019</v>
      </c>
      <c r="C264" s="53">
        <v>9</v>
      </c>
      <c r="D264" s="51">
        <v>1722.9908333333335</v>
      </c>
      <c r="E264" s="51">
        <v>89.030570942361507</v>
      </c>
      <c r="F264" s="51">
        <v>19.352799999999998</v>
      </c>
      <c r="M264" s="57"/>
      <c r="N264" s="57"/>
    </row>
    <row r="265" spans="1:14" hidden="1" outlineLevel="1" x14ac:dyDescent="0.3">
      <c r="A265" s="52">
        <v>43727</v>
      </c>
      <c r="B265" s="53">
        <v>2019</v>
      </c>
      <c r="C265" s="53">
        <v>9</v>
      </c>
      <c r="D265" s="51">
        <v>1388.9608333333335</v>
      </c>
      <c r="E265" s="51">
        <v>71.602931902265354</v>
      </c>
      <c r="F265" s="51">
        <v>19.398099999999999</v>
      </c>
      <c r="M265" s="57"/>
      <c r="N265" s="57"/>
    </row>
    <row r="266" spans="1:14" hidden="1" outlineLevel="1" x14ac:dyDescent="0.3">
      <c r="A266" s="52">
        <v>43728</v>
      </c>
      <c r="B266" s="53">
        <v>2019</v>
      </c>
      <c r="C266" s="53">
        <v>9</v>
      </c>
      <c r="D266" s="51">
        <v>1552.7916666666663</v>
      </c>
      <c r="E266" s="51">
        <v>79.844078336195679</v>
      </c>
      <c r="F266" s="51">
        <v>19.447800000000001</v>
      </c>
      <c r="M266" s="57"/>
      <c r="N266" s="57"/>
    </row>
    <row r="267" spans="1:14" hidden="1" outlineLevel="1" x14ac:dyDescent="0.3">
      <c r="A267" s="52">
        <v>43729</v>
      </c>
      <c r="B267" s="53">
        <v>2019</v>
      </c>
      <c r="C267" s="53">
        <v>9</v>
      </c>
      <c r="D267" s="51">
        <v>867.68666666666661</v>
      </c>
      <c r="E267" s="51">
        <v>44.616186235289675</v>
      </c>
      <c r="F267" s="51">
        <v>19.447800000000001</v>
      </c>
      <c r="M267" s="57"/>
      <c r="N267" s="57"/>
    </row>
    <row r="268" spans="1:14" hidden="1" outlineLevel="1" x14ac:dyDescent="0.3">
      <c r="A268" s="52">
        <v>43730</v>
      </c>
      <c r="B268" s="53">
        <v>2019</v>
      </c>
      <c r="C268" s="53">
        <v>9</v>
      </c>
      <c r="D268" s="51">
        <v>775.37375000000009</v>
      </c>
      <c r="E268" s="51">
        <v>39.869483951912301</v>
      </c>
      <c r="F268" s="51">
        <v>19.447800000000001</v>
      </c>
      <c r="M268" s="57"/>
      <c r="N268" s="57"/>
    </row>
    <row r="269" spans="1:14" hidden="1" outlineLevel="1" x14ac:dyDescent="0.3">
      <c r="A269" s="52">
        <v>43731</v>
      </c>
      <c r="B269" s="53">
        <v>2019</v>
      </c>
      <c r="C269" s="53">
        <v>9</v>
      </c>
      <c r="D269" s="51">
        <v>1862.2583333333332</v>
      </c>
      <c r="E269" s="51">
        <v>95.766116936389324</v>
      </c>
      <c r="F269" s="51">
        <v>19.445900000000002</v>
      </c>
      <c r="M269" s="57"/>
      <c r="N269" s="57"/>
    </row>
    <row r="270" spans="1:14" hidden="1" outlineLevel="1" x14ac:dyDescent="0.3">
      <c r="A270" s="52">
        <v>43732</v>
      </c>
      <c r="B270" s="53">
        <v>2019</v>
      </c>
      <c r="C270" s="53">
        <v>9</v>
      </c>
      <c r="D270" s="51">
        <v>1603.0429166666663</v>
      </c>
      <c r="E270" s="51">
        <v>82.381809507658076</v>
      </c>
      <c r="F270" s="51">
        <v>19.4587</v>
      </c>
      <c r="M270" s="57"/>
      <c r="N270" s="57"/>
    </row>
    <row r="271" spans="1:14" hidden="1" outlineLevel="1" x14ac:dyDescent="0.3">
      <c r="A271" s="52">
        <v>43733</v>
      </c>
      <c r="B271" s="53">
        <v>2019</v>
      </c>
      <c r="C271" s="53">
        <v>9</v>
      </c>
      <c r="D271" s="51">
        <v>1951.0016666666668</v>
      </c>
      <c r="E271" s="51">
        <v>99.655301579193804</v>
      </c>
      <c r="F271" s="51">
        <v>19.577500000000001</v>
      </c>
      <c r="M271" s="57"/>
      <c r="N271" s="57"/>
    </row>
    <row r="272" spans="1:14" hidden="1" outlineLevel="1" x14ac:dyDescent="0.3">
      <c r="A272" s="52">
        <v>43734</v>
      </c>
      <c r="B272" s="53">
        <v>2019</v>
      </c>
      <c r="C272" s="53">
        <v>9</v>
      </c>
      <c r="D272" s="51">
        <v>1454.5587499999999</v>
      </c>
      <c r="E272" s="51">
        <v>74.074991215249312</v>
      </c>
      <c r="F272" s="51">
        <v>19.636299999999999</v>
      </c>
      <c r="M272" s="57"/>
      <c r="N272" s="57"/>
    </row>
    <row r="273" spans="1:14" hidden="1" outlineLevel="1" x14ac:dyDescent="0.3">
      <c r="A273" s="52">
        <v>43735</v>
      </c>
      <c r="B273" s="53">
        <v>2019</v>
      </c>
      <c r="C273" s="53">
        <v>9</v>
      </c>
      <c r="D273" s="51">
        <v>2219.1954166666669</v>
      </c>
      <c r="E273" s="51">
        <v>112.75941103342683</v>
      </c>
      <c r="F273" s="51">
        <v>19.680800000000001</v>
      </c>
      <c r="M273" s="57"/>
      <c r="N273" s="57"/>
    </row>
    <row r="274" spans="1:14" hidden="1" outlineLevel="1" x14ac:dyDescent="0.3">
      <c r="A274" s="52">
        <v>43736</v>
      </c>
      <c r="B274" s="53">
        <v>2019</v>
      </c>
      <c r="C274" s="53">
        <v>9</v>
      </c>
      <c r="D274" s="51">
        <v>895.16416666666657</v>
      </c>
      <c r="E274" s="51">
        <v>45.484135130008255</v>
      </c>
      <c r="F274" s="51">
        <v>19.680800000000001</v>
      </c>
      <c r="M274" s="57"/>
      <c r="N274" s="57"/>
    </row>
    <row r="275" spans="1:14" hidden="1" outlineLevel="1" x14ac:dyDescent="0.3">
      <c r="A275" s="52">
        <v>43737</v>
      </c>
      <c r="B275" s="53">
        <v>2019</v>
      </c>
      <c r="C275" s="53">
        <v>9</v>
      </c>
      <c r="D275" s="51">
        <v>558.61208333333343</v>
      </c>
      <c r="E275" s="51">
        <v>28.383606526834956</v>
      </c>
      <c r="F275" s="51">
        <v>19.680800000000001</v>
      </c>
      <c r="M275" s="57"/>
      <c r="N275" s="57"/>
    </row>
    <row r="276" spans="1:14" hidden="1" outlineLevel="1" x14ac:dyDescent="0.3">
      <c r="A276" s="52">
        <v>43738</v>
      </c>
      <c r="B276" s="53">
        <v>2019</v>
      </c>
      <c r="C276" s="53">
        <v>9</v>
      </c>
      <c r="D276" s="51">
        <v>1002.5766666666667</v>
      </c>
      <c r="E276" s="51">
        <v>50.803246429687434</v>
      </c>
      <c r="F276" s="51">
        <v>19.734500000000001</v>
      </c>
      <c r="M276" s="57"/>
      <c r="N276" s="57"/>
    </row>
    <row r="277" spans="1:14" hidden="1" outlineLevel="1" x14ac:dyDescent="0.3">
      <c r="A277" s="52">
        <v>43739</v>
      </c>
      <c r="B277" s="53">
        <v>2019</v>
      </c>
      <c r="C277" s="53">
        <v>10</v>
      </c>
      <c r="D277" s="51">
        <v>708.85749999999996</v>
      </c>
      <c r="E277" s="51">
        <v>35.838532397670278</v>
      </c>
      <c r="F277" s="51">
        <v>19.779199999999999</v>
      </c>
      <c r="M277" s="57"/>
      <c r="N277" s="57"/>
    </row>
    <row r="278" spans="1:14" hidden="1" outlineLevel="1" x14ac:dyDescent="0.3">
      <c r="A278" s="52">
        <v>43740</v>
      </c>
      <c r="B278" s="53">
        <v>2019</v>
      </c>
      <c r="C278" s="53">
        <v>10</v>
      </c>
      <c r="D278" s="51">
        <v>834.22083333333342</v>
      </c>
      <c r="E278" s="51">
        <v>42.135557407547715</v>
      </c>
      <c r="F278" s="51">
        <v>19.798500000000001</v>
      </c>
      <c r="M278" s="57"/>
      <c r="N278" s="57"/>
    </row>
    <row r="279" spans="1:14" hidden="1" outlineLevel="1" x14ac:dyDescent="0.3">
      <c r="A279" s="52">
        <v>43741</v>
      </c>
      <c r="B279" s="53">
        <v>2019</v>
      </c>
      <c r="C279" s="53">
        <v>10</v>
      </c>
      <c r="D279" s="51">
        <v>965.31916666666677</v>
      </c>
      <c r="E279" s="51">
        <v>48.909608784943195</v>
      </c>
      <c r="F279" s="51">
        <v>19.736799999999999</v>
      </c>
      <c r="M279" s="57"/>
      <c r="N279" s="57"/>
    </row>
    <row r="280" spans="1:14" hidden="1" outlineLevel="1" x14ac:dyDescent="0.3">
      <c r="A280" s="52">
        <v>43742</v>
      </c>
      <c r="B280" s="53">
        <v>2019</v>
      </c>
      <c r="C280" s="53">
        <v>10</v>
      </c>
      <c r="D280" s="51">
        <v>903.03499999999997</v>
      </c>
      <c r="E280" s="51">
        <v>46.24900770786919</v>
      </c>
      <c r="F280" s="51">
        <v>19.525500000000001</v>
      </c>
      <c r="M280" s="57"/>
      <c r="N280" s="57"/>
    </row>
    <row r="281" spans="1:14" hidden="1" outlineLevel="1" x14ac:dyDescent="0.3">
      <c r="A281" s="52">
        <v>43743</v>
      </c>
      <c r="B281" s="53">
        <v>2019</v>
      </c>
      <c r="C281" s="53">
        <v>10</v>
      </c>
      <c r="D281" s="51">
        <v>752.23916666666673</v>
      </c>
      <c r="E281" s="51">
        <v>38.525987384019189</v>
      </c>
      <c r="F281" s="51">
        <v>19.525500000000001</v>
      </c>
      <c r="M281" s="57"/>
      <c r="N281" s="57"/>
    </row>
    <row r="282" spans="1:14" hidden="1" outlineLevel="1" x14ac:dyDescent="0.3">
      <c r="A282" s="52">
        <v>43744</v>
      </c>
      <c r="B282" s="53">
        <v>2019</v>
      </c>
      <c r="C282" s="53">
        <v>10</v>
      </c>
      <c r="D282" s="51">
        <v>467.00458333333341</v>
      </c>
      <c r="E282" s="51">
        <v>23.917676030490046</v>
      </c>
      <c r="F282" s="51">
        <v>19.525500000000001</v>
      </c>
      <c r="M282" s="57"/>
      <c r="N282" s="57"/>
    </row>
    <row r="283" spans="1:14" hidden="1" outlineLevel="1" x14ac:dyDescent="0.3">
      <c r="A283" s="52">
        <v>43745</v>
      </c>
      <c r="B283" s="53">
        <v>2019</v>
      </c>
      <c r="C283" s="53">
        <v>10</v>
      </c>
      <c r="D283" s="51">
        <v>677.73374999999999</v>
      </c>
      <c r="E283" s="51">
        <v>34.662787307822136</v>
      </c>
      <c r="F283" s="51">
        <v>19.552199999999999</v>
      </c>
      <c r="M283" s="57"/>
      <c r="N283" s="57"/>
    </row>
    <row r="284" spans="1:14" hidden="1" outlineLevel="1" x14ac:dyDescent="0.3">
      <c r="A284" s="52">
        <v>43746</v>
      </c>
      <c r="B284" s="53">
        <v>2019</v>
      </c>
      <c r="C284" s="53">
        <v>10</v>
      </c>
      <c r="D284" s="51">
        <v>828.23374999999999</v>
      </c>
      <c r="E284" s="51">
        <v>42.29134752859477</v>
      </c>
      <c r="F284" s="51">
        <v>19.584</v>
      </c>
      <c r="M284" s="57"/>
      <c r="N284" s="57"/>
    </row>
    <row r="285" spans="1:14" hidden="1" outlineLevel="1" x14ac:dyDescent="0.3">
      <c r="A285" s="52">
        <v>43747</v>
      </c>
      <c r="B285" s="53">
        <v>2019</v>
      </c>
      <c r="C285" s="53">
        <v>10</v>
      </c>
      <c r="D285" s="51">
        <v>482.47958333333332</v>
      </c>
      <c r="E285" s="51">
        <v>24.655426893352889</v>
      </c>
      <c r="F285" s="51">
        <v>19.568899999999999</v>
      </c>
      <c r="M285" s="57"/>
      <c r="N285" s="57"/>
    </row>
    <row r="286" spans="1:14" hidden="1" outlineLevel="1" x14ac:dyDescent="0.3">
      <c r="A286" s="52">
        <v>43748</v>
      </c>
      <c r="B286" s="53">
        <v>2019</v>
      </c>
      <c r="C286" s="53">
        <v>10</v>
      </c>
      <c r="D286" s="51">
        <v>517.1350000000001</v>
      </c>
      <c r="E286" s="51">
        <v>26.551878170503791</v>
      </c>
      <c r="F286" s="51">
        <v>19.476400000000002</v>
      </c>
      <c r="M286" s="57"/>
      <c r="N286" s="57"/>
    </row>
    <row r="287" spans="1:14" hidden="1" outlineLevel="1" x14ac:dyDescent="0.3">
      <c r="A287" s="52">
        <v>43749</v>
      </c>
      <c r="B287" s="53">
        <v>2019</v>
      </c>
      <c r="C287" s="53">
        <v>10</v>
      </c>
      <c r="D287" s="51">
        <v>394.56041666666664</v>
      </c>
      <c r="E287" s="51">
        <v>20.420584972681837</v>
      </c>
      <c r="F287" s="51">
        <v>19.3217</v>
      </c>
      <c r="M287" s="57"/>
      <c r="N287" s="57"/>
    </row>
    <row r="288" spans="1:14" hidden="1" outlineLevel="1" x14ac:dyDescent="0.3">
      <c r="A288" s="52">
        <v>43750</v>
      </c>
      <c r="B288" s="53">
        <v>2019</v>
      </c>
      <c r="C288" s="53">
        <v>10</v>
      </c>
      <c r="D288" s="51">
        <v>216.87791666666666</v>
      </c>
      <c r="E288" s="51">
        <v>11.224577375006685</v>
      </c>
      <c r="F288" s="51">
        <v>19.3217</v>
      </c>
      <c r="M288" s="57"/>
      <c r="N288" s="57"/>
    </row>
    <row r="289" spans="1:14" hidden="1" outlineLevel="1" x14ac:dyDescent="0.3">
      <c r="A289" s="52">
        <v>43751</v>
      </c>
      <c r="B289" s="53">
        <v>2019</v>
      </c>
      <c r="C289" s="53">
        <v>10</v>
      </c>
      <c r="D289" s="51">
        <v>334.74916666666661</v>
      </c>
      <c r="E289" s="51">
        <v>17.325036961896036</v>
      </c>
      <c r="F289" s="51">
        <v>19.3217</v>
      </c>
      <c r="M289" s="57"/>
      <c r="N289" s="57"/>
    </row>
    <row r="290" spans="1:14" hidden="1" outlineLevel="1" x14ac:dyDescent="0.3">
      <c r="A290" s="52">
        <v>43752</v>
      </c>
      <c r="B290" s="53">
        <v>2019</v>
      </c>
      <c r="C290" s="53">
        <v>10</v>
      </c>
      <c r="D290" s="51">
        <v>374.07333333333332</v>
      </c>
      <c r="E290" s="51">
        <v>19.41704904871651</v>
      </c>
      <c r="F290" s="51">
        <v>19.2652</v>
      </c>
      <c r="M290" s="57"/>
      <c r="N290" s="57"/>
    </row>
    <row r="291" spans="1:14" hidden="1" outlineLevel="1" x14ac:dyDescent="0.3">
      <c r="A291" s="52">
        <v>43753</v>
      </c>
      <c r="B291" s="53">
        <v>2019</v>
      </c>
      <c r="C291" s="53">
        <v>10</v>
      </c>
      <c r="D291" s="51">
        <v>562.96916666666664</v>
      </c>
      <c r="E291" s="51">
        <v>29.24211337350232</v>
      </c>
      <c r="F291" s="51">
        <v>19.251999999999999</v>
      </c>
      <c r="M291" s="57"/>
      <c r="N291" s="57"/>
    </row>
    <row r="292" spans="1:14" hidden="1" outlineLevel="1" x14ac:dyDescent="0.3">
      <c r="A292" s="52">
        <v>43754</v>
      </c>
      <c r="B292" s="53">
        <v>2019</v>
      </c>
      <c r="C292" s="53">
        <v>10</v>
      </c>
      <c r="D292" s="51">
        <v>847.42916666666679</v>
      </c>
      <c r="E292" s="51">
        <v>44.105923786226704</v>
      </c>
      <c r="F292" s="51">
        <v>19.2135</v>
      </c>
      <c r="M292" s="57"/>
      <c r="N292" s="57"/>
    </row>
    <row r="293" spans="1:14" hidden="1" outlineLevel="1" x14ac:dyDescent="0.3">
      <c r="A293" s="52">
        <v>43755</v>
      </c>
      <c r="B293" s="53">
        <v>2019</v>
      </c>
      <c r="C293" s="53">
        <v>10</v>
      </c>
      <c r="D293" s="51">
        <v>1892.1520833333332</v>
      </c>
      <c r="E293" s="51">
        <v>98.75429710197875</v>
      </c>
      <c r="F293" s="51">
        <v>19.1602</v>
      </c>
      <c r="M293" s="57"/>
      <c r="N293" s="57"/>
    </row>
    <row r="294" spans="1:14" hidden="1" outlineLevel="1" x14ac:dyDescent="0.3">
      <c r="A294" s="52">
        <v>43756</v>
      </c>
      <c r="B294" s="53">
        <v>2019</v>
      </c>
      <c r="C294" s="53">
        <v>10</v>
      </c>
      <c r="D294" s="51">
        <v>740.40250000000015</v>
      </c>
      <c r="E294" s="51">
        <v>38.664931172059411</v>
      </c>
      <c r="F294" s="51">
        <v>19.1492</v>
      </c>
      <c r="M294" s="57"/>
      <c r="N294" s="57"/>
    </row>
    <row r="295" spans="1:14" hidden="1" outlineLevel="1" x14ac:dyDescent="0.3">
      <c r="A295" s="52">
        <v>43757</v>
      </c>
      <c r="B295" s="53">
        <v>2019</v>
      </c>
      <c r="C295" s="53">
        <v>10</v>
      </c>
      <c r="D295" s="51">
        <v>628.51874999999995</v>
      </c>
      <c r="E295" s="51">
        <v>32.822193616443506</v>
      </c>
      <c r="F295" s="51">
        <v>19.1492</v>
      </c>
      <c r="M295" s="57"/>
      <c r="N295" s="57"/>
    </row>
    <row r="296" spans="1:14" hidden="1" outlineLevel="1" x14ac:dyDescent="0.3">
      <c r="A296" s="52">
        <v>43758</v>
      </c>
      <c r="B296" s="53">
        <v>2019</v>
      </c>
      <c r="C296" s="53">
        <v>10</v>
      </c>
      <c r="D296" s="51">
        <v>515.25625000000002</v>
      </c>
      <c r="E296" s="51">
        <v>26.907455663944187</v>
      </c>
      <c r="F296" s="51">
        <v>19.1492</v>
      </c>
      <c r="M296" s="57"/>
      <c r="N296" s="57"/>
    </row>
    <row r="297" spans="1:14" hidden="1" outlineLevel="1" x14ac:dyDescent="0.3">
      <c r="A297" s="52">
        <v>43759</v>
      </c>
      <c r="B297" s="53">
        <v>2019</v>
      </c>
      <c r="C297" s="53">
        <v>10</v>
      </c>
      <c r="D297" s="51">
        <v>966.74666666666656</v>
      </c>
      <c r="E297" s="51">
        <v>50.50342524196104</v>
      </c>
      <c r="F297" s="51">
        <v>19.142199999999999</v>
      </c>
      <c r="M297" s="57"/>
      <c r="N297" s="57"/>
    </row>
    <row r="298" spans="1:14" hidden="1" outlineLevel="1" x14ac:dyDescent="0.3">
      <c r="A298" s="52">
        <v>43760</v>
      </c>
      <c r="B298" s="53">
        <v>2019</v>
      </c>
      <c r="C298" s="53">
        <v>10</v>
      </c>
      <c r="D298" s="51">
        <v>470.07625000000007</v>
      </c>
      <c r="E298" s="51">
        <v>24.604880921224815</v>
      </c>
      <c r="F298" s="51">
        <v>19.105</v>
      </c>
      <c r="M298" s="57"/>
      <c r="N298" s="57"/>
    </row>
    <row r="299" spans="1:14" hidden="1" outlineLevel="1" x14ac:dyDescent="0.3">
      <c r="A299" s="52">
        <v>43761</v>
      </c>
      <c r="B299" s="53">
        <v>2019</v>
      </c>
      <c r="C299" s="53">
        <v>10</v>
      </c>
      <c r="D299" s="51">
        <v>441.57041666666669</v>
      </c>
      <c r="E299" s="51">
        <v>23.087683478163875</v>
      </c>
      <c r="F299" s="51">
        <v>19.125800000000002</v>
      </c>
      <c r="M299" s="57"/>
      <c r="N299" s="57"/>
    </row>
    <row r="300" spans="1:14" hidden="1" outlineLevel="1" x14ac:dyDescent="0.3">
      <c r="A300" s="52">
        <v>43762</v>
      </c>
      <c r="B300" s="53">
        <v>2019</v>
      </c>
      <c r="C300" s="53">
        <v>10</v>
      </c>
      <c r="D300" s="51">
        <v>547.99374999999998</v>
      </c>
      <c r="E300" s="51">
        <v>28.709110007439303</v>
      </c>
      <c r="F300" s="51">
        <v>19.087800000000001</v>
      </c>
      <c r="M300" s="57"/>
      <c r="N300" s="57"/>
    </row>
    <row r="301" spans="1:14" hidden="1" outlineLevel="1" x14ac:dyDescent="0.3">
      <c r="A301" s="52">
        <v>43763</v>
      </c>
      <c r="B301" s="53">
        <v>2019</v>
      </c>
      <c r="C301" s="53">
        <v>10</v>
      </c>
      <c r="D301" s="51">
        <v>340.62833333333339</v>
      </c>
      <c r="E301" s="51">
        <v>17.85076686580722</v>
      </c>
      <c r="F301" s="51">
        <v>19.082000000000001</v>
      </c>
      <c r="M301" s="57"/>
      <c r="N301" s="57"/>
    </row>
    <row r="302" spans="1:14" hidden="1" outlineLevel="1" x14ac:dyDescent="0.3">
      <c r="A302" s="52">
        <v>43764</v>
      </c>
      <c r="B302" s="53">
        <v>2019</v>
      </c>
      <c r="C302" s="53">
        <v>10</v>
      </c>
      <c r="D302" s="51">
        <v>338.35458333333332</v>
      </c>
      <c r="E302" s="51">
        <v>17.73161006882577</v>
      </c>
      <c r="F302" s="51">
        <v>19.082000000000001</v>
      </c>
      <c r="M302" s="57"/>
      <c r="N302" s="57"/>
    </row>
    <row r="303" spans="1:14" hidden="1" outlineLevel="1" x14ac:dyDescent="0.3">
      <c r="A303" s="52">
        <v>43765</v>
      </c>
      <c r="B303" s="53">
        <v>2019</v>
      </c>
      <c r="C303" s="53">
        <v>10</v>
      </c>
      <c r="D303" s="51">
        <v>266.60840000000002</v>
      </c>
      <c r="E303" s="51">
        <v>13.971722041714706</v>
      </c>
      <c r="F303" s="51">
        <v>19.082000000000001</v>
      </c>
      <c r="M303" s="57"/>
      <c r="N303" s="57"/>
    </row>
    <row r="304" spans="1:14" hidden="1" outlineLevel="1" x14ac:dyDescent="0.3">
      <c r="A304" s="52">
        <v>43766</v>
      </c>
      <c r="B304" s="53">
        <v>2019</v>
      </c>
      <c r="C304" s="53">
        <v>10</v>
      </c>
      <c r="D304" s="51">
        <v>470.1387499999999</v>
      </c>
      <c r="E304" s="51">
        <v>24.673630099242683</v>
      </c>
      <c r="F304" s="51">
        <v>19.054300000000001</v>
      </c>
      <c r="M304" s="57"/>
      <c r="N304" s="57"/>
    </row>
    <row r="305" spans="1:14" hidden="1" outlineLevel="1" x14ac:dyDescent="0.3">
      <c r="A305" s="52">
        <v>43767</v>
      </c>
      <c r="B305" s="53">
        <v>2019</v>
      </c>
      <c r="C305" s="53">
        <v>10</v>
      </c>
      <c r="D305" s="51">
        <v>462.91708333333332</v>
      </c>
      <c r="E305" s="51">
        <v>24.215323948868438</v>
      </c>
      <c r="F305" s="51">
        <v>19.116700000000002</v>
      </c>
      <c r="M305" s="57"/>
      <c r="N305" s="57"/>
    </row>
    <row r="306" spans="1:14" hidden="1" outlineLevel="1" x14ac:dyDescent="0.3">
      <c r="A306" s="52">
        <v>43768</v>
      </c>
      <c r="B306" s="53">
        <v>2019</v>
      </c>
      <c r="C306" s="53">
        <v>10</v>
      </c>
      <c r="D306" s="51">
        <v>585.84375</v>
      </c>
      <c r="E306" s="51">
        <v>30.569535542649614</v>
      </c>
      <c r="F306" s="51">
        <v>19.164300000000001</v>
      </c>
      <c r="M306" s="57"/>
      <c r="N306" s="57"/>
    </row>
    <row r="307" spans="1:14" hidden="1" outlineLevel="1" x14ac:dyDescent="0.3">
      <c r="A307" s="52">
        <v>43769</v>
      </c>
      <c r="B307" s="53">
        <v>2019</v>
      </c>
      <c r="C307" s="53">
        <v>10</v>
      </c>
      <c r="D307" s="51">
        <v>457.28375</v>
      </c>
      <c r="E307" s="51">
        <v>23.823314126742659</v>
      </c>
      <c r="F307" s="51">
        <v>19.194800000000001</v>
      </c>
      <c r="M307" s="57"/>
      <c r="N307" s="57"/>
    </row>
    <row r="308" spans="1:14" hidden="1" outlineLevel="1" x14ac:dyDescent="0.3">
      <c r="A308" s="52">
        <v>43770</v>
      </c>
      <c r="B308" s="53">
        <v>2019</v>
      </c>
      <c r="C308" s="53">
        <v>11</v>
      </c>
      <c r="D308" s="51">
        <v>532.58000000000004</v>
      </c>
      <c r="E308" s="51">
        <v>27.875304881240258</v>
      </c>
      <c r="F308" s="51">
        <v>19.105799999999999</v>
      </c>
      <c r="M308" s="57"/>
      <c r="N308" s="57"/>
    </row>
    <row r="309" spans="1:14" hidden="1" outlineLevel="1" x14ac:dyDescent="0.3">
      <c r="A309" s="52">
        <v>43771</v>
      </c>
      <c r="B309" s="53">
        <v>2019</v>
      </c>
      <c r="C309" s="53">
        <v>11</v>
      </c>
      <c r="D309" s="51">
        <v>388.27124999999984</v>
      </c>
      <c r="E309" s="51">
        <v>20.322166567220417</v>
      </c>
      <c r="F309" s="51">
        <v>19.105799999999999</v>
      </c>
      <c r="M309" s="57"/>
      <c r="N309" s="57"/>
    </row>
    <row r="310" spans="1:14" hidden="1" outlineLevel="1" x14ac:dyDescent="0.3">
      <c r="A310" s="52">
        <v>43772</v>
      </c>
      <c r="B310" s="53">
        <v>2019</v>
      </c>
      <c r="C310" s="53">
        <v>11</v>
      </c>
      <c r="D310" s="51">
        <v>335.41791666666671</v>
      </c>
      <c r="E310" s="51">
        <v>17.555816383855518</v>
      </c>
      <c r="F310" s="51">
        <v>19.105799999999999</v>
      </c>
      <c r="M310" s="57"/>
      <c r="N310" s="57"/>
    </row>
    <row r="311" spans="1:14" hidden="1" outlineLevel="1" x14ac:dyDescent="0.3">
      <c r="A311" s="52">
        <v>43773</v>
      </c>
      <c r="B311" s="53">
        <v>2019</v>
      </c>
      <c r="C311" s="53">
        <v>11</v>
      </c>
      <c r="D311" s="51">
        <v>431.46083333333331</v>
      </c>
      <c r="E311" s="51">
        <v>22.527650872383933</v>
      </c>
      <c r="F311" s="51">
        <v>19.1525</v>
      </c>
      <c r="M311" s="57"/>
      <c r="N311" s="57"/>
    </row>
    <row r="312" spans="1:14" hidden="1" outlineLevel="1" x14ac:dyDescent="0.3">
      <c r="A312" s="52">
        <v>43774</v>
      </c>
      <c r="B312" s="53">
        <v>2019</v>
      </c>
      <c r="C312" s="53">
        <v>11</v>
      </c>
      <c r="D312" s="51">
        <v>475.685</v>
      </c>
      <c r="E312" s="51">
        <v>24.759141184124921</v>
      </c>
      <c r="F312" s="51">
        <v>19.212499999999999</v>
      </c>
      <c r="M312" s="57"/>
      <c r="N312" s="57"/>
    </row>
    <row r="313" spans="1:14" hidden="1" outlineLevel="1" x14ac:dyDescent="0.3">
      <c r="A313" s="52">
        <v>43775</v>
      </c>
      <c r="B313" s="53">
        <v>2019</v>
      </c>
      <c r="C313" s="53">
        <v>11</v>
      </c>
      <c r="D313" s="51">
        <v>557.42875000000015</v>
      </c>
      <c r="E313" s="51">
        <v>29.039856110610419</v>
      </c>
      <c r="F313" s="51">
        <v>19.1953</v>
      </c>
      <c r="M313" s="57"/>
      <c r="N313" s="57"/>
    </row>
    <row r="314" spans="1:14" hidden="1" outlineLevel="1" x14ac:dyDescent="0.3">
      <c r="A314" s="52">
        <v>43776</v>
      </c>
      <c r="B314" s="53">
        <v>2019</v>
      </c>
      <c r="C314" s="53">
        <v>11</v>
      </c>
      <c r="D314" s="51">
        <v>1503.4574999999998</v>
      </c>
      <c r="E314" s="51">
        <v>78.580519215792847</v>
      </c>
      <c r="F314" s="51">
        <v>19.1327</v>
      </c>
      <c r="M314" s="57"/>
      <c r="N314" s="57"/>
    </row>
    <row r="315" spans="1:14" hidden="1" outlineLevel="1" x14ac:dyDescent="0.3">
      <c r="A315" s="52">
        <v>43777</v>
      </c>
      <c r="B315" s="53">
        <v>2019</v>
      </c>
      <c r="C315" s="53">
        <v>11</v>
      </c>
      <c r="D315" s="51">
        <v>388.02208333333334</v>
      </c>
      <c r="E315" s="51">
        <v>20.308062225664859</v>
      </c>
      <c r="F315" s="51">
        <v>19.1068</v>
      </c>
      <c r="M315" s="57"/>
      <c r="N315" s="57"/>
    </row>
    <row r="316" spans="1:14" hidden="1" outlineLevel="1" x14ac:dyDescent="0.3">
      <c r="A316" s="52">
        <v>43778</v>
      </c>
      <c r="B316" s="53">
        <v>2019</v>
      </c>
      <c r="C316" s="53">
        <v>11</v>
      </c>
      <c r="D316" s="51">
        <v>549.36750000000006</v>
      </c>
      <c r="E316" s="51">
        <v>28.752459857223609</v>
      </c>
      <c r="F316" s="51">
        <v>19.1068</v>
      </c>
      <c r="M316" s="57"/>
      <c r="N316" s="57"/>
    </row>
    <row r="317" spans="1:14" hidden="1" outlineLevel="1" x14ac:dyDescent="0.3">
      <c r="A317" s="52">
        <v>43779</v>
      </c>
      <c r="B317" s="53">
        <v>2019</v>
      </c>
      <c r="C317" s="53">
        <v>11</v>
      </c>
      <c r="D317" s="51">
        <v>401.86375000000015</v>
      </c>
      <c r="E317" s="51">
        <v>21.032498900914867</v>
      </c>
      <c r="F317" s="51">
        <v>19.1068</v>
      </c>
      <c r="M317" s="57"/>
      <c r="N317" s="57"/>
    </row>
    <row r="318" spans="1:14" hidden="1" outlineLevel="1" x14ac:dyDescent="0.3">
      <c r="A318" s="52">
        <v>43780</v>
      </c>
      <c r="B318" s="53">
        <v>2019</v>
      </c>
      <c r="C318" s="53">
        <v>11</v>
      </c>
      <c r="D318" s="51">
        <v>501.66624999999993</v>
      </c>
      <c r="E318" s="51">
        <v>26.252878224920188</v>
      </c>
      <c r="F318" s="51">
        <v>19.109000000000002</v>
      </c>
      <c r="M318" s="57"/>
      <c r="N318" s="57"/>
    </row>
    <row r="319" spans="1:14" hidden="1" outlineLevel="1" x14ac:dyDescent="0.3">
      <c r="A319" s="52">
        <v>43781</v>
      </c>
      <c r="B319" s="53">
        <v>2019</v>
      </c>
      <c r="C319" s="53">
        <v>11</v>
      </c>
      <c r="D319" s="51">
        <v>424.25125000000003</v>
      </c>
      <c r="E319" s="51">
        <v>22.075953022718522</v>
      </c>
      <c r="F319" s="51">
        <v>19.2178</v>
      </c>
      <c r="M319" s="57"/>
      <c r="N319" s="57"/>
    </row>
    <row r="320" spans="1:14" hidden="1" outlineLevel="1" x14ac:dyDescent="0.3">
      <c r="A320" s="52">
        <v>43782</v>
      </c>
      <c r="B320" s="53">
        <v>2019</v>
      </c>
      <c r="C320" s="53">
        <v>11</v>
      </c>
      <c r="D320" s="51">
        <v>541.8841666666666</v>
      </c>
      <c r="E320" s="51">
        <v>27.854210465895282</v>
      </c>
      <c r="F320" s="51">
        <v>19.4543</v>
      </c>
      <c r="M320" s="57"/>
      <c r="N320" s="57"/>
    </row>
    <row r="321" spans="1:14" hidden="1" outlineLevel="1" x14ac:dyDescent="0.3">
      <c r="A321" s="52">
        <v>43783</v>
      </c>
      <c r="B321" s="53">
        <v>2019</v>
      </c>
      <c r="C321" s="53">
        <v>11</v>
      </c>
      <c r="D321" s="51">
        <v>430.79541666666665</v>
      </c>
      <c r="E321" s="51">
        <v>22.1798822346246</v>
      </c>
      <c r="F321" s="51">
        <v>19.422799999999999</v>
      </c>
      <c r="M321" s="57"/>
      <c r="N321" s="57"/>
    </row>
    <row r="322" spans="1:14" hidden="1" outlineLevel="1" x14ac:dyDescent="0.3">
      <c r="A322" s="52">
        <v>43784</v>
      </c>
      <c r="B322" s="53">
        <v>2019</v>
      </c>
      <c r="C322" s="53">
        <v>11</v>
      </c>
      <c r="D322" s="51">
        <v>423.4641666666667</v>
      </c>
      <c r="E322" s="51">
        <v>22.048190784621021</v>
      </c>
      <c r="F322" s="51">
        <v>19.206299999999999</v>
      </c>
      <c r="M322" s="57"/>
      <c r="N322" s="57"/>
    </row>
    <row r="323" spans="1:14" hidden="1" outlineLevel="1" x14ac:dyDescent="0.3">
      <c r="A323" s="52">
        <v>43785</v>
      </c>
      <c r="B323" s="53">
        <v>2019</v>
      </c>
      <c r="C323" s="53">
        <v>11</v>
      </c>
      <c r="D323" s="51">
        <v>412.3729166666667</v>
      </c>
      <c r="E323" s="51">
        <v>21.470710999342234</v>
      </c>
      <c r="F323" s="51">
        <v>19.206299999999999</v>
      </c>
      <c r="M323" s="57"/>
      <c r="N323" s="57"/>
    </row>
    <row r="324" spans="1:14" hidden="1" outlineLevel="1" x14ac:dyDescent="0.3">
      <c r="A324" s="52">
        <v>43786</v>
      </c>
      <c r="B324" s="53">
        <v>2019</v>
      </c>
      <c r="C324" s="53">
        <v>11</v>
      </c>
      <c r="D324" s="51">
        <v>385.67374999999998</v>
      </c>
      <c r="E324" s="51">
        <v>20.080585537037326</v>
      </c>
      <c r="F324" s="51">
        <v>19.206299999999999</v>
      </c>
      <c r="M324" s="57"/>
      <c r="N324" s="57"/>
    </row>
    <row r="325" spans="1:14" hidden="1" outlineLevel="1" x14ac:dyDescent="0.3">
      <c r="A325" s="52">
        <v>43787</v>
      </c>
      <c r="B325" s="53">
        <v>2019</v>
      </c>
      <c r="C325" s="53">
        <v>11</v>
      </c>
      <c r="D325" s="51">
        <v>390.27250000000004</v>
      </c>
      <c r="E325" s="51">
        <v>20.320025200064567</v>
      </c>
      <c r="F325" s="51">
        <v>19.206299999999999</v>
      </c>
      <c r="M325" s="57"/>
      <c r="N325" s="57"/>
    </row>
    <row r="326" spans="1:14" hidden="1" outlineLevel="1" x14ac:dyDescent="0.3">
      <c r="A326" s="52">
        <v>43788</v>
      </c>
      <c r="B326" s="53">
        <v>2019</v>
      </c>
      <c r="C326" s="53">
        <v>11</v>
      </c>
      <c r="D326" s="51">
        <v>407.78666666666663</v>
      </c>
      <c r="E326" s="51">
        <v>21.053899676626031</v>
      </c>
      <c r="F326" s="51">
        <v>19.3687</v>
      </c>
      <c r="M326" s="57"/>
      <c r="N326" s="57"/>
    </row>
    <row r="327" spans="1:14" hidden="1" outlineLevel="1" x14ac:dyDescent="0.3">
      <c r="A327" s="52">
        <v>43789</v>
      </c>
      <c r="B327" s="53">
        <v>2019</v>
      </c>
      <c r="C327" s="53">
        <v>11</v>
      </c>
      <c r="D327" s="51">
        <v>355.44666666666666</v>
      </c>
      <c r="E327" s="51">
        <v>18.246748802190279</v>
      </c>
      <c r="F327" s="51">
        <v>19.48</v>
      </c>
      <c r="M327" s="57"/>
      <c r="N327" s="57"/>
    </row>
    <row r="328" spans="1:14" hidden="1" outlineLevel="1" x14ac:dyDescent="0.3">
      <c r="A328" s="52">
        <v>43790</v>
      </c>
      <c r="B328" s="53">
        <v>2019</v>
      </c>
      <c r="C328" s="53">
        <v>11</v>
      </c>
      <c r="D328" s="51">
        <v>483.66083333333336</v>
      </c>
      <c r="E328" s="51">
        <v>24.913248994701366</v>
      </c>
      <c r="F328" s="51">
        <v>19.413799999999998</v>
      </c>
      <c r="M328" s="57"/>
      <c r="N328" s="57"/>
    </row>
    <row r="329" spans="1:14" hidden="1" outlineLevel="1" x14ac:dyDescent="0.3">
      <c r="A329" s="52">
        <v>43791</v>
      </c>
      <c r="B329" s="53">
        <v>2019</v>
      </c>
      <c r="C329" s="53">
        <v>11</v>
      </c>
      <c r="D329" s="51">
        <v>1015.0625000000001</v>
      </c>
      <c r="E329" s="51">
        <v>52.326315680947694</v>
      </c>
      <c r="F329" s="51">
        <v>19.398700000000002</v>
      </c>
      <c r="M329" s="57"/>
      <c r="N329" s="57"/>
    </row>
    <row r="330" spans="1:14" hidden="1" outlineLevel="1" x14ac:dyDescent="0.3">
      <c r="A330" s="52">
        <v>43792</v>
      </c>
      <c r="B330" s="53">
        <v>2019</v>
      </c>
      <c r="C330" s="53">
        <v>11</v>
      </c>
      <c r="D330" s="51">
        <v>372.32499999999999</v>
      </c>
      <c r="E330" s="51">
        <v>19.193296458010071</v>
      </c>
      <c r="F330" s="51">
        <v>19.398700000000002</v>
      </c>
      <c r="M330" s="57"/>
      <c r="N330" s="57"/>
    </row>
    <row r="331" spans="1:14" hidden="1" outlineLevel="1" x14ac:dyDescent="0.3">
      <c r="A331" s="52">
        <v>43793</v>
      </c>
      <c r="B331" s="53">
        <v>2019</v>
      </c>
      <c r="C331" s="53">
        <v>11</v>
      </c>
      <c r="D331" s="51">
        <v>375.68041666666664</v>
      </c>
      <c r="E331" s="51">
        <v>19.366267670857667</v>
      </c>
      <c r="F331" s="51">
        <v>19.398700000000002</v>
      </c>
      <c r="M331" s="57"/>
      <c r="N331" s="57"/>
    </row>
    <row r="332" spans="1:14" hidden="1" outlineLevel="1" x14ac:dyDescent="0.3">
      <c r="A332" s="52">
        <v>43794</v>
      </c>
      <c r="B332" s="53">
        <v>2019</v>
      </c>
      <c r="C332" s="53">
        <v>11</v>
      </c>
      <c r="D332" s="51">
        <v>415.1970833333333</v>
      </c>
      <c r="E332" s="51">
        <v>21.350406407909439</v>
      </c>
      <c r="F332" s="51">
        <v>19.4468</v>
      </c>
      <c r="M332" s="57"/>
      <c r="N332" s="57"/>
    </row>
    <row r="333" spans="1:14" hidden="1" outlineLevel="1" x14ac:dyDescent="0.3">
      <c r="A333" s="52">
        <v>43795</v>
      </c>
      <c r="B333" s="53">
        <v>2019</v>
      </c>
      <c r="C333" s="53">
        <v>11</v>
      </c>
      <c r="D333" s="51">
        <v>651.57749999999999</v>
      </c>
      <c r="E333" s="51">
        <v>33.382560135256298</v>
      </c>
      <c r="F333" s="51">
        <v>19.5185</v>
      </c>
      <c r="M333" s="57"/>
      <c r="N333" s="57"/>
    </row>
    <row r="334" spans="1:14" hidden="1" outlineLevel="1" x14ac:dyDescent="0.3">
      <c r="A334" s="52">
        <v>43796</v>
      </c>
      <c r="B334" s="53">
        <v>2019</v>
      </c>
      <c r="C334" s="53">
        <v>11</v>
      </c>
      <c r="D334" s="51">
        <v>1359.11375</v>
      </c>
      <c r="E334" s="51">
        <v>69.481856477528922</v>
      </c>
      <c r="F334" s="51">
        <v>19.560700000000001</v>
      </c>
      <c r="M334" s="57"/>
      <c r="N334" s="57"/>
    </row>
    <row r="335" spans="1:14" hidden="1" outlineLevel="1" x14ac:dyDescent="0.3">
      <c r="A335" s="52">
        <v>43797</v>
      </c>
      <c r="B335" s="53">
        <v>2019</v>
      </c>
      <c r="C335" s="53">
        <v>11</v>
      </c>
      <c r="D335" s="51">
        <v>628.81666666666661</v>
      </c>
      <c r="E335" s="51">
        <v>32.063997117308219</v>
      </c>
      <c r="F335" s="51">
        <v>19.6113</v>
      </c>
      <c r="M335" s="57"/>
      <c r="N335" s="57"/>
    </row>
    <row r="336" spans="1:14" hidden="1" outlineLevel="1" x14ac:dyDescent="0.3">
      <c r="A336" s="52">
        <v>43798</v>
      </c>
      <c r="B336" s="53">
        <v>2019</v>
      </c>
      <c r="C336" s="53">
        <v>11</v>
      </c>
      <c r="D336" s="51">
        <v>514.72291666666661</v>
      </c>
      <c r="E336" s="51">
        <v>26.34848461580463</v>
      </c>
      <c r="F336" s="51">
        <v>19.5352</v>
      </c>
      <c r="M336" s="57"/>
      <c r="N336" s="57"/>
    </row>
    <row r="337" spans="1:14" hidden="1" outlineLevel="1" x14ac:dyDescent="0.3">
      <c r="A337" s="52">
        <v>43799</v>
      </c>
      <c r="B337" s="53">
        <v>2019</v>
      </c>
      <c r="C337" s="53">
        <v>11</v>
      </c>
      <c r="D337" s="51">
        <v>471.60124999999994</v>
      </c>
      <c r="E337" s="51">
        <v>24.141101703591463</v>
      </c>
      <c r="F337" s="51">
        <v>19.5352</v>
      </c>
      <c r="M337" s="57"/>
      <c r="N337" s="57"/>
    </row>
    <row r="338" spans="1:14" hidden="1" outlineLevel="1" x14ac:dyDescent="0.3">
      <c r="A338" s="52">
        <v>43800</v>
      </c>
      <c r="B338" s="53">
        <v>2019</v>
      </c>
      <c r="C338" s="53">
        <v>12</v>
      </c>
      <c r="D338" s="51">
        <v>391.57333333333327</v>
      </c>
      <c r="E338" s="51">
        <v>20.044500866811358</v>
      </c>
      <c r="F338" s="51">
        <v>19.5352</v>
      </c>
      <c r="M338" s="57"/>
      <c r="N338" s="57"/>
    </row>
    <row r="339" spans="1:14" hidden="1" outlineLevel="1" x14ac:dyDescent="0.3">
      <c r="A339" s="52">
        <v>43801</v>
      </c>
      <c r="B339" s="53">
        <v>2019</v>
      </c>
      <c r="C339" s="53">
        <v>12</v>
      </c>
      <c r="D339" s="51">
        <v>474.09958333333338</v>
      </c>
      <c r="E339" s="51">
        <v>24.223730352158135</v>
      </c>
      <c r="F339" s="51">
        <v>19.5717</v>
      </c>
      <c r="M339" s="57"/>
      <c r="N339" s="57"/>
    </row>
    <row r="340" spans="1:14" hidden="1" outlineLevel="1" x14ac:dyDescent="0.3">
      <c r="A340" s="52">
        <v>43802</v>
      </c>
      <c r="B340" s="53">
        <v>2019</v>
      </c>
      <c r="C340" s="53">
        <v>12</v>
      </c>
      <c r="D340" s="51">
        <v>374.16666666666657</v>
      </c>
      <c r="E340" s="51">
        <v>19.121550029470182</v>
      </c>
      <c r="F340" s="51">
        <v>19.567799999999998</v>
      </c>
      <c r="M340" s="57"/>
      <c r="N340" s="57"/>
    </row>
    <row r="341" spans="1:14" hidden="1" outlineLevel="1" x14ac:dyDescent="0.3">
      <c r="A341" s="52">
        <v>43803</v>
      </c>
      <c r="B341" s="53">
        <v>2019</v>
      </c>
      <c r="C341" s="53">
        <v>12</v>
      </c>
      <c r="D341" s="51">
        <v>554.04750000000013</v>
      </c>
      <c r="E341" s="51">
        <v>28.455448443045196</v>
      </c>
      <c r="F341" s="51">
        <v>19.470700000000001</v>
      </c>
      <c r="M341" s="57"/>
      <c r="N341" s="57"/>
    </row>
    <row r="342" spans="1:14" hidden="1" outlineLevel="1" x14ac:dyDescent="0.3">
      <c r="A342" s="52">
        <v>43804</v>
      </c>
      <c r="B342" s="53">
        <v>2019</v>
      </c>
      <c r="C342" s="53">
        <v>12</v>
      </c>
      <c r="D342" s="51">
        <v>404.70749999999998</v>
      </c>
      <c r="E342" s="51">
        <v>20.89481537317748</v>
      </c>
      <c r="F342" s="51">
        <v>19.3688</v>
      </c>
      <c r="M342" s="57"/>
      <c r="N342" s="57"/>
    </row>
    <row r="343" spans="1:14" hidden="1" outlineLevel="1" x14ac:dyDescent="0.3">
      <c r="A343" s="52">
        <v>43805</v>
      </c>
      <c r="B343" s="53">
        <v>2019</v>
      </c>
      <c r="C343" s="53">
        <v>12</v>
      </c>
      <c r="D343" s="51">
        <v>377.66541666666666</v>
      </c>
      <c r="E343" s="51">
        <v>19.543145128600528</v>
      </c>
      <c r="F343" s="51">
        <v>19.3247</v>
      </c>
      <c r="M343" s="57"/>
      <c r="N343" s="57"/>
    </row>
    <row r="344" spans="1:14" hidden="1" outlineLevel="1" x14ac:dyDescent="0.3">
      <c r="A344" s="52">
        <v>43806</v>
      </c>
      <c r="B344" s="53">
        <v>2019</v>
      </c>
      <c r="C344" s="53">
        <v>12</v>
      </c>
      <c r="D344" s="51">
        <v>354.10041666666672</v>
      </c>
      <c r="E344" s="51">
        <v>18.323721282434747</v>
      </c>
      <c r="F344" s="51">
        <v>19.3247</v>
      </c>
      <c r="M344" s="57"/>
      <c r="N344" s="57"/>
    </row>
    <row r="345" spans="1:14" hidden="1" outlineLevel="1" x14ac:dyDescent="0.3">
      <c r="A345" s="52">
        <v>43807</v>
      </c>
      <c r="B345" s="53">
        <v>2019</v>
      </c>
      <c r="C345" s="53">
        <v>12</v>
      </c>
      <c r="D345" s="51">
        <v>318.91416666666663</v>
      </c>
      <c r="E345" s="51">
        <v>16.502929756563706</v>
      </c>
      <c r="F345" s="51">
        <v>19.3247</v>
      </c>
      <c r="M345" s="57"/>
      <c r="N345" s="57"/>
    </row>
    <row r="346" spans="1:14" hidden="1" outlineLevel="1" x14ac:dyDescent="0.3">
      <c r="A346" s="52">
        <v>43808</v>
      </c>
      <c r="B346" s="53">
        <v>2019</v>
      </c>
      <c r="C346" s="53">
        <v>12</v>
      </c>
      <c r="D346" s="51">
        <v>329.0266666666667</v>
      </c>
      <c r="E346" s="51">
        <v>17.109893119503006</v>
      </c>
      <c r="F346" s="51">
        <v>19.2302</v>
      </c>
      <c r="M346" s="57"/>
      <c r="N346" s="57"/>
    </row>
    <row r="347" spans="1:14" hidden="1" outlineLevel="1" x14ac:dyDescent="0.3">
      <c r="A347" s="52">
        <v>43809</v>
      </c>
      <c r="B347" s="53">
        <v>2019</v>
      </c>
      <c r="C347" s="53">
        <v>12</v>
      </c>
      <c r="D347" s="51">
        <v>235.05249999999992</v>
      </c>
      <c r="E347" s="51">
        <v>12.219279275532585</v>
      </c>
      <c r="F347" s="51">
        <v>19.2362</v>
      </c>
      <c r="M347" s="57"/>
      <c r="N347" s="57"/>
    </row>
    <row r="348" spans="1:14" hidden="1" outlineLevel="1" x14ac:dyDescent="0.3">
      <c r="A348" s="52">
        <v>43810</v>
      </c>
      <c r="B348" s="53">
        <v>2019</v>
      </c>
      <c r="C348" s="53">
        <v>12</v>
      </c>
      <c r="D348" s="51">
        <v>296.36208333333337</v>
      </c>
      <c r="E348" s="51">
        <v>15.45282912288935</v>
      </c>
      <c r="F348" s="51">
        <v>19.1785</v>
      </c>
      <c r="M348" s="57"/>
      <c r="N348" s="57"/>
    </row>
    <row r="349" spans="1:14" hidden="1" outlineLevel="1" x14ac:dyDescent="0.3">
      <c r="A349" s="52">
        <v>43811</v>
      </c>
      <c r="B349" s="53">
        <v>2019</v>
      </c>
      <c r="C349" s="53">
        <v>12</v>
      </c>
      <c r="D349" s="51">
        <v>351.76</v>
      </c>
      <c r="E349" s="51">
        <v>18.341371848684727</v>
      </c>
      <c r="F349" s="51">
        <v>19.1785</v>
      </c>
      <c r="M349" s="57"/>
      <c r="N349" s="57"/>
    </row>
    <row r="350" spans="1:14" hidden="1" outlineLevel="1" x14ac:dyDescent="0.3">
      <c r="A350" s="52">
        <v>43812</v>
      </c>
      <c r="B350" s="53">
        <v>2019</v>
      </c>
      <c r="C350" s="53">
        <v>12</v>
      </c>
      <c r="D350" s="51">
        <v>355.04458333333332</v>
      </c>
      <c r="E350" s="51">
        <v>18.641914537992349</v>
      </c>
      <c r="F350" s="51">
        <v>19.045500000000001</v>
      </c>
      <c r="M350" s="57"/>
      <c r="N350" s="57"/>
    </row>
    <row r="351" spans="1:14" hidden="1" outlineLevel="1" x14ac:dyDescent="0.3">
      <c r="A351" s="52">
        <v>43813</v>
      </c>
      <c r="B351" s="53">
        <v>2019</v>
      </c>
      <c r="C351" s="53">
        <v>12</v>
      </c>
      <c r="D351" s="51">
        <v>327.67874999999998</v>
      </c>
      <c r="E351" s="51">
        <v>17.205048436638574</v>
      </c>
      <c r="F351" s="51">
        <v>19.045500000000001</v>
      </c>
      <c r="M351" s="57"/>
      <c r="N351" s="57"/>
    </row>
    <row r="352" spans="1:14" hidden="1" outlineLevel="1" x14ac:dyDescent="0.3">
      <c r="A352" s="52">
        <v>43814</v>
      </c>
      <c r="B352" s="53">
        <v>2019</v>
      </c>
      <c r="C352" s="53">
        <v>12</v>
      </c>
      <c r="D352" s="51">
        <v>289.00666666666672</v>
      </c>
      <c r="E352" s="51">
        <v>15.174538167371121</v>
      </c>
      <c r="F352" s="51">
        <v>19.045500000000001</v>
      </c>
      <c r="M352" s="57"/>
      <c r="N352" s="57"/>
    </row>
    <row r="353" spans="1:14" hidden="1" outlineLevel="1" x14ac:dyDescent="0.3">
      <c r="A353" s="52">
        <v>43815</v>
      </c>
      <c r="B353" s="53">
        <v>2019</v>
      </c>
      <c r="C353" s="53">
        <v>12</v>
      </c>
      <c r="D353" s="51">
        <v>337.32125000000002</v>
      </c>
      <c r="E353" s="51">
        <v>17.781639097110208</v>
      </c>
      <c r="F353" s="51">
        <v>18.970199999999998</v>
      </c>
      <c r="M353" s="57"/>
      <c r="N353" s="57"/>
    </row>
    <row r="354" spans="1:14" hidden="1" outlineLevel="1" x14ac:dyDescent="0.3">
      <c r="A354" s="52">
        <v>43816</v>
      </c>
      <c r="B354" s="53">
        <v>2019</v>
      </c>
      <c r="C354" s="53">
        <v>12</v>
      </c>
      <c r="D354" s="51">
        <v>254.85999999999999</v>
      </c>
      <c r="E354" s="51">
        <v>13.472894034308672</v>
      </c>
      <c r="F354" s="51">
        <v>18.916499999999999</v>
      </c>
      <c r="M354" s="57"/>
      <c r="N354" s="57"/>
    </row>
    <row r="355" spans="1:14" hidden="1" outlineLevel="1" x14ac:dyDescent="0.3">
      <c r="A355" s="52">
        <v>43817</v>
      </c>
      <c r="B355" s="53">
        <v>2019</v>
      </c>
      <c r="C355" s="53">
        <v>12</v>
      </c>
      <c r="D355" s="51">
        <v>361.1295833333333</v>
      </c>
      <c r="E355" s="51">
        <v>19.05274732425179</v>
      </c>
      <c r="F355" s="51">
        <v>18.9542</v>
      </c>
      <c r="M355" s="57"/>
      <c r="N355" s="57"/>
    </row>
    <row r="356" spans="1:14" hidden="1" outlineLevel="1" x14ac:dyDescent="0.3">
      <c r="A356" s="52">
        <v>43818</v>
      </c>
      <c r="B356" s="53">
        <v>2019</v>
      </c>
      <c r="C356" s="53">
        <v>12</v>
      </c>
      <c r="D356" s="51">
        <v>360.83249999999998</v>
      </c>
      <c r="E356" s="51">
        <v>19.027235815228856</v>
      </c>
      <c r="F356" s="51">
        <v>18.963999999999999</v>
      </c>
      <c r="M356" s="57"/>
      <c r="N356" s="57"/>
    </row>
    <row r="357" spans="1:14" hidden="1" outlineLevel="1" x14ac:dyDescent="0.3">
      <c r="A357" s="52">
        <v>43819</v>
      </c>
      <c r="B357" s="53">
        <v>2019</v>
      </c>
      <c r="C357" s="53">
        <v>12</v>
      </c>
      <c r="D357" s="51">
        <v>353.94416666666672</v>
      </c>
      <c r="E357" s="51">
        <v>18.714035449480878</v>
      </c>
      <c r="F357" s="51">
        <v>18.9133</v>
      </c>
      <c r="M357" s="57"/>
      <c r="N357" s="57"/>
    </row>
    <row r="358" spans="1:14" hidden="1" outlineLevel="1" x14ac:dyDescent="0.3">
      <c r="A358" s="52">
        <v>43820</v>
      </c>
      <c r="B358" s="53">
        <v>2019</v>
      </c>
      <c r="C358" s="53">
        <v>12</v>
      </c>
      <c r="D358" s="51">
        <v>357.66166666666669</v>
      </c>
      <c r="E358" s="51">
        <v>18.910590254829497</v>
      </c>
      <c r="F358" s="51">
        <v>18.9133</v>
      </c>
      <c r="M358" s="57"/>
      <c r="N358" s="57"/>
    </row>
    <row r="359" spans="1:14" hidden="1" outlineLevel="1" x14ac:dyDescent="0.3">
      <c r="A359" s="52">
        <v>43821</v>
      </c>
      <c r="B359" s="53">
        <v>2019</v>
      </c>
      <c r="C359" s="53">
        <v>12</v>
      </c>
      <c r="D359" s="51">
        <v>351.9395833333333</v>
      </c>
      <c r="E359" s="51">
        <v>18.608047423418089</v>
      </c>
      <c r="F359" s="51">
        <v>18.9133</v>
      </c>
      <c r="M359" s="57"/>
      <c r="N359" s="57"/>
    </row>
    <row r="360" spans="1:14" hidden="1" outlineLevel="1" x14ac:dyDescent="0.3">
      <c r="A360" s="52">
        <v>43822</v>
      </c>
      <c r="B360" s="53">
        <v>2019</v>
      </c>
      <c r="C360" s="53">
        <v>12</v>
      </c>
      <c r="D360" s="51">
        <v>372.67833333333334</v>
      </c>
      <c r="E360" s="51">
        <v>19.678344817875402</v>
      </c>
      <c r="F360" s="51">
        <v>18.938500000000001</v>
      </c>
      <c r="M360" s="57"/>
      <c r="N360" s="57"/>
    </row>
    <row r="361" spans="1:14" hidden="1" outlineLevel="1" x14ac:dyDescent="0.3">
      <c r="A361" s="52">
        <v>43823</v>
      </c>
      <c r="B361" s="53">
        <v>2019</v>
      </c>
      <c r="C361" s="53">
        <v>12</v>
      </c>
      <c r="D361" s="51">
        <v>337.04749999999996</v>
      </c>
      <c r="E361" s="51">
        <v>17.77273614106505</v>
      </c>
      <c r="F361" s="51">
        <v>18.964300000000001</v>
      </c>
      <c r="M361" s="57"/>
      <c r="N361" s="57"/>
    </row>
    <row r="362" spans="1:14" hidden="1" outlineLevel="1" x14ac:dyDescent="0.3">
      <c r="A362" s="52">
        <v>43824</v>
      </c>
      <c r="B362" s="53">
        <v>2019</v>
      </c>
      <c r="C362" s="53">
        <v>12</v>
      </c>
      <c r="D362" s="51">
        <v>252.12375000000006</v>
      </c>
      <c r="E362" s="51">
        <v>13.294651002146139</v>
      </c>
      <c r="F362" s="51">
        <v>18.964300000000001</v>
      </c>
      <c r="M362" s="57"/>
      <c r="N362" s="57"/>
    </row>
    <row r="363" spans="1:14" hidden="1" outlineLevel="1" x14ac:dyDescent="0.3">
      <c r="A363" s="52">
        <v>43825</v>
      </c>
      <c r="B363" s="53">
        <v>2019</v>
      </c>
      <c r="C363" s="53">
        <v>12</v>
      </c>
      <c r="D363" s="51">
        <v>342.19291666666669</v>
      </c>
      <c r="E363" s="51">
        <v>18.062916237782293</v>
      </c>
      <c r="F363" s="51">
        <v>18.944500000000001</v>
      </c>
      <c r="M363" s="57"/>
      <c r="N363" s="57"/>
    </row>
    <row r="364" spans="1:14" hidden="1" outlineLevel="1" x14ac:dyDescent="0.3">
      <c r="A364" s="52">
        <v>43826</v>
      </c>
      <c r="B364" s="53">
        <v>2019</v>
      </c>
      <c r="C364" s="53">
        <v>12</v>
      </c>
      <c r="D364" s="51">
        <v>319.29458333333332</v>
      </c>
      <c r="E364" s="51">
        <v>16.943019088857287</v>
      </c>
      <c r="F364" s="51">
        <v>18.845199999999998</v>
      </c>
      <c r="M364" s="57"/>
      <c r="N364" s="57"/>
    </row>
    <row r="365" spans="1:14" hidden="1" outlineLevel="1" x14ac:dyDescent="0.3">
      <c r="A365" s="52">
        <v>43827</v>
      </c>
      <c r="B365" s="53">
        <v>2019</v>
      </c>
      <c r="C365" s="53">
        <v>12</v>
      </c>
      <c r="D365" s="51">
        <v>324.28458333333333</v>
      </c>
      <c r="E365" s="51">
        <v>17.207808000622617</v>
      </c>
      <c r="F365" s="51">
        <v>18.845199999999998</v>
      </c>
      <c r="M365" s="57"/>
      <c r="N365" s="57"/>
    </row>
    <row r="366" spans="1:14" hidden="1" outlineLevel="1" x14ac:dyDescent="0.3">
      <c r="A366" s="52">
        <v>43828</v>
      </c>
      <c r="B366" s="53">
        <v>2019</v>
      </c>
      <c r="C366" s="53">
        <v>12</v>
      </c>
      <c r="D366" s="51">
        <v>289.77958333333328</v>
      </c>
      <c r="E366" s="51">
        <v>15.376837780089005</v>
      </c>
      <c r="F366" s="51">
        <v>18.845199999999998</v>
      </c>
      <c r="M366" s="57"/>
      <c r="N366" s="57"/>
    </row>
    <row r="367" spans="1:14" hidden="1" outlineLevel="1" x14ac:dyDescent="0.3">
      <c r="A367" s="52">
        <v>43829</v>
      </c>
      <c r="B367" s="53">
        <v>2019</v>
      </c>
      <c r="C367" s="53">
        <v>12</v>
      </c>
      <c r="D367" s="51">
        <v>320.26041666666669</v>
      </c>
      <c r="E367" s="51">
        <v>16.969507101086052</v>
      </c>
      <c r="F367" s="51">
        <v>18.872699999999998</v>
      </c>
      <c r="M367" s="57"/>
      <c r="N367" s="57"/>
    </row>
    <row r="368" spans="1:14" collapsed="1" x14ac:dyDescent="0.3">
      <c r="A368" s="52">
        <v>43830</v>
      </c>
      <c r="B368" s="53">
        <v>2019</v>
      </c>
      <c r="C368" s="53">
        <v>12</v>
      </c>
      <c r="D368" s="51">
        <v>302.68249999999995</v>
      </c>
      <c r="E368" s="51">
        <v>16.045339850086403</v>
      </c>
      <c r="F368" s="51">
        <v>18.8642</v>
      </c>
      <c r="G368" s="50" t="s">
        <v>65</v>
      </c>
      <c r="H368" s="50" t="s">
        <v>66</v>
      </c>
      <c r="I368" s="50" t="s">
        <v>67</v>
      </c>
      <c r="J368" s="50" t="s">
        <v>68</v>
      </c>
      <c r="M368" s="57"/>
      <c r="N368" s="57"/>
    </row>
    <row r="369" spans="1:14" x14ac:dyDescent="0.3">
      <c r="A369" s="52">
        <v>43831</v>
      </c>
      <c r="B369" s="53">
        <v>2020</v>
      </c>
      <c r="C369" s="53">
        <v>1</v>
      </c>
      <c r="D369" s="51">
        <v>278.61124999999998</v>
      </c>
      <c r="E369" s="51">
        <v>14.769311712131973</v>
      </c>
      <c r="F369" s="51">
        <v>18.8642</v>
      </c>
      <c r="G369" s="58">
        <f>+D369/H369</f>
        <v>12.113532608695651</v>
      </c>
      <c r="H369" s="51">
        <v>23</v>
      </c>
      <c r="I369" s="48">
        <f>+D369/J369</f>
        <v>13.26720238095238</v>
      </c>
      <c r="J369" s="48">
        <v>21</v>
      </c>
      <c r="K369" s="48"/>
      <c r="L369" s="48"/>
      <c r="M369" s="57"/>
      <c r="N369" s="57"/>
    </row>
    <row r="370" spans="1:14" x14ac:dyDescent="0.3">
      <c r="A370" s="52">
        <v>43832</v>
      </c>
      <c r="B370" s="53">
        <v>2020</v>
      </c>
      <c r="C370" s="53">
        <v>1</v>
      </c>
      <c r="D370" s="51">
        <v>328.5454166666666</v>
      </c>
      <c r="E370" s="51">
        <v>17.400203194980676</v>
      </c>
      <c r="F370" s="51">
        <v>18.881699999999999</v>
      </c>
      <c r="G370" s="58">
        <f t="shared" ref="G370:G428" si="0">+D370/H370</f>
        <v>14.28458333333333</v>
      </c>
      <c r="H370" s="51">
        <v>23</v>
      </c>
      <c r="I370" s="48">
        <f t="shared" ref="I370:I428" si="1">+D370/J370</f>
        <v>15.645019841269837</v>
      </c>
      <c r="J370" s="48">
        <v>21</v>
      </c>
      <c r="K370" s="48"/>
      <c r="L370" s="48"/>
      <c r="M370" s="57"/>
      <c r="N370" s="57"/>
    </row>
    <row r="371" spans="1:14" x14ac:dyDescent="0.3">
      <c r="A371" s="52">
        <v>43833</v>
      </c>
      <c r="B371" s="53">
        <v>2020</v>
      </c>
      <c r="C371" s="53">
        <v>1</v>
      </c>
      <c r="D371" s="51">
        <v>303.64375000000001</v>
      </c>
      <c r="E371" s="51">
        <v>16.093651449862993</v>
      </c>
      <c r="F371" s="51">
        <v>18.8673</v>
      </c>
      <c r="G371" s="58">
        <f t="shared" si="0"/>
        <v>13.201902173913044</v>
      </c>
      <c r="H371" s="51">
        <v>23</v>
      </c>
      <c r="I371" s="48">
        <f t="shared" si="1"/>
        <v>14.459226190476191</v>
      </c>
      <c r="J371" s="48">
        <v>21</v>
      </c>
      <c r="K371" s="48"/>
      <c r="L371" s="48"/>
      <c r="M371" s="57"/>
      <c r="N371" s="57"/>
    </row>
    <row r="372" spans="1:14" x14ac:dyDescent="0.3">
      <c r="A372" s="52">
        <v>43834</v>
      </c>
      <c r="B372" s="53">
        <v>2020</v>
      </c>
      <c r="C372" s="53">
        <v>1</v>
      </c>
      <c r="D372" s="51">
        <v>337.06041666666664</v>
      </c>
      <c r="E372" s="51">
        <v>17.864793407995137</v>
      </c>
      <c r="F372" s="51">
        <v>18.8673</v>
      </c>
      <c r="G372" s="58">
        <f t="shared" si="0"/>
        <v>14.654800724637679</v>
      </c>
      <c r="H372" s="51">
        <v>23</v>
      </c>
      <c r="I372" s="48">
        <f t="shared" si="1"/>
        <v>16.050496031746029</v>
      </c>
      <c r="J372" s="48">
        <v>21</v>
      </c>
      <c r="K372" s="48"/>
      <c r="L372" s="48"/>
      <c r="M372" s="57"/>
      <c r="N372" s="57"/>
    </row>
    <row r="373" spans="1:14" x14ac:dyDescent="0.3">
      <c r="A373" s="52">
        <v>43835</v>
      </c>
      <c r="B373" s="53">
        <v>2020</v>
      </c>
      <c r="C373" s="53">
        <v>1</v>
      </c>
      <c r="D373" s="51">
        <v>253.12458333333333</v>
      </c>
      <c r="E373" s="51">
        <v>13.416046987821963</v>
      </c>
      <c r="F373" s="51">
        <v>18.8673</v>
      </c>
      <c r="G373" s="58">
        <f t="shared" si="0"/>
        <v>11.005416666666667</v>
      </c>
      <c r="H373" s="51">
        <v>23</v>
      </c>
      <c r="I373" s="48">
        <f t="shared" si="1"/>
        <v>12.053551587301587</v>
      </c>
      <c r="J373" s="48">
        <v>21</v>
      </c>
      <c r="K373" s="48"/>
      <c r="L373" s="48"/>
      <c r="M373" s="57"/>
      <c r="N373" s="57"/>
    </row>
    <row r="374" spans="1:14" x14ac:dyDescent="0.3">
      <c r="A374" s="52">
        <v>43836</v>
      </c>
      <c r="B374" s="53">
        <v>2020</v>
      </c>
      <c r="C374" s="53">
        <v>1</v>
      </c>
      <c r="D374" s="51">
        <v>352.36249999999995</v>
      </c>
      <c r="E374" s="51">
        <v>18.715807085568596</v>
      </c>
      <c r="F374" s="51">
        <v>18.827000000000002</v>
      </c>
      <c r="G374" s="58">
        <f t="shared" si="0"/>
        <v>15.320108695652172</v>
      </c>
      <c r="H374" s="51">
        <v>23</v>
      </c>
      <c r="I374" s="48">
        <f t="shared" si="1"/>
        <v>16.779166666666665</v>
      </c>
      <c r="J374" s="48">
        <v>21</v>
      </c>
      <c r="K374" s="48"/>
      <c r="L374" s="48"/>
      <c r="M374" s="57"/>
      <c r="N374" s="57"/>
    </row>
    <row r="375" spans="1:14" x14ac:dyDescent="0.3">
      <c r="A375" s="52">
        <v>43837</v>
      </c>
      <c r="B375" s="53">
        <v>2020</v>
      </c>
      <c r="C375" s="53">
        <v>1</v>
      </c>
      <c r="D375" s="51">
        <v>321.04208333333332</v>
      </c>
      <c r="E375" s="51">
        <v>16.999665522913887</v>
      </c>
      <c r="F375" s="51">
        <v>18.885200000000001</v>
      </c>
      <c r="G375" s="58">
        <f t="shared" si="0"/>
        <v>13.958351449275362</v>
      </c>
      <c r="H375" s="51">
        <v>23</v>
      </c>
      <c r="I375" s="48">
        <f t="shared" si="1"/>
        <v>15.287718253968254</v>
      </c>
      <c r="J375" s="48">
        <v>21</v>
      </c>
      <c r="K375" s="48"/>
      <c r="L375" s="48"/>
      <c r="M375" s="57"/>
      <c r="N375" s="57"/>
    </row>
    <row r="376" spans="1:14" x14ac:dyDescent="0.3">
      <c r="A376" s="52">
        <v>43838</v>
      </c>
      <c r="B376" s="53">
        <v>2020</v>
      </c>
      <c r="C376" s="53">
        <v>1</v>
      </c>
      <c r="D376" s="51">
        <v>349.59291666666667</v>
      </c>
      <c r="E376" s="51">
        <v>18.597346348902366</v>
      </c>
      <c r="F376" s="51">
        <v>18.797999999999998</v>
      </c>
      <c r="G376" s="58">
        <f t="shared" si="0"/>
        <v>15.199692028985508</v>
      </c>
      <c r="H376" s="51">
        <v>23</v>
      </c>
      <c r="I376" s="48">
        <f t="shared" si="1"/>
        <v>16.647281746031744</v>
      </c>
      <c r="J376" s="48">
        <v>21</v>
      </c>
      <c r="K376" s="48"/>
      <c r="L376" s="48"/>
      <c r="M376" s="57"/>
      <c r="N376" s="57"/>
    </row>
    <row r="377" spans="1:14" x14ac:dyDescent="0.3">
      <c r="A377" s="52">
        <v>43839</v>
      </c>
      <c r="B377" s="53">
        <v>2020</v>
      </c>
      <c r="C377" s="53">
        <v>1</v>
      </c>
      <c r="D377" s="51">
        <v>335.06875000000002</v>
      </c>
      <c r="E377" s="51">
        <v>17.779963704478039</v>
      </c>
      <c r="F377" s="51">
        <v>18.845300000000002</v>
      </c>
      <c r="G377" s="58">
        <f t="shared" si="0"/>
        <v>14.568206521739132</v>
      </c>
      <c r="H377" s="51">
        <v>23</v>
      </c>
      <c r="I377" s="48">
        <f t="shared" si="1"/>
        <v>15.955654761904762</v>
      </c>
      <c r="J377" s="48">
        <v>21</v>
      </c>
      <c r="K377" s="48"/>
      <c r="L377" s="48"/>
      <c r="M377" s="57"/>
      <c r="N377" s="57"/>
    </row>
    <row r="378" spans="1:14" x14ac:dyDescent="0.3">
      <c r="A378" s="52">
        <v>43840</v>
      </c>
      <c r="B378" s="53">
        <v>2020</v>
      </c>
      <c r="C378" s="53">
        <v>1</v>
      </c>
      <c r="D378" s="51">
        <v>349.89791666666662</v>
      </c>
      <c r="E378" s="51">
        <v>18.638160604833839</v>
      </c>
      <c r="F378" s="51">
        <v>18.773199999999999</v>
      </c>
      <c r="G378" s="58">
        <f t="shared" si="0"/>
        <v>15.212952898550723</v>
      </c>
      <c r="H378" s="51">
        <v>23</v>
      </c>
      <c r="I378" s="48">
        <f t="shared" si="1"/>
        <v>16.661805555555553</v>
      </c>
      <c r="J378" s="48">
        <v>21</v>
      </c>
      <c r="K378" s="48"/>
      <c r="L378" s="48"/>
      <c r="M378" s="57"/>
      <c r="N378" s="57"/>
    </row>
    <row r="379" spans="1:14" x14ac:dyDescent="0.3">
      <c r="A379" s="52">
        <v>43841</v>
      </c>
      <c r="B379" s="53">
        <v>2020</v>
      </c>
      <c r="C379" s="53">
        <v>1</v>
      </c>
      <c r="D379" s="51">
        <v>376.10500000000002</v>
      </c>
      <c r="E379" s="51">
        <v>20.03414441863934</v>
      </c>
      <c r="F379" s="51">
        <v>18.773199999999999</v>
      </c>
      <c r="G379" s="58">
        <f t="shared" si="0"/>
        <v>16.352391304347826</v>
      </c>
      <c r="H379" s="51">
        <v>23</v>
      </c>
      <c r="I379" s="48">
        <f t="shared" si="1"/>
        <v>17.909761904761904</v>
      </c>
      <c r="J379" s="48">
        <v>21</v>
      </c>
      <c r="K379" s="48"/>
      <c r="L379" s="48"/>
      <c r="M379" s="57"/>
      <c r="N379" s="57"/>
    </row>
    <row r="380" spans="1:14" x14ac:dyDescent="0.3">
      <c r="A380" s="52">
        <v>43842</v>
      </c>
      <c r="B380" s="53">
        <v>2020</v>
      </c>
      <c r="C380" s="53">
        <v>1</v>
      </c>
      <c r="D380" s="51">
        <v>337.77499999999992</v>
      </c>
      <c r="E380" s="51">
        <v>17.992404065369779</v>
      </c>
      <c r="F380" s="51">
        <v>18.773199999999999</v>
      </c>
      <c r="G380" s="58">
        <f t="shared" si="0"/>
        <v>14.685869565217388</v>
      </c>
      <c r="H380" s="51">
        <v>23</v>
      </c>
      <c r="I380" s="48">
        <f t="shared" si="1"/>
        <v>16.084523809523805</v>
      </c>
      <c r="J380" s="48">
        <v>21</v>
      </c>
      <c r="K380" s="48"/>
      <c r="L380" s="48"/>
      <c r="M380" s="57"/>
      <c r="N380" s="57"/>
    </row>
    <row r="381" spans="1:14" x14ac:dyDescent="0.3">
      <c r="A381" s="52">
        <v>43843</v>
      </c>
      <c r="B381" s="53">
        <v>2020</v>
      </c>
      <c r="C381" s="53">
        <v>1</v>
      </c>
      <c r="D381" s="51">
        <v>453.19166666666661</v>
      </c>
      <c r="E381" s="51">
        <v>24.078403244516462</v>
      </c>
      <c r="F381" s="51">
        <v>18.8215</v>
      </c>
      <c r="G381" s="58">
        <f t="shared" si="0"/>
        <v>19.703985507246376</v>
      </c>
      <c r="H381" s="51">
        <v>23</v>
      </c>
      <c r="I381" s="48">
        <f t="shared" si="1"/>
        <v>21.580555555555552</v>
      </c>
      <c r="J381" s="48">
        <v>21</v>
      </c>
      <c r="K381" s="48"/>
      <c r="L381" s="48"/>
      <c r="M381" s="57"/>
      <c r="N381" s="57"/>
    </row>
    <row r="382" spans="1:14" x14ac:dyDescent="0.3">
      <c r="A382" s="52">
        <v>43844</v>
      </c>
      <c r="B382" s="53">
        <v>2020</v>
      </c>
      <c r="C382" s="53">
        <v>1</v>
      </c>
      <c r="D382" s="51">
        <v>358.54458333333332</v>
      </c>
      <c r="E382" s="51">
        <v>19.059354844425542</v>
      </c>
      <c r="F382" s="51">
        <v>18.812000000000001</v>
      </c>
      <c r="G382" s="58">
        <f t="shared" si="0"/>
        <v>15.588894927536231</v>
      </c>
      <c r="H382" s="51">
        <v>23</v>
      </c>
      <c r="I382" s="48">
        <f t="shared" si="1"/>
        <v>17.073551587301587</v>
      </c>
      <c r="J382" s="48">
        <v>21</v>
      </c>
      <c r="K382" s="48"/>
      <c r="L382" s="48"/>
      <c r="M382" s="57"/>
      <c r="N382" s="57"/>
    </row>
    <row r="383" spans="1:14" x14ac:dyDescent="0.3">
      <c r="A383" s="52">
        <v>43845</v>
      </c>
      <c r="B383" s="53">
        <v>2020</v>
      </c>
      <c r="C383" s="53">
        <v>1</v>
      </c>
      <c r="D383" s="51">
        <v>358.01666666666659</v>
      </c>
      <c r="E383" s="51">
        <v>19.035643202872578</v>
      </c>
      <c r="F383" s="51">
        <v>18.807700000000001</v>
      </c>
      <c r="G383" s="58">
        <f t="shared" si="0"/>
        <v>15.565942028985503</v>
      </c>
      <c r="H383" s="51">
        <v>23</v>
      </c>
      <c r="I383" s="48">
        <f t="shared" si="1"/>
        <v>17.048412698412694</v>
      </c>
      <c r="J383" s="48">
        <v>21</v>
      </c>
      <c r="K383" s="48"/>
      <c r="L383" s="48"/>
      <c r="M383" s="57"/>
      <c r="N383" s="57"/>
    </row>
    <row r="384" spans="1:14" x14ac:dyDescent="0.3">
      <c r="A384" s="52">
        <v>43846</v>
      </c>
      <c r="B384" s="53">
        <v>2020</v>
      </c>
      <c r="C384" s="53">
        <v>1</v>
      </c>
      <c r="D384" s="51">
        <v>394.16333333333336</v>
      </c>
      <c r="E384" s="51">
        <v>20.97394419908122</v>
      </c>
      <c r="F384" s="51">
        <v>18.792999999999999</v>
      </c>
      <c r="G384" s="58">
        <f t="shared" si="0"/>
        <v>17.137536231884059</v>
      </c>
      <c r="H384" s="51">
        <v>23</v>
      </c>
      <c r="I384" s="48">
        <f t="shared" si="1"/>
        <v>18.769682539682542</v>
      </c>
      <c r="J384" s="48">
        <v>21</v>
      </c>
      <c r="K384" s="48"/>
      <c r="L384" s="48"/>
      <c r="M384" s="57"/>
      <c r="N384" s="57"/>
    </row>
    <row r="385" spans="1:14" x14ac:dyDescent="0.3">
      <c r="A385" s="52">
        <v>43847</v>
      </c>
      <c r="B385" s="53">
        <v>2020</v>
      </c>
      <c r="C385" s="53">
        <v>1</v>
      </c>
      <c r="D385" s="51">
        <v>469.88208333333336</v>
      </c>
      <c r="E385" s="51">
        <v>25.07535612383575</v>
      </c>
      <c r="F385" s="51">
        <v>18.738800000000001</v>
      </c>
      <c r="G385" s="58">
        <f t="shared" si="0"/>
        <v>20.42965579710145</v>
      </c>
      <c r="H385" s="51">
        <v>23</v>
      </c>
      <c r="I385" s="48">
        <f t="shared" si="1"/>
        <v>22.375337301587301</v>
      </c>
      <c r="J385" s="48">
        <v>21</v>
      </c>
      <c r="K385" s="48"/>
      <c r="L385" s="48"/>
      <c r="M385" s="57"/>
      <c r="N385" s="57"/>
    </row>
    <row r="386" spans="1:14" x14ac:dyDescent="0.3">
      <c r="A386" s="52">
        <v>43848</v>
      </c>
      <c r="B386" s="53">
        <v>2020</v>
      </c>
      <c r="C386" s="53">
        <v>1</v>
      </c>
      <c r="D386" s="51">
        <v>626.56125000000009</v>
      </c>
      <c r="E386" s="51">
        <v>33.436572779473607</v>
      </c>
      <c r="F386" s="51">
        <v>18.738800000000001</v>
      </c>
      <c r="G386" s="58">
        <f t="shared" si="0"/>
        <v>27.241793478260874</v>
      </c>
      <c r="H386" s="51">
        <v>23</v>
      </c>
      <c r="I386" s="48">
        <f t="shared" si="1"/>
        <v>29.836250000000003</v>
      </c>
      <c r="J386" s="48">
        <v>21</v>
      </c>
      <c r="K386" s="48"/>
      <c r="L386" s="48"/>
      <c r="M386" s="57"/>
      <c r="N386" s="57"/>
    </row>
    <row r="387" spans="1:14" x14ac:dyDescent="0.3">
      <c r="A387" s="52">
        <v>43849</v>
      </c>
      <c r="B387" s="53">
        <v>2020</v>
      </c>
      <c r="C387" s="53">
        <v>1</v>
      </c>
      <c r="D387" s="51">
        <v>314.61708333333331</v>
      </c>
      <c r="E387" s="51">
        <v>16.789606769554791</v>
      </c>
      <c r="F387" s="51">
        <v>18.738800000000001</v>
      </c>
      <c r="G387" s="58">
        <f t="shared" si="0"/>
        <v>13.679003623188406</v>
      </c>
      <c r="H387" s="51">
        <v>23</v>
      </c>
      <c r="I387" s="48">
        <f t="shared" si="1"/>
        <v>14.981765873015872</v>
      </c>
      <c r="J387" s="48">
        <v>21</v>
      </c>
      <c r="K387" s="48"/>
      <c r="L387" s="48"/>
      <c r="M387" s="57"/>
      <c r="N387" s="57"/>
    </row>
    <row r="388" spans="1:14" x14ac:dyDescent="0.3">
      <c r="A388" s="52">
        <v>43850</v>
      </c>
      <c r="B388" s="53">
        <v>2020</v>
      </c>
      <c r="C388" s="53">
        <v>1</v>
      </c>
      <c r="D388" s="51">
        <v>431.85041666666672</v>
      </c>
      <c r="E388" s="51">
        <v>23.127616369884414</v>
      </c>
      <c r="F388" s="51">
        <v>18.672499999999999</v>
      </c>
      <c r="G388" s="58">
        <f t="shared" si="0"/>
        <v>18.776105072463771</v>
      </c>
      <c r="H388" s="51">
        <v>23</v>
      </c>
      <c r="I388" s="48">
        <f t="shared" si="1"/>
        <v>20.564305555555556</v>
      </c>
      <c r="J388" s="48">
        <v>21</v>
      </c>
      <c r="K388" s="48"/>
      <c r="L388" s="48"/>
      <c r="M388" s="57"/>
      <c r="N388" s="57"/>
    </row>
    <row r="389" spans="1:14" x14ac:dyDescent="0.3">
      <c r="A389" s="52">
        <v>43851</v>
      </c>
      <c r="B389" s="53">
        <v>2020</v>
      </c>
      <c r="C389" s="53">
        <v>1</v>
      </c>
      <c r="D389" s="51">
        <v>330.53458333333327</v>
      </c>
      <c r="E389" s="51">
        <v>17.674984537120711</v>
      </c>
      <c r="F389" s="51">
        <v>18.700700000000001</v>
      </c>
      <c r="G389" s="58">
        <f t="shared" si="0"/>
        <v>14.371068840579708</v>
      </c>
      <c r="H389" s="51">
        <v>23</v>
      </c>
      <c r="I389" s="48">
        <f t="shared" si="1"/>
        <v>15.739742063492061</v>
      </c>
      <c r="J389" s="48">
        <v>21</v>
      </c>
      <c r="K389" s="48"/>
      <c r="L389" s="48"/>
      <c r="M389" s="57"/>
      <c r="N389" s="57"/>
    </row>
    <row r="390" spans="1:14" x14ac:dyDescent="0.3">
      <c r="A390" s="52">
        <v>43852</v>
      </c>
      <c r="B390" s="53">
        <v>2020</v>
      </c>
      <c r="C390" s="53">
        <v>1</v>
      </c>
      <c r="D390" s="51">
        <v>345.87708333333336</v>
      </c>
      <c r="E390" s="51">
        <v>18.507680384697021</v>
      </c>
      <c r="F390" s="51">
        <v>18.688300000000002</v>
      </c>
      <c r="G390" s="58">
        <f t="shared" si="0"/>
        <v>15.038134057971016</v>
      </c>
      <c r="H390" s="51">
        <v>23</v>
      </c>
      <c r="I390" s="48">
        <f t="shared" si="1"/>
        <v>16.470337301587303</v>
      </c>
      <c r="J390" s="48">
        <v>21</v>
      </c>
      <c r="K390" s="48"/>
      <c r="L390" s="48"/>
      <c r="M390" s="57"/>
      <c r="N390" s="57"/>
    </row>
    <row r="391" spans="1:14" x14ac:dyDescent="0.3">
      <c r="A391" s="52">
        <v>43853</v>
      </c>
      <c r="B391" s="53">
        <v>2020</v>
      </c>
      <c r="C391" s="53">
        <v>1</v>
      </c>
      <c r="D391" s="51">
        <v>336.53708333333344</v>
      </c>
      <c r="E391" s="51">
        <v>17.899194935236704</v>
      </c>
      <c r="F391" s="51">
        <v>18.8018</v>
      </c>
      <c r="G391" s="58">
        <f t="shared" si="0"/>
        <v>14.632047101449279</v>
      </c>
      <c r="H391" s="51">
        <v>23</v>
      </c>
      <c r="I391" s="48">
        <f t="shared" si="1"/>
        <v>16.025575396825403</v>
      </c>
      <c r="J391" s="48">
        <v>21</v>
      </c>
      <c r="K391" s="48"/>
      <c r="L391" s="48"/>
      <c r="M391" s="57"/>
      <c r="N391" s="57"/>
    </row>
    <row r="392" spans="1:14" x14ac:dyDescent="0.3">
      <c r="A392" s="52">
        <v>43854</v>
      </c>
      <c r="B392" s="53">
        <v>2020</v>
      </c>
      <c r="C392" s="53">
        <v>1</v>
      </c>
      <c r="D392" s="51">
        <v>320.36875000000003</v>
      </c>
      <c r="E392" s="51">
        <v>17.012566843499922</v>
      </c>
      <c r="F392" s="51">
        <v>18.831299999999999</v>
      </c>
      <c r="G392" s="58">
        <f t="shared" si="0"/>
        <v>13.929076086956524</v>
      </c>
      <c r="H392" s="51">
        <v>23</v>
      </c>
      <c r="I392" s="48">
        <f t="shared" si="1"/>
        <v>15.255654761904763</v>
      </c>
      <c r="J392" s="48">
        <v>21</v>
      </c>
      <c r="K392" s="48"/>
      <c r="L392" s="48"/>
      <c r="M392" s="57"/>
      <c r="N392" s="57"/>
    </row>
    <row r="393" spans="1:14" x14ac:dyDescent="0.3">
      <c r="A393" s="52">
        <v>43855</v>
      </c>
      <c r="B393" s="53">
        <v>2020</v>
      </c>
      <c r="C393" s="53">
        <v>1</v>
      </c>
      <c r="D393" s="51">
        <v>308.24250000000001</v>
      </c>
      <c r="E393" s="51">
        <v>16.368625639228309</v>
      </c>
      <c r="F393" s="51">
        <v>18.831299999999999</v>
      </c>
      <c r="G393" s="58">
        <f t="shared" si="0"/>
        <v>13.401847826086957</v>
      </c>
      <c r="H393" s="51">
        <v>23</v>
      </c>
      <c r="I393" s="48">
        <f t="shared" si="1"/>
        <v>14.678214285714287</v>
      </c>
      <c r="J393" s="48">
        <v>21</v>
      </c>
      <c r="K393" s="48"/>
      <c r="L393" s="48"/>
      <c r="M393" s="57"/>
      <c r="N393" s="57"/>
    </row>
    <row r="394" spans="1:14" x14ac:dyDescent="0.3">
      <c r="A394" s="52">
        <v>43856</v>
      </c>
      <c r="B394" s="53">
        <v>2020</v>
      </c>
      <c r="C394" s="53">
        <v>1</v>
      </c>
      <c r="D394" s="51">
        <v>296.94375000000002</v>
      </c>
      <c r="E394" s="51">
        <v>15.768627232320659</v>
      </c>
      <c r="F394" s="51">
        <v>18.831299999999999</v>
      </c>
      <c r="G394" s="58">
        <f t="shared" si="0"/>
        <v>12.910597826086958</v>
      </c>
      <c r="H394" s="51">
        <v>23</v>
      </c>
      <c r="I394" s="48">
        <f t="shared" si="1"/>
        <v>14.140178571428573</v>
      </c>
      <c r="J394" s="48">
        <v>21</v>
      </c>
      <c r="K394" s="48"/>
      <c r="L394" s="48"/>
      <c r="M394" s="57"/>
      <c r="N394" s="57"/>
    </row>
    <row r="395" spans="1:14" x14ac:dyDescent="0.3">
      <c r="A395" s="52">
        <v>43857</v>
      </c>
      <c r="B395" s="53">
        <v>2020</v>
      </c>
      <c r="C395" s="53">
        <v>1</v>
      </c>
      <c r="D395" s="51">
        <v>294.1779166666667</v>
      </c>
      <c r="E395" s="51">
        <v>15.531522946177633</v>
      </c>
      <c r="F395" s="51">
        <v>18.9407</v>
      </c>
      <c r="G395" s="58">
        <f t="shared" si="0"/>
        <v>12.790344202898552</v>
      </c>
      <c r="H395" s="51">
        <v>23</v>
      </c>
      <c r="I395" s="48">
        <f t="shared" si="1"/>
        <v>14.008472222222224</v>
      </c>
      <c r="J395" s="48">
        <v>21</v>
      </c>
      <c r="K395" s="48"/>
      <c r="L395" s="48"/>
      <c r="M395" s="57"/>
      <c r="N395" s="57"/>
    </row>
    <row r="396" spans="1:14" x14ac:dyDescent="0.3">
      <c r="A396" s="52">
        <v>43858</v>
      </c>
      <c r="B396" s="53">
        <v>2020</v>
      </c>
      <c r="C396" s="53">
        <v>1</v>
      </c>
      <c r="D396" s="51">
        <v>292.96749999999997</v>
      </c>
      <c r="E396" s="51">
        <v>15.58155428620055</v>
      </c>
      <c r="F396" s="51">
        <v>18.802199999999999</v>
      </c>
      <c r="G396" s="58">
        <f t="shared" si="0"/>
        <v>12.737717391304347</v>
      </c>
      <c r="H396" s="51">
        <v>23</v>
      </c>
      <c r="I396" s="48">
        <f t="shared" si="1"/>
        <v>13.950833333333332</v>
      </c>
      <c r="J396" s="48">
        <v>21</v>
      </c>
      <c r="K396" s="48"/>
      <c r="L396" s="48"/>
      <c r="M396" s="57"/>
      <c r="N396" s="57"/>
    </row>
    <row r="397" spans="1:14" x14ac:dyDescent="0.3">
      <c r="A397" s="52">
        <v>43859</v>
      </c>
      <c r="B397" s="53">
        <v>2020</v>
      </c>
      <c r="C397" s="53">
        <v>1</v>
      </c>
      <c r="D397" s="51">
        <v>293.06249999999994</v>
      </c>
      <c r="E397" s="51">
        <v>15.66617842804984</v>
      </c>
      <c r="F397" s="51">
        <v>18.706700000000001</v>
      </c>
      <c r="G397" s="58">
        <f t="shared" si="0"/>
        <v>12.741847826086953</v>
      </c>
      <c r="H397" s="51">
        <v>23</v>
      </c>
      <c r="I397" s="48">
        <f t="shared" si="1"/>
        <v>13.955357142857141</v>
      </c>
      <c r="J397" s="48">
        <v>21</v>
      </c>
      <c r="K397" s="48"/>
      <c r="L397" s="48"/>
      <c r="M397" s="57"/>
      <c r="N397" s="57"/>
    </row>
    <row r="398" spans="1:14" x14ac:dyDescent="0.3">
      <c r="A398" s="52">
        <v>43860</v>
      </c>
      <c r="B398" s="53">
        <v>2020</v>
      </c>
      <c r="C398" s="53">
        <v>1</v>
      </c>
      <c r="D398" s="51">
        <v>294.89583333333331</v>
      </c>
      <c r="E398" s="51">
        <v>15.698223256127575</v>
      </c>
      <c r="F398" s="51">
        <v>18.785299999999999</v>
      </c>
      <c r="G398" s="58">
        <f t="shared" si="0"/>
        <v>12.821557971014492</v>
      </c>
      <c r="H398" s="51">
        <v>23</v>
      </c>
      <c r="I398" s="48">
        <f t="shared" si="1"/>
        <v>14.042658730158729</v>
      </c>
      <c r="J398" s="48">
        <v>21</v>
      </c>
      <c r="K398" s="48"/>
      <c r="L398" s="48"/>
      <c r="M398" s="57"/>
      <c r="N398" s="57"/>
    </row>
    <row r="399" spans="1:14" x14ac:dyDescent="0.3">
      <c r="A399" s="52">
        <v>43861</v>
      </c>
      <c r="B399" s="53">
        <v>2020</v>
      </c>
      <c r="C399" s="53">
        <v>1</v>
      </c>
      <c r="D399" s="51">
        <v>298.61499999999995</v>
      </c>
      <c r="E399" s="51">
        <v>15.79288351085772</v>
      </c>
      <c r="F399" s="51">
        <v>18.908200000000001</v>
      </c>
      <c r="G399" s="58">
        <f t="shared" si="0"/>
        <v>12.983260869565216</v>
      </c>
      <c r="H399" s="51">
        <v>23</v>
      </c>
      <c r="I399" s="48">
        <f t="shared" si="1"/>
        <v>14.219761904761903</v>
      </c>
      <c r="J399" s="48">
        <v>21</v>
      </c>
      <c r="K399" s="48"/>
      <c r="L399" s="48"/>
      <c r="M399" s="57"/>
      <c r="N399" s="57"/>
    </row>
    <row r="400" spans="1:14" x14ac:dyDescent="0.3">
      <c r="A400" s="52">
        <v>43862</v>
      </c>
      <c r="B400" s="53">
        <v>2020</v>
      </c>
      <c r="C400" s="53">
        <v>2</v>
      </c>
      <c r="D400" s="51">
        <v>296.14583333333343</v>
      </c>
      <c r="E400" s="51">
        <v>15.662296428709947</v>
      </c>
      <c r="F400" s="51">
        <v>18.908200000000001</v>
      </c>
      <c r="G400" s="58">
        <f t="shared" si="0"/>
        <v>12.875905797101453</v>
      </c>
      <c r="H400" s="51">
        <v>23</v>
      </c>
      <c r="I400" s="48">
        <f t="shared" si="1"/>
        <v>14.102182539682545</v>
      </c>
      <c r="J400" s="48">
        <v>21</v>
      </c>
      <c r="K400" s="48"/>
      <c r="L400" s="48"/>
      <c r="M400" s="57"/>
      <c r="N400" s="57"/>
    </row>
    <row r="401" spans="1:14" x14ac:dyDescent="0.3">
      <c r="A401" s="52">
        <v>43863</v>
      </c>
      <c r="B401" s="53">
        <v>2020</v>
      </c>
      <c r="C401" s="53">
        <v>2</v>
      </c>
      <c r="D401" s="51">
        <v>201.1541666666667</v>
      </c>
      <c r="E401" s="51">
        <v>10.638461972407034</v>
      </c>
      <c r="F401" s="51">
        <v>18.908200000000001</v>
      </c>
      <c r="G401" s="58">
        <f t="shared" si="0"/>
        <v>8.7458333333333353</v>
      </c>
      <c r="H401" s="51">
        <v>23</v>
      </c>
      <c r="I401" s="48">
        <f t="shared" si="1"/>
        <v>9.5787698412698425</v>
      </c>
      <c r="J401" s="48">
        <v>21</v>
      </c>
      <c r="K401" s="48"/>
      <c r="L401" s="48"/>
      <c r="M401" s="57"/>
      <c r="N401" s="57"/>
    </row>
    <row r="402" spans="1:14" x14ac:dyDescent="0.3">
      <c r="A402" s="52">
        <v>43864</v>
      </c>
      <c r="B402" s="53">
        <v>2020</v>
      </c>
      <c r="C402" s="53">
        <v>2</v>
      </c>
      <c r="D402" s="51">
        <v>126.69666666666667</v>
      </c>
      <c r="E402" s="51">
        <v>6.7006201894768758</v>
      </c>
      <c r="F402" s="51">
        <v>18.908200000000001</v>
      </c>
      <c r="G402" s="58">
        <f t="shared" si="0"/>
        <v>5.508550724637681</v>
      </c>
      <c r="H402" s="51">
        <v>23</v>
      </c>
      <c r="I402" s="48">
        <f t="shared" si="1"/>
        <v>6.0331746031746034</v>
      </c>
      <c r="J402" s="48">
        <v>21</v>
      </c>
      <c r="K402" s="48"/>
      <c r="L402" s="48"/>
      <c r="M402" s="57"/>
      <c r="N402" s="57"/>
    </row>
    <row r="403" spans="1:14" x14ac:dyDescent="0.3">
      <c r="A403" s="52">
        <v>43865</v>
      </c>
      <c r="B403" s="53">
        <v>2020</v>
      </c>
      <c r="C403" s="53">
        <v>2</v>
      </c>
      <c r="D403" s="51">
        <v>272.79500000000002</v>
      </c>
      <c r="E403" s="51">
        <v>14.603821260512749</v>
      </c>
      <c r="F403" s="51">
        <v>18.6797</v>
      </c>
      <c r="G403" s="58">
        <f t="shared" si="0"/>
        <v>11.860652173913044</v>
      </c>
      <c r="H403" s="51">
        <v>23</v>
      </c>
      <c r="I403" s="48">
        <f t="shared" si="1"/>
        <v>12.990238095238096</v>
      </c>
      <c r="J403" s="48">
        <v>21</v>
      </c>
      <c r="K403" s="48"/>
      <c r="L403" s="48"/>
      <c r="M403" s="57"/>
      <c r="N403" s="57"/>
    </row>
    <row r="404" spans="1:14" x14ac:dyDescent="0.3">
      <c r="A404" s="52">
        <v>43866</v>
      </c>
      <c r="B404" s="53">
        <v>2020</v>
      </c>
      <c r="C404" s="53">
        <v>2</v>
      </c>
      <c r="D404" s="51">
        <v>303.69583333333338</v>
      </c>
      <c r="E404" s="51">
        <v>16.306254306603311</v>
      </c>
      <c r="F404" s="51">
        <v>18.624500000000001</v>
      </c>
      <c r="G404" s="58">
        <f t="shared" si="0"/>
        <v>13.204166666666669</v>
      </c>
      <c r="H404" s="51">
        <v>23</v>
      </c>
      <c r="I404" s="48">
        <f t="shared" si="1"/>
        <v>14.461706349206352</v>
      </c>
      <c r="J404" s="48">
        <v>21</v>
      </c>
      <c r="K404" s="48"/>
      <c r="L404" s="48"/>
      <c r="M404" s="57"/>
      <c r="N404" s="57"/>
    </row>
    <row r="405" spans="1:14" x14ac:dyDescent="0.3">
      <c r="A405" s="52">
        <v>43867</v>
      </c>
      <c r="B405" s="53">
        <v>2020</v>
      </c>
      <c r="C405" s="53">
        <v>2</v>
      </c>
      <c r="D405" s="51">
        <v>410.79208333333332</v>
      </c>
      <c r="E405" s="51">
        <v>22.009273397805103</v>
      </c>
      <c r="F405" s="51">
        <v>18.6645</v>
      </c>
      <c r="G405" s="58">
        <f t="shared" si="0"/>
        <v>17.860525362318839</v>
      </c>
      <c r="H405" s="51">
        <v>23</v>
      </c>
      <c r="I405" s="48">
        <f t="shared" si="1"/>
        <v>19.561527777777776</v>
      </c>
      <c r="J405" s="48">
        <v>21</v>
      </c>
      <c r="K405" s="48"/>
      <c r="L405" s="48"/>
      <c r="M405" s="57"/>
      <c r="N405" s="57"/>
    </row>
    <row r="406" spans="1:14" x14ac:dyDescent="0.3">
      <c r="A406" s="52">
        <v>43868</v>
      </c>
      <c r="B406" s="53">
        <v>2020</v>
      </c>
      <c r="C406" s="53">
        <v>2</v>
      </c>
      <c r="D406" s="51">
        <v>314.96916666666669</v>
      </c>
      <c r="E406" s="51">
        <v>16.774826066193377</v>
      </c>
      <c r="F406" s="51">
        <v>18.776299999999999</v>
      </c>
      <c r="G406" s="58">
        <f t="shared" si="0"/>
        <v>13.694311594202899</v>
      </c>
      <c r="H406" s="51">
        <v>23</v>
      </c>
      <c r="I406" s="48">
        <f t="shared" si="1"/>
        <v>14.998531746031748</v>
      </c>
      <c r="J406" s="48">
        <v>21</v>
      </c>
      <c r="K406" s="48"/>
      <c r="L406" s="48"/>
      <c r="M406" s="57"/>
      <c r="N406" s="57"/>
    </row>
    <row r="407" spans="1:14" x14ac:dyDescent="0.3">
      <c r="A407" s="52">
        <v>43869</v>
      </c>
      <c r="B407" s="53">
        <v>2020</v>
      </c>
      <c r="C407" s="53">
        <v>2</v>
      </c>
      <c r="D407" s="51">
        <v>244.5904166666667</v>
      </c>
      <c r="E407" s="51">
        <v>13.026550314314679</v>
      </c>
      <c r="F407" s="51">
        <v>18.776299999999999</v>
      </c>
      <c r="G407" s="58">
        <f t="shared" si="0"/>
        <v>10.634365942028987</v>
      </c>
      <c r="H407" s="51">
        <v>23</v>
      </c>
      <c r="I407" s="48">
        <f t="shared" si="1"/>
        <v>11.6471626984127</v>
      </c>
      <c r="J407" s="48">
        <v>21</v>
      </c>
      <c r="K407" s="48"/>
      <c r="L407" s="48"/>
      <c r="M407" s="57"/>
      <c r="N407" s="57"/>
    </row>
    <row r="408" spans="1:14" x14ac:dyDescent="0.3">
      <c r="A408" s="52">
        <v>43870</v>
      </c>
      <c r="B408" s="53">
        <v>2020</v>
      </c>
      <c r="C408" s="53">
        <v>2</v>
      </c>
      <c r="D408" s="51">
        <v>183.32583333333332</v>
      </c>
      <c r="E408" s="51">
        <v>9.7636825856709439</v>
      </c>
      <c r="F408" s="51">
        <v>18.776299999999999</v>
      </c>
      <c r="G408" s="58">
        <f t="shared" si="0"/>
        <v>7.9706884057971008</v>
      </c>
      <c r="H408" s="51">
        <v>23</v>
      </c>
      <c r="I408" s="48">
        <f t="shared" si="1"/>
        <v>8.7298015873015871</v>
      </c>
      <c r="J408" s="48">
        <v>21</v>
      </c>
      <c r="K408" s="48"/>
      <c r="L408" s="48"/>
      <c r="M408" s="57"/>
      <c r="N408" s="57"/>
    </row>
    <row r="409" spans="1:14" x14ac:dyDescent="0.3">
      <c r="A409" s="52">
        <v>43871</v>
      </c>
      <c r="B409" s="53">
        <v>2020</v>
      </c>
      <c r="C409" s="53">
        <v>2</v>
      </c>
      <c r="D409" s="51">
        <v>372.77916666666664</v>
      </c>
      <c r="E409" s="51">
        <v>19.865345433681671</v>
      </c>
      <c r="F409" s="51">
        <v>18.7653</v>
      </c>
      <c r="G409" s="58">
        <f t="shared" si="0"/>
        <v>16.207789855072463</v>
      </c>
      <c r="H409" s="51">
        <v>23</v>
      </c>
      <c r="I409" s="48">
        <f t="shared" si="1"/>
        <v>17.751388888888886</v>
      </c>
      <c r="J409" s="48">
        <v>21</v>
      </c>
      <c r="K409" s="48"/>
      <c r="L409" s="48"/>
      <c r="M409" s="57"/>
      <c r="N409" s="57"/>
    </row>
    <row r="410" spans="1:14" x14ac:dyDescent="0.3">
      <c r="A410" s="52">
        <v>43872</v>
      </c>
      <c r="B410" s="53">
        <v>2020</v>
      </c>
      <c r="C410" s="53">
        <v>2</v>
      </c>
      <c r="D410" s="51">
        <v>402.08750000000003</v>
      </c>
      <c r="E410" s="51">
        <v>21.531942808182503</v>
      </c>
      <c r="F410" s="51">
        <v>18.673999999999999</v>
      </c>
      <c r="G410" s="58">
        <f t="shared" si="0"/>
        <v>17.482065217391305</v>
      </c>
      <c r="H410" s="51">
        <v>23</v>
      </c>
      <c r="I410" s="48">
        <f t="shared" si="1"/>
        <v>19.147023809523812</v>
      </c>
      <c r="J410" s="48">
        <v>21</v>
      </c>
      <c r="K410" s="48"/>
      <c r="L410" s="48"/>
      <c r="M410" s="57"/>
      <c r="N410" s="57"/>
    </row>
    <row r="411" spans="1:14" x14ac:dyDescent="0.3">
      <c r="A411" s="52">
        <v>43873</v>
      </c>
      <c r="B411" s="53">
        <v>2020</v>
      </c>
      <c r="C411" s="53">
        <v>2</v>
      </c>
      <c r="D411" s="51">
        <v>325.76666666666671</v>
      </c>
      <c r="E411" s="51">
        <v>17.48538262804961</v>
      </c>
      <c r="F411" s="51">
        <v>18.630800000000001</v>
      </c>
      <c r="G411" s="58">
        <f t="shared" si="0"/>
        <v>14.16376811594203</v>
      </c>
      <c r="H411" s="51">
        <v>23</v>
      </c>
      <c r="I411" s="48">
        <f t="shared" si="1"/>
        <v>15.512698412698414</v>
      </c>
      <c r="J411" s="48">
        <v>21</v>
      </c>
      <c r="K411" s="48"/>
      <c r="L411" s="48"/>
      <c r="M411" s="57"/>
      <c r="N411" s="57"/>
    </row>
    <row r="412" spans="1:14" x14ac:dyDescent="0.3">
      <c r="A412" s="52">
        <v>43874</v>
      </c>
      <c r="B412" s="53">
        <v>2020</v>
      </c>
      <c r="C412" s="53">
        <v>2</v>
      </c>
      <c r="D412" s="51">
        <v>297.55083333333334</v>
      </c>
      <c r="E412" s="51">
        <v>15.958062047932152</v>
      </c>
      <c r="F412" s="51">
        <v>18.645800000000001</v>
      </c>
      <c r="G412" s="58">
        <f t="shared" si="0"/>
        <v>12.936992753623189</v>
      </c>
      <c r="H412" s="51">
        <v>23</v>
      </c>
      <c r="I412" s="48">
        <f t="shared" si="1"/>
        <v>14.169087301587302</v>
      </c>
      <c r="J412" s="48">
        <v>21</v>
      </c>
      <c r="K412" s="48"/>
      <c r="L412" s="48"/>
      <c r="M412" s="57"/>
      <c r="N412" s="57"/>
    </row>
    <row r="413" spans="1:14" x14ac:dyDescent="0.3">
      <c r="A413" s="52">
        <v>43875</v>
      </c>
      <c r="B413" s="53">
        <v>2020</v>
      </c>
      <c r="C413" s="53">
        <v>2</v>
      </c>
      <c r="D413" s="51">
        <v>292.05375000000009</v>
      </c>
      <c r="E413" s="51">
        <v>15.726164706642548</v>
      </c>
      <c r="F413" s="51">
        <v>18.571200000000001</v>
      </c>
      <c r="G413" s="58">
        <f t="shared" si="0"/>
        <v>12.697989130434786</v>
      </c>
      <c r="H413" s="51">
        <v>23</v>
      </c>
      <c r="I413" s="48">
        <f t="shared" si="1"/>
        <v>13.907321428571432</v>
      </c>
      <c r="J413" s="48">
        <v>21</v>
      </c>
      <c r="K413" s="48"/>
      <c r="L413" s="48"/>
      <c r="M413" s="57"/>
      <c r="N413" s="57"/>
    </row>
    <row r="414" spans="1:14" x14ac:dyDescent="0.3">
      <c r="A414" s="52">
        <v>43876</v>
      </c>
      <c r="B414" s="53">
        <v>2020</v>
      </c>
      <c r="C414" s="53">
        <v>2</v>
      </c>
      <c r="D414" s="51">
        <v>290.99375000000003</v>
      </c>
      <c r="E414" s="51">
        <v>15.669087081071767</v>
      </c>
      <c r="F414" s="51">
        <v>18.571200000000001</v>
      </c>
      <c r="G414" s="58">
        <f t="shared" si="0"/>
        <v>12.651902173913046</v>
      </c>
      <c r="H414" s="51">
        <v>23</v>
      </c>
      <c r="I414" s="48">
        <f t="shared" si="1"/>
        <v>13.856845238095239</v>
      </c>
      <c r="J414" s="48">
        <v>21</v>
      </c>
      <c r="K414" s="48"/>
      <c r="L414" s="48"/>
      <c r="M414" s="57"/>
      <c r="N414" s="57"/>
    </row>
    <row r="415" spans="1:14" x14ac:dyDescent="0.3">
      <c r="A415" s="52">
        <v>43877</v>
      </c>
      <c r="B415" s="53">
        <v>2020</v>
      </c>
      <c r="C415" s="53">
        <v>2</v>
      </c>
      <c r="D415" s="51">
        <v>269.06333333333333</v>
      </c>
      <c r="E415" s="51">
        <v>14.488203957382039</v>
      </c>
      <c r="F415" s="51">
        <v>18.571200000000001</v>
      </c>
      <c r="G415" s="58">
        <f t="shared" si="0"/>
        <v>11.698405797101449</v>
      </c>
      <c r="H415" s="51">
        <v>23</v>
      </c>
      <c r="I415" s="48">
        <f t="shared" si="1"/>
        <v>12.812539682539683</v>
      </c>
      <c r="J415" s="48">
        <v>21</v>
      </c>
      <c r="K415" s="48"/>
      <c r="L415" s="48"/>
      <c r="M415" s="57"/>
      <c r="N415" s="57"/>
    </row>
    <row r="416" spans="1:14" x14ac:dyDescent="0.3">
      <c r="A416" s="52">
        <v>43878</v>
      </c>
      <c r="B416" s="53">
        <v>2020</v>
      </c>
      <c r="C416" s="53">
        <v>2</v>
      </c>
      <c r="D416" s="51">
        <v>276.19166666666661</v>
      </c>
      <c r="E416" s="51">
        <v>14.871801775121375</v>
      </c>
      <c r="F416" s="51">
        <v>18.5715</v>
      </c>
      <c r="G416" s="58">
        <f t="shared" si="0"/>
        <v>12.008333333333331</v>
      </c>
      <c r="H416" s="51">
        <v>23</v>
      </c>
      <c r="I416" s="48">
        <f t="shared" si="1"/>
        <v>13.151984126984123</v>
      </c>
      <c r="J416" s="48">
        <v>21</v>
      </c>
      <c r="K416" s="48"/>
      <c r="L416" s="48"/>
      <c r="M416" s="57"/>
      <c r="N416" s="57"/>
    </row>
    <row r="417" spans="1:14" x14ac:dyDescent="0.3">
      <c r="A417" s="52">
        <v>43879</v>
      </c>
      <c r="B417" s="53">
        <v>2020</v>
      </c>
      <c r="C417" s="53">
        <v>2</v>
      </c>
      <c r="D417" s="51">
        <v>304.63333333333327</v>
      </c>
      <c r="E417" s="51">
        <v>16.38236390753169</v>
      </c>
      <c r="F417" s="51">
        <v>18.595199999999998</v>
      </c>
      <c r="G417" s="58">
        <f t="shared" si="0"/>
        <v>13.244927536231881</v>
      </c>
      <c r="H417" s="51">
        <v>23</v>
      </c>
      <c r="I417" s="48">
        <f t="shared" si="1"/>
        <v>14.506349206349203</v>
      </c>
      <c r="J417" s="48">
        <v>21</v>
      </c>
      <c r="K417" s="48"/>
      <c r="L417" s="48"/>
      <c r="M417" s="57"/>
      <c r="N417" s="57"/>
    </row>
    <row r="418" spans="1:14" x14ac:dyDescent="0.3">
      <c r="A418" s="52">
        <v>43880</v>
      </c>
      <c r="B418" s="53">
        <v>2020</v>
      </c>
      <c r="C418" s="53">
        <v>2</v>
      </c>
      <c r="D418" s="51">
        <v>290.11208333333332</v>
      </c>
      <c r="E418" s="51">
        <v>15.604974629300914</v>
      </c>
      <c r="F418" s="51">
        <v>18.591000000000001</v>
      </c>
      <c r="G418" s="58">
        <f t="shared" si="0"/>
        <v>12.61356884057971</v>
      </c>
      <c r="H418" s="51">
        <v>23</v>
      </c>
      <c r="I418" s="48">
        <f t="shared" si="1"/>
        <v>13.81486111111111</v>
      </c>
      <c r="J418" s="48">
        <v>21</v>
      </c>
      <c r="K418" s="48"/>
      <c r="L418" s="48"/>
      <c r="M418" s="57"/>
      <c r="N418" s="57"/>
    </row>
    <row r="419" spans="1:14" x14ac:dyDescent="0.3">
      <c r="A419" s="52">
        <v>43881</v>
      </c>
      <c r="B419" s="53">
        <v>2020</v>
      </c>
      <c r="C419" s="53">
        <v>2</v>
      </c>
      <c r="D419" s="51">
        <v>285.89583333333337</v>
      </c>
      <c r="E419" s="51">
        <v>15.207872320807981</v>
      </c>
      <c r="F419" s="51">
        <v>18.799199999999999</v>
      </c>
      <c r="G419" s="58">
        <f t="shared" si="0"/>
        <v>12.430253623188408</v>
      </c>
      <c r="H419" s="51">
        <v>23</v>
      </c>
      <c r="I419" s="48">
        <f t="shared" si="1"/>
        <v>13.614087301587304</v>
      </c>
      <c r="J419" s="48">
        <v>21</v>
      </c>
      <c r="K419" s="48"/>
      <c r="L419" s="48"/>
      <c r="M419" s="57"/>
      <c r="N419" s="57"/>
    </row>
    <row r="420" spans="1:14" x14ac:dyDescent="0.3">
      <c r="A420" s="52">
        <v>43882</v>
      </c>
      <c r="B420" s="53">
        <v>2020</v>
      </c>
      <c r="C420" s="53">
        <v>2</v>
      </c>
      <c r="D420" s="51">
        <v>316.34374999999994</v>
      </c>
      <c r="E420" s="51">
        <v>16.725552242278123</v>
      </c>
      <c r="F420" s="51">
        <v>18.913799999999998</v>
      </c>
      <c r="G420" s="58">
        <f t="shared" si="0"/>
        <v>13.75407608695652</v>
      </c>
      <c r="H420" s="51">
        <v>23</v>
      </c>
      <c r="I420" s="48">
        <f t="shared" si="1"/>
        <v>15.063988095238093</v>
      </c>
      <c r="J420" s="48">
        <v>21</v>
      </c>
      <c r="K420" s="48"/>
      <c r="L420" s="48"/>
      <c r="M420" s="57"/>
      <c r="N420" s="57"/>
    </row>
    <row r="421" spans="1:14" x14ac:dyDescent="0.3">
      <c r="A421" s="52">
        <v>43883</v>
      </c>
      <c r="B421" s="53">
        <v>2020</v>
      </c>
      <c r="C421" s="53">
        <v>2</v>
      </c>
      <c r="D421" s="51">
        <v>296.57249999999999</v>
      </c>
      <c r="E421" s="51">
        <v>15.680217618881452</v>
      </c>
      <c r="F421" s="51">
        <v>18.913799999999998</v>
      </c>
      <c r="G421" s="58">
        <f t="shared" si="0"/>
        <v>12.89445652173913</v>
      </c>
      <c r="H421" s="51">
        <v>23</v>
      </c>
      <c r="I421" s="48">
        <f t="shared" si="1"/>
        <v>14.122499999999999</v>
      </c>
      <c r="J421" s="48">
        <v>21</v>
      </c>
      <c r="K421" s="48"/>
      <c r="L421" s="48"/>
      <c r="M421" s="57"/>
      <c r="N421" s="57"/>
    </row>
    <row r="422" spans="1:14" x14ac:dyDescent="0.3">
      <c r="A422" s="52">
        <v>43884</v>
      </c>
      <c r="B422" s="53">
        <v>2020</v>
      </c>
      <c r="C422" s="53">
        <v>2</v>
      </c>
      <c r="D422" s="51">
        <v>253.02625</v>
      </c>
      <c r="E422" s="51">
        <v>13.37786431071493</v>
      </c>
      <c r="F422" s="51">
        <v>18.913799999999998</v>
      </c>
      <c r="G422" s="58">
        <f t="shared" si="0"/>
        <v>11.001141304347826</v>
      </c>
      <c r="H422" s="51">
        <v>23</v>
      </c>
      <c r="I422" s="48">
        <f t="shared" si="1"/>
        <v>12.048869047619048</v>
      </c>
      <c r="J422" s="48">
        <v>21</v>
      </c>
      <c r="K422" s="48"/>
      <c r="L422" s="48"/>
      <c r="M422" s="57"/>
      <c r="N422" s="57"/>
    </row>
    <row r="423" spans="1:14" x14ac:dyDescent="0.3">
      <c r="A423" s="52">
        <v>43885</v>
      </c>
      <c r="B423" s="53">
        <v>2020</v>
      </c>
      <c r="C423" s="53">
        <v>2</v>
      </c>
      <c r="D423" s="51">
        <v>315.48250000000002</v>
      </c>
      <c r="E423" s="51">
        <v>16.500389650465227</v>
      </c>
      <c r="F423" s="51">
        <v>19.119700000000002</v>
      </c>
      <c r="G423" s="58">
        <f t="shared" si="0"/>
        <v>13.71663043478261</v>
      </c>
      <c r="H423" s="51">
        <v>23</v>
      </c>
      <c r="I423" s="48">
        <f t="shared" si="1"/>
        <v>15.022976190476191</v>
      </c>
      <c r="J423" s="48">
        <v>21</v>
      </c>
      <c r="K423" s="48"/>
      <c r="L423" s="48"/>
      <c r="M423" s="57"/>
      <c r="N423" s="57"/>
    </row>
    <row r="424" spans="1:14" x14ac:dyDescent="0.3">
      <c r="A424" s="52">
        <v>43886</v>
      </c>
      <c r="B424" s="53">
        <v>2020</v>
      </c>
      <c r="C424" s="53">
        <v>2</v>
      </c>
      <c r="D424" s="51">
        <v>334.68208333333342</v>
      </c>
      <c r="E424" s="51">
        <v>17.5338217779594</v>
      </c>
      <c r="F424" s="51">
        <v>19.087800000000001</v>
      </c>
      <c r="G424" s="58">
        <f t="shared" si="0"/>
        <v>14.551394927536236</v>
      </c>
      <c r="H424" s="51">
        <v>23</v>
      </c>
      <c r="I424" s="48">
        <f t="shared" si="1"/>
        <v>15.937242063492068</v>
      </c>
      <c r="J424" s="48">
        <v>21</v>
      </c>
      <c r="K424" s="48"/>
      <c r="L424" s="48"/>
      <c r="M424" s="57"/>
      <c r="N424" s="57"/>
    </row>
    <row r="425" spans="1:14" x14ac:dyDescent="0.3">
      <c r="A425" s="52">
        <v>43887</v>
      </c>
      <c r="B425" s="53">
        <v>2020</v>
      </c>
      <c r="C425" s="53">
        <v>2</v>
      </c>
      <c r="D425" s="51">
        <v>208.25625000000002</v>
      </c>
      <c r="E425" s="51">
        <v>10.870175118093798</v>
      </c>
      <c r="F425" s="51">
        <v>19.1585</v>
      </c>
      <c r="G425" s="58">
        <f t="shared" si="0"/>
        <v>9.0546195652173918</v>
      </c>
      <c r="H425" s="51">
        <v>23</v>
      </c>
      <c r="I425" s="48">
        <f t="shared" si="1"/>
        <v>9.9169642857142861</v>
      </c>
      <c r="J425" s="48">
        <v>21</v>
      </c>
      <c r="K425" s="48"/>
      <c r="L425" s="48"/>
      <c r="M425" s="57"/>
      <c r="N425" s="57"/>
    </row>
    <row r="426" spans="1:14" x14ac:dyDescent="0.3">
      <c r="A426" s="52">
        <v>43888</v>
      </c>
      <c r="B426" s="53">
        <v>2020</v>
      </c>
      <c r="C426" s="53">
        <v>2</v>
      </c>
      <c r="D426" s="51">
        <v>327.85083333333336</v>
      </c>
      <c r="E426" s="51">
        <v>16.901879814888325</v>
      </c>
      <c r="F426" s="51">
        <v>19.397300000000001</v>
      </c>
      <c r="G426" s="58">
        <f t="shared" si="0"/>
        <v>14.254384057971015</v>
      </c>
      <c r="H426" s="51">
        <v>23</v>
      </c>
      <c r="I426" s="48">
        <f t="shared" si="1"/>
        <v>15.611944444444445</v>
      </c>
      <c r="J426" s="48">
        <v>21</v>
      </c>
      <c r="K426" s="48"/>
      <c r="L426" s="48"/>
      <c r="M426" s="57"/>
      <c r="N426" s="57"/>
    </row>
    <row r="427" spans="1:14" x14ac:dyDescent="0.3">
      <c r="A427" s="52">
        <v>43889</v>
      </c>
      <c r="B427" s="53">
        <v>2020</v>
      </c>
      <c r="C427" s="53">
        <v>2</v>
      </c>
      <c r="D427" s="51">
        <v>285.90916666666664</v>
      </c>
      <c r="E427" s="51">
        <v>14.457381000539373</v>
      </c>
      <c r="F427" s="51">
        <v>19.776</v>
      </c>
      <c r="G427" s="58">
        <f t="shared" si="0"/>
        <v>12.430833333333332</v>
      </c>
      <c r="H427" s="51">
        <v>23</v>
      </c>
      <c r="I427" s="48">
        <f t="shared" si="1"/>
        <v>13.614722222222222</v>
      </c>
      <c r="J427" s="48">
        <v>21</v>
      </c>
      <c r="K427" s="48"/>
      <c r="L427" s="48"/>
      <c r="M427" s="57"/>
      <c r="N427" s="57"/>
    </row>
    <row r="428" spans="1:14" x14ac:dyDescent="0.3">
      <c r="A428" s="52">
        <v>43890</v>
      </c>
      <c r="B428" s="53">
        <v>2020</v>
      </c>
      <c r="C428" s="53">
        <v>2</v>
      </c>
      <c r="D428" s="51">
        <v>184.64958333333334</v>
      </c>
      <c r="E428" s="51">
        <v>9.3370541734088466</v>
      </c>
      <c r="F428" s="51">
        <v>19.776</v>
      </c>
      <c r="G428" s="58">
        <f t="shared" si="0"/>
        <v>8.0282427536231893</v>
      </c>
      <c r="H428" s="51">
        <v>23</v>
      </c>
      <c r="I428" s="48">
        <f t="shared" si="1"/>
        <v>8.7928373015873014</v>
      </c>
      <c r="J428" s="48">
        <v>21</v>
      </c>
      <c r="K428" s="48"/>
      <c r="L428" s="48"/>
      <c r="M428" s="57"/>
      <c r="N428" s="57"/>
    </row>
    <row r="429" spans="1:14" x14ac:dyDescent="0.3">
      <c r="A429" s="59"/>
      <c r="B429" s="57"/>
      <c r="C429" s="57"/>
      <c r="M429" s="57"/>
      <c r="N429" s="57"/>
    </row>
    <row r="430" spans="1:14" x14ac:dyDescent="0.3">
      <c r="A430" s="59"/>
      <c r="B430" s="57"/>
      <c r="C430" s="57"/>
      <c r="M430" s="57"/>
      <c r="N430" s="57"/>
    </row>
    <row r="431" spans="1:14" x14ac:dyDescent="0.3">
      <c r="A431" s="59"/>
      <c r="B431" s="57"/>
      <c r="C431" s="57"/>
      <c r="M431" s="57"/>
      <c r="N431" s="57"/>
    </row>
    <row r="432" spans="1:14" x14ac:dyDescent="0.3">
      <c r="A432" s="59"/>
      <c r="B432" s="57"/>
      <c r="C432" s="57"/>
      <c r="M432" s="57"/>
      <c r="N432" s="57"/>
    </row>
    <row r="433" spans="1:14" x14ac:dyDescent="0.3">
      <c r="A433" s="59"/>
      <c r="B433" s="57"/>
      <c r="C433" s="57"/>
      <c r="M433" s="57"/>
      <c r="N433" s="57"/>
    </row>
    <row r="434" spans="1:14" x14ac:dyDescent="0.3">
      <c r="A434" s="59"/>
      <c r="B434" s="57"/>
      <c r="C434" s="57"/>
      <c r="M434" s="57"/>
      <c r="N434" s="57"/>
    </row>
    <row r="435" spans="1:14" x14ac:dyDescent="0.3">
      <c r="A435" s="59"/>
      <c r="B435" s="57"/>
      <c r="C435" s="57"/>
      <c r="M435" s="57"/>
      <c r="N435" s="57"/>
    </row>
    <row r="436" spans="1:14" x14ac:dyDescent="0.3">
      <c r="A436" s="59"/>
      <c r="B436" s="57"/>
      <c r="C436" s="57"/>
      <c r="M436" s="57"/>
      <c r="N436" s="57"/>
    </row>
    <row r="437" spans="1:14" x14ac:dyDescent="0.3">
      <c r="A437" s="59"/>
      <c r="B437" s="57"/>
      <c r="C437" s="57"/>
      <c r="M437" s="57"/>
      <c r="N437" s="57"/>
    </row>
    <row r="438" spans="1:14" x14ac:dyDescent="0.3">
      <c r="A438" s="59"/>
      <c r="B438" s="57"/>
      <c r="C438" s="57"/>
      <c r="M438" s="57"/>
      <c r="N438" s="57"/>
    </row>
    <row r="439" spans="1:14" x14ac:dyDescent="0.3">
      <c r="A439" s="59"/>
      <c r="B439" s="57"/>
      <c r="C439" s="57"/>
      <c r="M439" s="57"/>
      <c r="N439" s="57"/>
    </row>
    <row r="440" spans="1:14" x14ac:dyDescent="0.3">
      <c r="A440" s="59"/>
      <c r="B440" s="57"/>
      <c r="C440" s="57"/>
      <c r="M440" s="57"/>
      <c r="N440" s="57"/>
    </row>
    <row r="441" spans="1:14" x14ac:dyDescent="0.3">
      <c r="A441" s="59"/>
      <c r="B441" s="57"/>
      <c r="C441" s="57"/>
      <c r="M441" s="57"/>
      <c r="N441" s="57"/>
    </row>
    <row r="442" spans="1:14" x14ac:dyDescent="0.3">
      <c r="A442" s="59"/>
      <c r="B442" s="57"/>
      <c r="C442" s="57"/>
      <c r="M442" s="57"/>
      <c r="N442" s="57"/>
    </row>
    <row r="443" spans="1:14" x14ac:dyDescent="0.3">
      <c r="A443" s="59"/>
      <c r="B443" s="57"/>
      <c r="C443" s="57"/>
      <c r="M443" s="57"/>
      <c r="N443" s="57"/>
    </row>
    <row r="444" spans="1:14" x14ac:dyDescent="0.3">
      <c r="A444" s="59"/>
      <c r="B444" s="57"/>
      <c r="C444" s="57"/>
      <c r="M444" s="57"/>
      <c r="N444" s="57"/>
    </row>
    <row r="445" spans="1:14" x14ac:dyDescent="0.3">
      <c r="A445" s="59"/>
      <c r="B445" s="57"/>
      <c r="C445" s="57"/>
      <c r="M445" s="57"/>
      <c r="N445" s="57"/>
    </row>
    <row r="446" spans="1:14" x14ac:dyDescent="0.3">
      <c r="A446" s="59"/>
      <c r="B446" s="57"/>
      <c r="C446" s="57"/>
      <c r="M446" s="57"/>
      <c r="N446" s="57"/>
    </row>
    <row r="447" spans="1:14" x14ac:dyDescent="0.3">
      <c r="A447" s="59"/>
      <c r="B447" s="57"/>
      <c r="C447" s="57"/>
      <c r="M447" s="57"/>
      <c r="N447" s="57"/>
    </row>
    <row r="448" spans="1:14" x14ac:dyDescent="0.3">
      <c r="A448" s="59"/>
      <c r="B448" s="57"/>
      <c r="C448" s="57"/>
      <c r="M448" s="57"/>
      <c r="N448" s="57"/>
    </row>
    <row r="449" spans="1:14" x14ac:dyDescent="0.3">
      <c r="A449" s="59"/>
      <c r="B449" s="57"/>
      <c r="C449" s="57"/>
      <c r="M449" s="57"/>
      <c r="N449" s="57"/>
    </row>
    <row r="450" spans="1:14" x14ac:dyDescent="0.3">
      <c r="A450" s="59"/>
      <c r="B450" s="57"/>
      <c r="C450" s="57"/>
      <c r="M450" s="57"/>
      <c r="N450" s="57"/>
    </row>
    <row r="451" spans="1:14" x14ac:dyDescent="0.3">
      <c r="A451" s="59"/>
      <c r="B451" s="57"/>
      <c r="C451" s="57"/>
      <c r="M451" s="57"/>
      <c r="N451" s="57"/>
    </row>
    <row r="452" spans="1:14" x14ac:dyDescent="0.3">
      <c r="A452" s="59"/>
      <c r="B452" s="57"/>
      <c r="C452" s="57"/>
      <c r="M452" s="57"/>
      <c r="N452" s="57"/>
    </row>
    <row r="453" spans="1:14" x14ac:dyDescent="0.3">
      <c r="A453" s="59"/>
      <c r="B453" s="57"/>
      <c r="C453" s="57"/>
      <c r="M453" s="57"/>
      <c r="N453" s="57"/>
    </row>
    <row r="454" spans="1:14" x14ac:dyDescent="0.3">
      <c r="A454" s="59"/>
      <c r="B454" s="57"/>
      <c r="C454" s="57"/>
      <c r="M454" s="57"/>
      <c r="N454" s="57"/>
    </row>
    <row r="455" spans="1:14" x14ac:dyDescent="0.3">
      <c r="A455" s="59"/>
      <c r="B455" s="57"/>
      <c r="C455" s="57"/>
      <c r="M455" s="57"/>
      <c r="N455" s="57"/>
    </row>
    <row r="456" spans="1:14" x14ac:dyDescent="0.3">
      <c r="A456" s="59"/>
      <c r="B456" s="57"/>
      <c r="C456" s="57"/>
      <c r="M456" s="57"/>
      <c r="N456" s="57"/>
    </row>
    <row r="457" spans="1:14" x14ac:dyDescent="0.3">
      <c r="A457" s="59"/>
      <c r="B457" s="57"/>
      <c r="C457" s="57"/>
      <c r="M457" s="57"/>
      <c r="N457" s="57"/>
    </row>
    <row r="458" spans="1:14" x14ac:dyDescent="0.3">
      <c r="A458" s="59"/>
      <c r="B458" s="57"/>
      <c r="C458" s="57"/>
      <c r="M458" s="57"/>
      <c r="N458" s="57"/>
    </row>
    <row r="459" spans="1:14" x14ac:dyDescent="0.3">
      <c r="A459" s="59"/>
      <c r="B459" s="57"/>
      <c r="C459" s="57"/>
      <c r="M459" s="57"/>
      <c r="N459" s="57"/>
    </row>
    <row r="460" spans="1:14" x14ac:dyDescent="0.3">
      <c r="A460" s="59"/>
      <c r="B460" s="57"/>
      <c r="C460" s="57"/>
      <c r="M460" s="57"/>
      <c r="N460" s="57"/>
    </row>
    <row r="461" spans="1:14" x14ac:dyDescent="0.3">
      <c r="A461" s="59"/>
      <c r="B461" s="57"/>
      <c r="C461" s="57"/>
      <c r="M461" s="57"/>
      <c r="N461" s="57"/>
    </row>
    <row r="462" spans="1:14" x14ac:dyDescent="0.3">
      <c r="A462" s="59"/>
      <c r="B462" s="57"/>
      <c r="C462" s="57"/>
      <c r="M462" s="57"/>
      <c r="N462" s="57"/>
    </row>
    <row r="463" spans="1:14" x14ac:dyDescent="0.3">
      <c r="A463" s="59"/>
      <c r="B463" s="57"/>
      <c r="C463" s="57"/>
      <c r="M463" s="57"/>
      <c r="N463" s="57"/>
    </row>
    <row r="464" spans="1:14" x14ac:dyDescent="0.3">
      <c r="A464" s="59"/>
      <c r="B464" s="57"/>
      <c r="C464" s="57"/>
      <c r="M464" s="57"/>
      <c r="N464" s="57"/>
    </row>
    <row r="465" spans="1:14" x14ac:dyDescent="0.3">
      <c r="A465" s="59"/>
      <c r="B465" s="57"/>
      <c r="C465" s="57"/>
      <c r="M465" s="57"/>
      <c r="N465" s="57"/>
    </row>
    <row r="466" spans="1:14" x14ac:dyDescent="0.3">
      <c r="A466" s="59"/>
      <c r="B466" s="57"/>
      <c r="C466" s="57"/>
      <c r="M466" s="57"/>
      <c r="N466" s="57"/>
    </row>
    <row r="467" spans="1:14" x14ac:dyDescent="0.3">
      <c r="A467" s="59"/>
      <c r="B467" s="57"/>
      <c r="C467" s="57"/>
      <c r="M467" s="57"/>
      <c r="N467" s="57"/>
    </row>
    <row r="468" spans="1:14" x14ac:dyDescent="0.3">
      <c r="A468" s="59"/>
      <c r="B468" s="57"/>
      <c r="C468" s="57"/>
      <c r="M468" s="57"/>
      <c r="N468" s="57"/>
    </row>
    <row r="469" spans="1:14" x14ac:dyDescent="0.3">
      <c r="A469" s="59"/>
      <c r="B469" s="57"/>
      <c r="C469" s="57"/>
      <c r="M469" s="57"/>
      <c r="N469" s="57"/>
    </row>
    <row r="470" spans="1:14" x14ac:dyDescent="0.3">
      <c r="A470" s="59"/>
      <c r="B470" s="57"/>
      <c r="C470" s="57"/>
      <c r="M470" s="57"/>
      <c r="N470" s="57"/>
    </row>
    <row r="471" spans="1:14" x14ac:dyDescent="0.3">
      <c r="A471" s="59"/>
      <c r="B471" s="57"/>
      <c r="C471" s="57"/>
      <c r="M471" s="57"/>
      <c r="N471" s="57"/>
    </row>
    <row r="472" spans="1:14" x14ac:dyDescent="0.3">
      <c r="A472" s="59"/>
      <c r="B472" s="57"/>
      <c r="C472" s="57"/>
      <c r="M472" s="57"/>
      <c r="N472" s="57"/>
    </row>
    <row r="473" spans="1:14" x14ac:dyDescent="0.3">
      <c r="A473" s="59"/>
      <c r="B473" s="57"/>
      <c r="C473" s="57"/>
      <c r="M473" s="57"/>
      <c r="N473" s="57"/>
    </row>
    <row r="474" spans="1:14" x14ac:dyDescent="0.3">
      <c r="A474" s="59"/>
      <c r="B474" s="57"/>
      <c r="C474" s="57"/>
      <c r="M474" s="57"/>
      <c r="N474" s="57"/>
    </row>
    <row r="475" spans="1:14" x14ac:dyDescent="0.3">
      <c r="A475" s="59"/>
      <c r="B475" s="57"/>
      <c r="C475" s="57"/>
      <c r="M475" s="57"/>
      <c r="N475" s="57"/>
    </row>
    <row r="476" spans="1:14" x14ac:dyDescent="0.3">
      <c r="A476" s="59"/>
      <c r="B476" s="57"/>
      <c r="C476" s="57"/>
      <c r="M476" s="57"/>
      <c r="N476" s="57"/>
    </row>
    <row r="477" spans="1:14" x14ac:dyDescent="0.3">
      <c r="A477" s="59"/>
      <c r="B477" s="57"/>
      <c r="C477" s="57"/>
      <c r="M477" s="57"/>
      <c r="N477" s="57"/>
    </row>
    <row r="478" spans="1:14" x14ac:dyDescent="0.3">
      <c r="A478" s="59"/>
      <c r="B478" s="57"/>
      <c r="C478" s="57"/>
      <c r="M478" s="57"/>
      <c r="N478" s="57"/>
    </row>
    <row r="479" spans="1:14" x14ac:dyDescent="0.3">
      <c r="A479" s="59"/>
      <c r="B479" s="57"/>
      <c r="C479" s="57"/>
      <c r="M479" s="57"/>
      <c r="N479" s="57"/>
    </row>
    <row r="480" spans="1:14" x14ac:dyDescent="0.3">
      <c r="A480" s="59"/>
      <c r="B480" s="57"/>
      <c r="C480" s="57"/>
      <c r="M480" s="57"/>
      <c r="N480" s="57"/>
    </row>
    <row r="481" spans="1:14" x14ac:dyDescent="0.3">
      <c r="A481" s="59"/>
      <c r="B481" s="57"/>
      <c r="C481" s="57"/>
      <c r="M481" s="57"/>
      <c r="N481" s="57"/>
    </row>
    <row r="482" spans="1:14" x14ac:dyDescent="0.3">
      <c r="A482" s="59"/>
      <c r="B482" s="57"/>
      <c r="C482" s="57"/>
      <c r="M482" s="57"/>
      <c r="N482" s="57"/>
    </row>
    <row r="483" spans="1:14" x14ac:dyDescent="0.3">
      <c r="A483" s="59"/>
      <c r="B483" s="57"/>
      <c r="C483" s="57"/>
      <c r="M483" s="57"/>
      <c r="N483" s="57"/>
    </row>
    <row r="484" spans="1:14" x14ac:dyDescent="0.3">
      <c r="A484" s="59"/>
      <c r="B484" s="57"/>
      <c r="C484" s="57"/>
      <c r="M484" s="57"/>
      <c r="N484" s="57"/>
    </row>
    <row r="485" spans="1:14" x14ac:dyDescent="0.3">
      <c r="A485" s="59"/>
      <c r="B485" s="57"/>
      <c r="C485" s="57"/>
      <c r="M485" s="57"/>
      <c r="N485" s="57"/>
    </row>
    <row r="486" spans="1:14" x14ac:dyDescent="0.3">
      <c r="A486" s="59"/>
      <c r="B486" s="57"/>
      <c r="C486" s="57"/>
      <c r="M486" s="57"/>
      <c r="N486" s="57"/>
    </row>
    <row r="487" spans="1:14" x14ac:dyDescent="0.3">
      <c r="A487" s="59"/>
      <c r="B487" s="57"/>
      <c r="C487" s="57"/>
      <c r="M487" s="57"/>
      <c r="N487" s="57"/>
    </row>
    <row r="488" spans="1:14" x14ac:dyDescent="0.3">
      <c r="A488" s="59"/>
      <c r="B488" s="57"/>
      <c r="C488" s="57"/>
      <c r="M488" s="57"/>
      <c r="N488" s="57"/>
    </row>
    <row r="489" spans="1:14" x14ac:dyDescent="0.3">
      <c r="A489" s="59"/>
      <c r="B489" s="57"/>
      <c r="C489" s="57"/>
      <c r="M489" s="57"/>
      <c r="N489" s="57"/>
    </row>
    <row r="490" spans="1:14" x14ac:dyDescent="0.3">
      <c r="A490" s="59"/>
      <c r="B490" s="57"/>
      <c r="C490" s="57"/>
      <c r="M490" s="57"/>
      <c r="N490" s="57"/>
    </row>
    <row r="491" spans="1:14" x14ac:dyDescent="0.3">
      <c r="A491" s="59"/>
      <c r="B491" s="57"/>
      <c r="C491" s="57"/>
      <c r="M491" s="57"/>
      <c r="N491" s="57"/>
    </row>
    <row r="492" spans="1:14" x14ac:dyDescent="0.3">
      <c r="A492" s="59"/>
      <c r="B492" s="57"/>
      <c r="C492" s="57"/>
      <c r="M492" s="57"/>
      <c r="N492" s="57"/>
    </row>
    <row r="493" spans="1:14" x14ac:dyDescent="0.3">
      <c r="A493" s="59"/>
      <c r="B493" s="57"/>
      <c r="C493" s="57"/>
      <c r="M493" s="57"/>
      <c r="N493" s="57"/>
    </row>
    <row r="494" spans="1:14" x14ac:dyDescent="0.3">
      <c r="A494" s="59"/>
      <c r="B494" s="57"/>
      <c r="C494" s="57"/>
      <c r="M494" s="57"/>
      <c r="N494" s="57"/>
    </row>
    <row r="495" spans="1:14" x14ac:dyDescent="0.3">
      <c r="A495" s="59"/>
      <c r="B495" s="57"/>
      <c r="C495" s="57"/>
      <c r="M495" s="57"/>
      <c r="N495" s="57"/>
    </row>
    <row r="496" spans="1:14" x14ac:dyDescent="0.3">
      <c r="A496" s="59"/>
      <c r="B496" s="57"/>
      <c r="C496" s="57"/>
      <c r="M496" s="57"/>
      <c r="N496" s="57"/>
    </row>
    <row r="497" spans="1:14" x14ac:dyDescent="0.3">
      <c r="A497" s="59"/>
      <c r="B497" s="57"/>
      <c r="C497" s="57"/>
      <c r="M497" s="57"/>
      <c r="N497" s="57"/>
    </row>
    <row r="498" spans="1:14" x14ac:dyDescent="0.3">
      <c r="A498" s="59"/>
      <c r="B498" s="57"/>
      <c r="C498" s="57"/>
      <c r="M498" s="57"/>
      <c r="N498" s="57"/>
    </row>
    <row r="499" spans="1:14" x14ac:dyDescent="0.3">
      <c r="A499" s="59"/>
      <c r="B499" s="57"/>
      <c r="C499" s="57"/>
      <c r="M499" s="57"/>
      <c r="N499" s="57"/>
    </row>
    <row r="500" spans="1:14" x14ac:dyDescent="0.3">
      <c r="A500" s="59"/>
      <c r="B500" s="57"/>
      <c r="C500" s="57"/>
      <c r="M500" s="57"/>
      <c r="N500" s="57"/>
    </row>
    <row r="501" spans="1:14" x14ac:dyDescent="0.3">
      <c r="A501" s="59"/>
      <c r="B501" s="57"/>
      <c r="C501" s="57"/>
      <c r="M501" s="57"/>
      <c r="N501" s="57"/>
    </row>
    <row r="502" spans="1:14" x14ac:dyDescent="0.3">
      <c r="A502" s="59"/>
      <c r="B502" s="57"/>
      <c r="C502" s="57"/>
      <c r="M502" s="57"/>
      <c r="N502" s="57"/>
    </row>
    <row r="503" spans="1:14" x14ac:dyDescent="0.3">
      <c r="A503" s="59"/>
      <c r="B503" s="57"/>
      <c r="C503" s="57"/>
      <c r="M503" s="57"/>
      <c r="N503" s="57"/>
    </row>
    <row r="504" spans="1:14" x14ac:dyDescent="0.3">
      <c r="A504" s="59"/>
      <c r="B504" s="57"/>
      <c r="C504" s="57"/>
      <c r="M504" s="57"/>
      <c r="N504" s="57"/>
    </row>
    <row r="505" spans="1:14" x14ac:dyDescent="0.3">
      <c r="A505" s="59"/>
      <c r="B505" s="57"/>
      <c r="C505" s="57"/>
      <c r="M505" s="57"/>
      <c r="N505" s="57"/>
    </row>
    <row r="506" spans="1:14" x14ac:dyDescent="0.3">
      <c r="A506" s="59"/>
      <c r="B506" s="57"/>
      <c r="C506" s="57"/>
      <c r="M506" s="57"/>
      <c r="N506" s="57"/>
    </row>
    <row r="507" spans="1:14" x14ac:dyDescent="0.3">
      <c r="A507" s="59"/>
      <c r="B507" s="57"/>
      <c r="C507" s="57"/>
      <c r="M507" s="57"/>
      <c r="N507" s="57"/>
    </row>
    <row r="508" spans="1:14" x14ac:dyDescent="0.3">
      <c r="A508" s="59"/>
      <c r="B508" s="57"/>
      <c r="C508" s="57"/>
      <c r="M508" s="57"/>
      <c r="N508" s="57"/>
    </row>
    <row r="509" spans="1:14" x14ac:dyDescent="0.3">
      <c r="A509" s="59"/>
      <c r="B509" s="57"/>
      <c r="C509" s="57"/>
      <c r="M509" s="57"/>
      <c r="N509" s="57"/>
    </row>
    <row r="510" spans="1:14" x14ac:dyDescent="0.3">
      <c r="A510" s="59"/>
      <c r="B510" s="57"/>
      <c r="C510" s="57"/>
      <c r="M510" s="57"/>
      <c r="N510" s="57"/>
    </row>
    <row r="511" spans="1:14" x14ac:dyDescent="0.3">
      <c r="A511" s="59"/>
      <c r="B511" s="57"/>
      <c r="C511" s="57"/>
      <c r="M511" s="57"/>
      <c r="N511" s="57"/>
    </row>
    <row r="512" spans="1:14" x14ac:dyDescent="0.3">
      <c r="A512" s="59"/>
      <c r="B512" s="57"/>
      <c r="C512" s="57"/>
      <c r="M512" s="57"/>
      <c r="N512" s="57"/>
    </row>
    <row r="513" spans="1:14" x14ac:dyDescent="0.3">
      <c r="A513" s="59"/>
      <c r="B513" s="57"/>
      <c r="C513" s="57"/>
      <c r="M513" s="57"/>
      <c r="N513" s="57"/>
    </row>
    <row r="514" spans="1:14" x14ac:dyDescent="0.3">
      <c r="A514" s="59"/>
      <c r="B514" s="57"/>
      <c r="C514" s="57"/>
      <c r="M514" s="57"/>
      <c r="N514" s="57"/>
    </row>
    <row r="515" spans="1:14" x14ac:dyDescent="0.3">
      <c r="A515" s="59"/>
      <c r="B515" s="57"/>
      <c r="C515" s="57"/>
      <c r="M515" s="57"/>
      <c r="N515" s="57"/>
    </row>
    <row r="516" spans="1:14" x14ac:dyDescent="0.3">
      <c r="A516" s="59"/>
      <c r="B516" s="57"/>
      <c r="C516" s="57"/>
      <c r="M516" s="57"/>
      <c r="N516" s="57"/>
    </row>
    <row r="517" spans="1:14" x14ac:dyDescent="0.3">
      <c r="A517" s="59"/>
      <c r="B517" s="57"/>
      <c r="C517" s="57"/>
      <c r="M517" s="57"/>
      <c r="N517" s="57"/>
    </row>
    <row r="518" spans="1:14" x14ac:dyDescent="0.3">
      <c r="A518" s="59"/>
      <c r="B518" s="57"/>
      <c r="C518" s="57"/>
      <c r="M518" s="57"/>
      <c r="N518" s="57"/>
    </row>
    <row r="519" spans="1:14" x14ac:dyDescent="0.3">
      <c r="A519" s="59"/>
      <c r="B519" s="57"/>
      <c r="C519" s="57"/>
      <c r="M519" s="57"/>
      <c r="N519" s="57"/>
    </row>
    <row r="520" spans="1:14" x14ac:dyDescent="0.3">
      <c r="A520" s="59"/>
      <c r="B520" s="57"/>
      <c r="C520" s="57"/>
      <c r="M520" s="57"/>
      <c r="N520" s="57"/>
    </row>
    <row r="521" spans="1:14" x14ac:dyDescent="0.3">
      <c r="A521" s="59"/>
      <c r="B521" s="57"/>
      <c r="C521" s="57"/>
      <c r="M521" s="57"/>
      <c r="N521" s="57"/>
    </row>
    <row r="522" spans="1:14" x14ac:dyDescent="0.3">
      <c r="A522" s="59"/>
      <c r="B522" s="57"/>
      <c r="C522" s="57"/>
      <c r="M522" s="57"/>
      <c r="N522" s="57"/>
    </row>
    <row r="523" spans="1:14" x14ac:dyDescent="0.3">
      <c r="A523" s="59"/>
      <c r="B523" s="57"/>
      <c r="C523" s="57"/>
      <c r="M523" s="57"/>
      <c r="N523" s="57"/>
    </row>
    <row r="524" spans="1:14" x14ac:dyDescent="0.3">
      <c r="A524" s="59"/>
      <c r="B524" s="57"/>
      <c r="C524" s="57"/>
      <c r="M524" s="57"/>
      <c r="N524" s="57"/>
    </row>
    <row r="525" spans="1:14" x14ac:dyDescent="0.3">
      <c r="A525" s="59"/>
      <c r="B525" s="57"/>
      <c r="C525" s="57"/>
      <c r="M525" s="57"/>
      <c r="N525" s="57"/>
    </row>
    <row r="526" spans="1:14" x14ac:dyDescent="0.3">
      <c r="A526" s="59"/>
      <c r="B526" s="57"/>
      <c r="C526" s="57"/>
      <c r="M526" s="57"/>
      <c r="N526" s="57"/>
    </row>
    <row r="527" spans="1:14" x14ac:dyDescent="0.3">
      <c r="A527" s="59"/>
      <c r="B527" s="57"/>
      <c r="C527" s="57"/>
      <c r="M527" s="57"/>
      <c r="N527" s="57"/>
    </row>
    <row r="528" spans="1:14" x14ac:dyDescent="0.3">
      <c r="A528" s="59"/>
      <c r="B528" s="57"/>
      <c r="C528" s="57"/>
      <c r="M528" s="57"/>
      <c r="N528" s="57"/>
    </row>
    <row r="529" spans="1:14" x14ac:dyDescent="0.3">
      <c r="A529" s="59"/>
      <c r="B529" s="57"/>
      <c r="C529" s="57"/>
      <c r="M529" s="57"/>
      <c r="N529" s="57"/>
    </row>
    <row r="530" spans="1:14" x14ac:dyDescent="0.3">
      <c r="A530" s="59"/>
      <c r="B530" s="57"/>
      <c r="C530" s="57"/>
      <c r="M530" s="57"/>
      <c r="N530" s="57"/>
    </row>
    <row r="531" spans="1:14" x14ac:dyDescent="0.3">
      <c r="A531" s="59"/>
      <c r="B531" s="57"/>
      <c r="C531" s="57"/>
      <c r="M531" s="57"/>
      <c r="N531" s="57"/>
    </row>
    <row r="532" spans="1:14" x14ac:dyDescent="0.3">
      <c r="A532" s="59"/>
      <c r="B532" s="57"/>
      <c r="C532" s="57"/>
      <c r="M532" s="57"/>
      <c r="N532" s="57"/>
    </row>
    <row r="533" spans="1:14" x14ac:dyDescent="0.3">
      <c r="A533" s="59"/>
      <c r="B533" s="57"/>
      <c r="C533" s="57"/>
      <c r="M533" s="57"/>
      <c r="N533" s="57"/>
    </row>
    <row r="534" spans="1:14" x14ac:dyDescent="0.3">
      <c r="A534" s="59"/>
      <c r="B534" s="57"/>
      <c r="C534" s="57"/>
      <c r="M534" s="57"/>
      <c r="N534" s="57"/>
    </row>
    <row r="535" spans="1:14" x14ac:dyDescent="0.3">
      <c r="A535" s="59"/>
      <c r="B535" s="57"/>
      <c r="C535" s="57"/>
      <c r="M535" s="57"/>
      <c r="N535" s="57"/>
    </row>
    <row r="536" spans="1:14" x14ac:dyDescent="0.3">
      <c r="A536" s="59"/>
      <c r="B536" s="57"/>
      <c r="C536" s="57"/>
      <c r="M536" s="57"/>
      <c r="N536" s="57"/>
    </row>
    <row r="537" spans="1:14" x14ac:dyDescent="0.3">
      <c r="A537" s="59"/>
      <c r="B537" s="57"/>
      <c r="C537" s="57"/>
      <c r="M537" s="57"/>
      <c r="N537" s="57"/>
    </row>
    <row r="538" spans="1:14" x14ac:dyDescent="0.3">
      <c r="A538" s="59"/>
      <c r="B538" s="57"/>
      <c r="C538" s="57"/>
      <c r="M538" s="57"/>
      <c r="N538" s="57"/>
    </row>
    <row r="539" spans="1:14" x14ac:dyDescent="0.3">
      <c r="A539" s="59"/>
      <c r="B539" s="57"/>
      <c r="C539" s="57"/>
      <c r="M539" s="57"/>
      <c r="N539" s="57"/>
    </row>
    <row r="540" spans="1:14" x14ac:dyDescent="0.3">
      <c r="A540" s="59"/>
      <c r="B540" s="57"/>
      <c r="C540" s="57"/>
      <c r="M540" s="57"/>
      <c r="N540" s="57"/>
    </row>
    <row r="541" spans="1:14" x14ac:dyDescent="0.3">
      <c r="A541" s="59"/>
      <c r="B541" s="57"/>
      <c r="C541" s="57"/>
      <c r="M541" s="57"/>
      <c r="N541" s="57"/>
    </row>
    <row r="542" spans="1:14" x14ac:dyDescent="0.3">
      <c r="A542" s="59"/>
      <c r="B542" s="57"/>
      <c r="C542" s="57"/>
      <c r="M542" s="57"/>
      <c r="N542" s="57"/>
    </row>
    <row r="543" spans="1:14" x14ac:dyDescent="0.3">
      <c r="A543" s="59"/>
      <c r="B543" s="57"/>
      <c r="C543" s="57"/>
      <c r="M543" s="57"/>
      <c r="N543" s="57"/>
    </row>
    <row r="544" spans="1:14" x14ac:dyDescent="0.3">
      <c r="A544" s="59"/>
      <c r="B544" s="57"/>
      <c r="C544" s="57"/>
      <c r="M544" s="57"/>
      <c r="N544" s="57"/>
    </row>
    <row r="545" spans="1:14" x14ac:dyDescent="0.3">
      <c r="A545" s="59"/>
      <c r="B545" s="57"/>
      <c r="C545" s="57"/>
      <c r="M545" s="57"/>
      <c r="N545" s="57"/>
    </row>
    <row r="546" spans="1:14" x14ac:dyDescent="0.3">
      <c r="A546" s="59"/>
      <c r="B546" s="57"/>
      <c r="C546" s="57"/>
      <c r="M546" s="57"/>
      <c r="N546" s="57"/>
    </row>
    <row r="547" spans="1:14" x14ac:dyDescent="0.3">
      <c r="A547" s="59"/>
      <c r="B547" s="57"/>
      <c r="C547" s="57"/>
      <c r="M547" s="57"/>
      <c r="N547" s="57"/>
    </row>
    <row r="548" spans="1:14" x14ac:dyDescent="0.3">
      <c r="A548" s="59"/>
      <c r="B548" s="57"/>
      <c r="C548" s="57"/>
      <c r="M548" s="57"/>
      <c r="N548" s="57"/>
    </row>
    <row r="549" spans="1:14" x14ac:dyDescent="0.3">
      <c r="A549" s="59"/>
      <c r="B549" s="57"/>
      <c r="C549" s="57"/>
      <c r="M549" s="57"/>
      <c r="N549" s="57"/>
    </row>
    <row r="550" spans="1:14" x14ac:dyDescent="0.3">
      <c r="A550" s="59"/>
      <c r="B550" s="57"/>
      <c r="C550" s="57"/>
      <c r="M550" s="57"/>
      <c r="N550" s="57"/>
    </row>
    <row r="551" spans="1:14" x14ac:dyDescent="0.3">
      <c r="A551" s="59"/>
      <c r="B551" s="57"/>
      <c r="C551" s="57"/>
      <c r="M551" s="57"/>
      <c r="N551" s="57"/>
    </row>
    <row r="552" spans="1:14" x14ac:dyDescent="0.3">
      <c r="A552" s="59"/>
      <c r="B552" s="57"/>
      <c r="C552" s="57"/>
      <c r="M552" s="57"/>
      <c r="N552" s="57"/>
    </row>
    <row r="553" spans="1:14" x14ac:dyDescent="0.3">
      <c r="A553" s="59"/>
      <c r="B553" s="57"/>
      <c r="C553" s="57"/>
      <c r="M553" s="57"/>
      <c r="N553" s="57"/>
    </row>
    <row r="554" spans="1:14" x14ac:dyDescent="0.3">
      <c r="A554" s="59"/>
      <c r="B554" s="57"/>
      <c r="C554" s="57"/>
      <c r="M554" s="57"/>
      <c r="N554" s="57"/>
    </row>
    <row r="555" spans="1:14" x14ac:dyDescent="0.3">
      <c r="A555" s="59"/>
      <c r="B555" s="57"/>
      <c r="C555" s="57"/>
      <c r="M555" s="57"/>
      <c r="N555" s="57"/>
    </row>
    <row r="556" spans="1:14" x14ac:dyDescent="0.3">
      <c r="A556" s="59"/>
      <c r="B556" s="57"/>
      <c r="C556" s="57"/>
      <c r="M556" s="57"/>
      <c r="N556" s="57"/>
    </row>
    <row r="557" spans="1:14" x14ac:dyDescent="0.3">
      <c r="A557" s="59"/>
      <c r="B557" s="57"/>
      <c r="C557" s="57"/>
      <c r="M557" s="57"/>
      <c r="N557" s="57"/>
    </row>
    <row r="558" spans="1:14" x14ac:dyDescent="0.3">
      <c r="A558" s="59"/>
      <c r="B558" s="57"/>
      <c r="C558" s="57"/>
      <c r="M558" s="57"/>
      <c r="N558" s="57"/>
    </row>
    <row r="559" spans="1:14" x14ac:dyDescent="0.3">
      <c r="A559" s="59"/>
      <c r="B559" s="57"/>
      <c r="C559" s="57"/>
      <c r="M559" s="57"/>
      <c r="N559" s="57"/>
    </row>
    <row r="560" spans="1:14" x14ac:dyDescent="0.3">
      <c r="A560" s="59"/>
      <c r="B560" s="57"/>
      <c r="C560" s="57"/>
      <c r="M560" s="57"/>
      <c r="N560" s="57"/>
    </row>
    <row r="561" spans="1:14" x14ac:dyDescent="0.3">
      <c r="A561" s="59"/>
      <c r="B561" s="57"/>
      <c r="C561" s="57"/>
      <c r="M561" s="57"/>
      <c r="N561" s="57"/>
    </row>
    <row r="562" spans="1:14" x14ac:dyDescent="0.3">
      <c r="A562" s="59"/>
      <c r="B562" s="57"/>
      <c r="C562" s="57"/>
      <c r="M562" s="57"/>
      <c r="N562" s="57"/>
    </row>
    <row r="563" spans="1:14" x14ac:dyDescent="0.3">
      <c r="A563" s="59"/>
      <c r="B563" s="57"/>
      <c r="C563" s="57"/>
      <c r="M563" s="57"/>
      <c r="N563" s="57"/>
    </row>
    <row r="564" spans="1:14" x14ac:dyDescent="0.3">
      <c r="A564" s="59"/>
      <c r="B564" s="57"/>
      <c r="C564" s="57"/>
      <c r="M564" s="57"/>
      <c r="N564" s="57"/>
    </row>
    <row r="565" spans="1:14" x14ac:dyDescent="0.3">
      <c r="A565" s="59"/>
      <c r="B565" s="57"/>
      <c r="C565" s="57"/>
      <c r="M565" s="57"/>
      <c r="N565" s="57"/>
    </row>
    <row r="566" spans="1:14" x14ac:dyDescent="0.3">
      <c r="A566" s="59"/>
      <c r="B566" s="57"/>
      <c r="C566" s="57"/>
      <c r="M566" s="57"/>
      <c r="N566" s="57"/>
    </row>
    <row r="567" spans="1:14" x14ac:dyDescent="0.3">
      <c r="A567" s="59"/>
      <c r="B567" s="57"/>
      <c r="C567" s="57"/>
      <c r="M567" s="57"/>
      <c r="N567" s="57"/>
    </row>
    <row r="568" spans="1:14" x14ac:dyDescent="0.3">
      <c r="A568" s="59"/>
      <c r="B568" s="57"/>
      <c r="C568" s="57"/>
      <c r="M568" s="57"/>
      <c r="N568" s="57"/>
    </row>
    <row r="569" spans="1:14" x14ac:dyDescent="0.3">
      <c r="A569" s="59"/>
      <c r="B569" s="57"/>
      <c r="C569" s="57"/>
      <c r="M569" s="57"/>
      <c r="N569" s="57"/>
    </row>
    <row r="570" spans="1:14" x14ac:dyDescent="0.3">
      <c r="A570" s="59"/>
      <c r="B570" s="57"/>
      <c r="C570" s="57"/>
      <c r="M570" s="57"/>
      <c r="N570" s="57"/>
    </row>
    <row r="571" spans="1:14" x14ac:dyDescent="0.3">
      <c r="A571" s="59"/>
      <c r="B571" s="57"/>
      <c r="C571" s="57"/>
      <c r="M571" s="57"/>
      <c r="N571" s="57"/>
    </row>
    <row r="572" spans="1:14" x14ac:dyDescent="0.3">
      <c r="A572" s="59"/>
      <c r="B572" s="57"/>
      <c r="C572" s="57"/>
      <c r="M572" s="57"/>
      <c r="N572" s="57"/>
    </row>
    <row r="573" spans="1:14" x14ac:dyDescent="0.3">
      <c r="A573" s="59"/>
      <c r="B573" s="57"/>
      <c r="C573" s="57"/>
      <c r="M573" s="57"/>
      <c r="N573" s="57"/>
    </row>
    <row r="574" spans="1:14" x14ac:dyDescent="0.3">
      <c r="A574" s="59"/>
      <c r="B574" s="57"/>
      <c r="C574" s="57"/>
      <c r="M574" s="57"/>
      <c r="N574" s="57"/>
    </row>
    <row r="575" spans="1:14" x14ac:dyDescent="0.3">
      <c r="A575" s="59"/>
      <c r="B575" s="57"/>
      <c r="C575" s="57"/>
      <c r="M575" s="57"/>
      <c r="N575" s="57"/>
    </row>
    <row r="576" spans="1:14" x14ac:dyDescent="0.3">
      <c r="A576" s="59"/>
      <c r="B576" s="57"/>
      <c r="C576" s="57"/>
      <c r="M576" s="57"/>
      <c r="N576" s="57"/>
    </row>
    <row r="577" spans="1:14" x14ac:dyDescent="0.3">
      <c r="A577" s="59"/>
      <c r="B577" s="57"/>
      <c r="C577" s="57"/>
      <c r="M577" s="57"/>
      <c r="N577" s="57"/>
    </row>
    <row r="578" spans="1:14" x14ac:dyDescent="0.3">
      <c r="A578" s="59"/>
      <c r="B578" s="57"/>
      <c r="C578" s="57"/>
      <c r="M578" s="57"/>
      <c r="N578" s="57"/>
    </row>
    <row r="579" spans="1:14" x14ac:dyDescent="0.3">
      <c r="A579" s="59"/>
      <c r="B579" s="57"/>
      <c r="C579" s="57"/>
      <c r="M579" s="57"/>
      <c r="N579" s="57"/>
    </row>
    <row r="580" spans="1:14" x14ac:dyDescent="0.3">
      <c r="A580" s="59"/>
      <c r="B580" s="57"/>
      <c r="C580" s="57"/>
      <c r="M580" s="57"/>
      <c r="N580" s="57"/>
    </row>
    <row r="581" spans="1:14" x14ac:dyDescent="0.3">
      <c r="A581" s="59"/>
      <c r="B581" s="57"/>
      <c r="C581" s="57"/>
      <c r="M581" s="57"/>
      <c r="N581" s="57"/>
    </row>
    <row r="582" spans="1:14" x14ac:dyDescent="0.3">
      <c r="A582" s="59"/>
      <c r="B582" s="57"/>
      <c r="C582" s="57"/>
      <c r="M582" s="57"/>
      <c r="N582" s="57"/>
    </row>
    <row r="583" spans="1:14" x14ac:dyDescent="0.3">
      <c r="A583" s="59"/>
      <c r="B583" s="57"/>
      <c r="C583" s="57"/>
      <c r="M583" s="57"/>
      <c r="N583" s="57"/>
    </row>
    <row r="584" spans="1:14" x14ac:dyDescent="0.3">
      <c r="A584" s="59"/>
      <c r="B584" s="57"/>
      <c r="C584" s="57"/>
      <c r="M584" s="57"/>
      <c r="N584" s="57"/>
    </row>
    <row r="585" spans="1:14" x14ac:dyDescent="0.3">
      <c r="A585" s="59"/>
      <c r="B585" s="57"/>
      <c r="C585" s="57"/>
      <c r="M585" s="57"/>
      <c r="N585" s="57"/>
    </row>
    <row r="586" spans="1:14" x14ac:dyDescent="0.3">
      <c r="A586" s="59"/>
      <c r="B586" s="57"/>
      <c r="C586" s="57"/>
      <c r="M586" s="57"/>
      <c r="N586" s="57"/>
    </row>
    <row r="587" spans="1:14" x14ac:dyDescent="0.3">
      <c r="A587" s="59"/>
      <c r="B587" s="57"/>
      <c r="C587" s="57"/>
      <c r="M587" s="57"/>
      <c r="N587" s="57"/>
    </row>
    <row r="588" spans="1:14" x14ac:dyDescent="0.3">
      <c r="A588" s="59"/>
      <c r="B588" s="57"/>
      <c r="C588" s="57"/>
      <c r="M588" s="57"/>
      <c r="N588" s="57"/>
    </row>
    <row r="589" spans="1:14" x14ac:dyDescent="0.3">
      <c r="A589" s="59"/>
      <c r="B589" s="57"/>
      <c r="C589" s="57"/>
      <c r="M589" s="57"/>
      <c r="N589" s="57"/>
    </row>
    <row r="590" spans="1:14" x14ac:dyDescent="0.3">
      <c r="A590" s="59"/>
      <c r="B590" s="57"/>
      <c r="C590" s="57"/>
      <c r="M590" s="57"/>
      <c r="N590" s="57"/>
    </row>
    <row r="591" spans="1:14" x14ac:dyDescent="0.3">
      <c r="A591" s="59"/>
      <c r="B591" s="57"/>
      <c r="C591" s="57"/>
      <c r="M591" s="57"/>
      <c r="N591" s="57"/>
    </row>
    <row r="592" spans="1:14" x14ac:dyDescent="0.3">
      <c r="A592" s="59"/>
      <c r="B592" s="57"/>
      <c r="C592" s="57"/>
      <c r="M592" s="57"/>
      <c r="N592" s="57"/>
    </row>
    <row r="593" spans="1:14" x14ac:dyDescent="0.3">
      <c r="A593" s="59"/>
      <c r="B593" s="57"/>
      <c r="C593" s="57"/>
      <c r="M593" s="57"/>
      <c r="N593" s="57"/>
    </row>
    <row r="594" spans="1:14" x14ac:dyDescent="0.3">
      <c r="A594" s="59"/>
      <c r="B594" s="57"/>
      <c r="C594" s="57"/>
      <c r="M594" s="57"/>
      <c r="N594" s="57"/>
    </row>
    <row r="595" spans="1:14" x14ac:dyDescent="0.3">
      <c r="A595" s="59"/>
      <c r="B595" s="57"/>
      <c r="C595" s="57"/>
      <c r="M595" s="57"/>
      <c r="N595" s="57"/>
    </row>
    <row r="596" spans="1:14" x14ac:dyDescent="0.3">
      <c r="A596" s="59"/>
      <c r="B596" s="57"/>
      <c r="C596" s="57"/>
      <c r="M596" s="57"/>
      <c r="N596" s="57"/>
    </row>
    <row r="597" spans="1:14" x14ac:dyDescent="0.3">
      <c r="A597" s="59"/>
      <c r="B597" s="57"/>
      <c r="C597" s="57"/>
      <c r="M597" s="57"/>
      <c r="N597" s="57"/>
    </row>
    <row r="598" spans="1:14" x14ac:dyDescent="0.3">
      <c r="A598" s="59"/>
      <c r="B598" s="57"/>
      <c r="C598" s="57"/>
      <c r="M598" s="57"/>
      <c r="N598" s="57"/>
    </row>
    <row r="599" spans="1:14" x14ac:dyDescent="0.3">
      <c r="A599" s="59"/>
      <c r="B599" s="57"/>
      <c r="C599" s="57"/>
      <c r="M599" s="57"/>
      <c r="N599" s="57"/>
    </row>
    <row r="600" spans="1:14" x14ac:dyDescent="0.3">
      <c r="A600" s="59"/>
      <c r="B600" s="57"/>
      <c r="C600" s="57"/>
      <c r="M600" s="57"/>
      <c r="N600" s="57"/>
    </row>
    <row r="601" spans="1:14" x14ac:dyDescent="0.3">
      <c r="A601" s="59"/>
      <c r="B601" s="57"/>
      <c r="C601" s="57"/>
      <c r="M601" s="57"/>
      <c r="N601" s="57"/>
    </row>
    <row r="602" spans="1:14" x14ac:dyDescent="0.3">
      <c r="A602" s="59"/>
      <c r="B602" s="57"/>
      <c r="C602" s="57"/>
      <c r="M602" s="57"/>
      <c r="N602" s="57"/>
    </row>
    <row r="603" spans="1:14" x14ac:dyDescent="0.3">
      <c r="A603" s="59"/>
      <c r="B603" s="57"/>
      <c r="C603" s="57"/>
      <c r="M603" s="57"/>
      <c r="N603" s="57"/>
    </row>
    <row r="604" spans="1:14" x14ac:dyDescent="0.3">
      <c r="A604" s="59"/>
      <c r="B604" s="57"/>
      <c r="C604" s="57"/>
      <c r="M604" s="57"/>
      <c r="N604" s="57"/>
    </row>
    <row r="605" spans="1:14" x14ac:dyDescent="0.3">
      <c r="A605" s="59"/>
      <c r="B605" s="57"/>
      <c r="C605" s="57"/>
      <c r="M605" s="57"/>
      <c r="N605" s="57"/>
    </row>
    <row r="606" spans="1:14" x14ac:dyDescent="0.3">
      <c r="A606" s="59"/>
      <c r="B606" s="57"/>
      <c r="C606" s="57"/>
      <c r="M606" s="57"/>
      <c r="N606" s="57"/>
    </row>
    <row r="607" spans="1:14" x14ac:dyDescent="0.3">
      <c r="A607" s="59"/>
      <c r="B607" s="57"/>
      <c r="C607" s="57"/>
      <c r="M607" s="57"/>
      <c r="N607" s="57"/>
    </row>
    <row r="608" spans="1:14" x14ac:dyDescent="0.3">
      <c r="A608" s="59"/>
      <c r="B608" s="57"/>
      <c r="C608" s="57"/>
      <c r="M608" s="57"/>
      <c r="N608" s="57"/>
    </row>
    <row r="609" spans="1:14" x14ac:dyDescent="0.3">
      <c r="A609" s="59"/>
      <c r="B609" s="57"/>
      <c r="C609" s="57"/>
      <c r="M609" s="57"/>
      <c r="N609" s="57"/>
    </row>
    <row r="610" spans="1:14" x14ac:dyDescent="0.3">
      <c r="A610" s="59"/>
      <c r="B610" s="57"/>
      <c r="C610" s="57"/>
      <c r="M610" s="57"/>
      <c r="N610" s="57"/>
    </row>
    <row r="611" spans="1:14" x14ac:dyDescent="0.3">
      <c r="A611" s="59"/>
      <c r="B611" s="57"/>
      <c r="C611" s="57"/>
      <c r="M611" s="57"/>
      <c r="N611" s="57"/>
    </row>
    <row r="612" spans="1:14" x14ac:dyDescent="0.3">
      <c r="A612" s="59"/>
      <c r="B612" s="57"/>
      <c r="C612" s="57"/>
      <c r="M612" s="57"/>
      <c r="N612" s="57"/>
    </row>
    <row r="613" spans="1:14" x14ac:dyDescent="0.3">
      <c r="A613" s="59"/>
      <c r="B613" s="57"/>
      <c r="C613" s="57"/>
      <c r="M613" s="57"/>
      <c r="N613" s="57"/>
    </row>
    <row r="614" spans="1:14" x14ac:dyDescent="0.3">
      <c r="A614" s="59"/>
      <c r="B614" s="57"/>
      <c r="C614" s="57"/>
      <c r="M614" s="57"/>
      <c r="N614" s="57"/>
    </row>
    <row r="615" spans="1:14" x14ac:dyDescent="0.3">
      <c r="A615" s="59"/>
      <c r="B615" s="57"/>
      <c r="C615" s="57"/>
      <c r="M615" s="57"/>
      <c r="N615" s="57"/>
    </row>
    <row r="616" spans="1:14" x14ac:dyDescent="0.3">
      <c r="A616" s="59"/>
      <c r="B616" s="57"/>
      <c r="C616" s="57"/>
      <c r="M616" s="57"/>
      <c r="N616" s="57"/>
    </row>
    <row r="617" spans="1:14" x14ac:dyDescent="0.3">
      <c r="A617" s="59"/>
      <c r="B617" s="57"/>
      <c r="C617" s="57"/>
      <c r="M617" s="57"/>
      <c r="N617" s="57"/>
    </row>
    <row r="618" spans="1:14" x14ac:dyDescent="0.3">
      <c r="A618" s="59"/>
      <c r="B618" s="57"/>
      <c r="C618" s="57"/>
      <c r="M618" s="57"/>
      <c r="N618" s="57"/>
    </row>
    <row r="619" spans="1:14" x14ac:dyDescent="0.3">
      <c r="A619" s="59"/>
      <c r="B619" s="57"/>
      <c r="C619" s="57"/>
      <c r="M619" s="57"/>
      <c r="N619" s="57"/>
    </row>
    <row r="620" spans="1:14" x14ac:dyDescent="0.3">
      <c r="A620" s="59"/>
      <c r="B620" s="57"/>
      <c r="C620" s="57"/>
      <c r="M620" s="57"/>
      <c r="N620" s="57"/>
    </row>
    <row r="621" spans="1:14" x14ac:dyDescent="0.3">
      <c r="A621" s="59"/>
      <c r="B621" s="57"/>
      <c r="C621" s="57"/>
      <c r="M621" s="57"/>
      <c r="N621" s="57"/>
    </row>
    <row r="622" spans="1:14" x14ac:dyDescent="0.3">
      <c r="A622" s="59"/>
      <c r="B622" s="57"/>
      <c r="C622" s="57"/>
      <c r="M622" s="57"/>
      <c r="N622" s="57"/>
    </row>
    <row r="623" spans="1:14" x14ac:dyDescent="0.3">
      <c r="A623" s="59"/>
      <c r="B623" s="57"/>
      <c r="C623" s="57"/>
      <c r="M623" s="57"/>
      <c r="N623" s="57"/>
    </row>
    <row r="624" spans="1:14" x14ac:dyDescent="0.3">
      <c r="A624" s="59"/>
      <c r="B624" s="57"/>
      <c r="C624" s="57"/>
      <c r="M624" s="57"/>
      <c r="N624" s="57"/>
    </row>
    <row r="625" spans="1:14" x14ac:dyDescent="0.3">
      <c r="A625" s="59"/>
      <c r="B625" s="57"/>
      <c r="C625" s="57"/>
      <c r="M625" s="57"/>
      <c r="N625" s="57"/>
    </row>
    <row r="626" spans="1:14" x14ac:dyDescent="0.3">
      <c r="A626" s="59"/>
      <c r="B626" s="57"/>
      <c r="C626" s="57"/>
      <c r="M626" s="57"/>
      <c r="N626" s="57"/>
    </row>
    <row r="627" spans="1:14" x14ac:dyDescent="0.3">
      <c r="A627" s="59"/>
      <c r="B627" s="57"/>
      <c r="C627" s="57"/>
      <c r="M627" s="57"/>
      <c r="N627" s="57"/>
    </row>
    <row r="628" spans="1:14" x14ac:dyDescent="0.3">
      <c r="A628" s="59"/>
      <c r="B628" s="57"/>
      <c r="C628" s="57"/>
      <c r="M628" s="57"/>
      <c r="N628" s="57"/>
    </row>
    <row r="629" spans="1:14" x14ac:dyDescent="0.3">
      <c r="A629" s="59"/>
      <c r="B629" s="57"/>
      <c r="C629" s="57"/>
      <c r="M629" s="57"/>
      <c r="N629" s="57"/>
    </row>
    <row r="630" spans="1:14" x14ac:dyDescent="0.3">
      <c r="A630" s="59"/>
      <c r="B630" s="57"/>
      <c r="C630" s="57"/>
      <c r="M630" s="57"/>
      <c r="N630" s="57"/>
    </row>
    <row r="631" spans="1:14" x14ac:dyDescent="0.3">
      <c r="A631" s="59"/>
      <c r="B631" s="57"/>
      <c r="C631" s="57"/>
      <c r="M631" s="57"/>
      <c r="N631" s="57"/>
    </row>
    <row r="632" spans="1:14" x14ac:dyDescent="0.3">
      <c r="A632" s="59"/>
      <c r="B632" s="57"/>
      <c r="C632" s="57"/>
      <c r="M632" s="57"/>
      <c r="N632" s="57"/>
    </row>
    <row r="633" spans="1:14" x14ac:dyDescent="0.3">
      <c r="A633" s="59"/>
      <c r="B633" s="57"/>
      <c r="C633" s="57"/>
      <c r="M633" s="57"/>
      <c r="N633" s="57"/>
    </row>
    <row r="634" spans="1:14" x14ac:dyDescent="0.3">
      <c r="A634" s="59"/>
      <c r="B634" s="57"/>
      <c r="C634" s="57"/>
      <c r="M634" s="57"/>
      <c r="N634" s="57"/>
    </row>
    <row r="635" spans="1:14" x14ac:dyDescent="0.3">
      <c r="A635" s="59"/>
      <c r="B635" s="57"/>
      <c r="C635" s="57"/>
      <c r="M635" s="57"/>
      <c r="N635" s="57"/>
    </row>
    <row r="636" spans="1:14" x14ac:dyDescent="0.3">
      <c r="A636" s="59"/>
      <c r="B636" s="57"/>
      <c r="C636" s="57"/>
      <c r="M636" s="57"/>
      <c r="N636" s="57"/>
    </row>
    <row r="637" spans="1:14" x14ac:dyDescent="0.3">
      <c r="A637" s="59"/>
      <c r="B637" s="57"/>
      <c r="C637" s="57"/>
      <c r="M637" s="57"/>
      <c r="N637" s="57"/>
    </row>
    <row r="638" spans="1:14" x14ac:dyDescent="0.3">
      <c r="A638" s="59"/>
      <c r="B638" s="57"/>
      <c r="C638" s="57"/>
      <c r="M638" s="57"/>
      <c r="N638" s="57"/>
    </row>
    <row r="639" spans="1:14" x14ac:dyDescent="0.3">
      <c r="A639" s="59"/>
      <c r="B639" s="57"/>
      <c r="C639" s="57"/>
      <c r="M639" s="57"/>
      <c r="N639" s="57"/>
    </row>
    <row r="640" spans="1:14" x14ac:dyDescent="0.3">
      <c r="A640" s="59"/>
      <c r="B640" s="57"/>
      <c r="C640" s="57"/>
      <c r="M640" s="57"/>
      <c r="N640" s="57"/>
    </row>
    <row r="641" spans="1:14" x14ac:dyDescent="0.3">
      <c r="A641" s="59"/>
      <c r="B641" s="57"/>
      <c r="C641" s="57"/>
      <c r="M641" s="57"/>
      <c r="N641" s="57"/>
    </row>
    <row r="642" spans="1:14" x14ac:dyDescent="0.3">
      <c r="A642" s="59"/>
      <c r="B642" s="57"/>
      <c r="C642" s="57"/>
      <c r="M642" s="57"/>
      <c r="N642" s="57"/>
    </row>
    <row r="643" spans="1:14" x14ac:dyDescent="0.3">
      <c r="A643" s="59"/>
      <c r="B643" s="57"/>
      <c r="C643" s="57"/>
      <c r="M643" s="57"/>
      <c r="N643" s="57"/>
    </row>
    <row r="644" spans="1:14" x14ac:dyDescent="0.3">
      <c r="A644" s="59"/>
      <c r="B644" s="57"/>
      <c r="C644" s="57"/>
      <c r="M644" s="57"/>
      <c r="N644" s="57"/>
    </row>
    <row r="645" spans="1:14" x14ac:dyDescent="0.3">
      <c r="A645" s="59"/>
      <c r="B645" s="57"/>
      <c r="C645" s="57"/>
      <c r="M645" s="57"/>
      <c r="N645" s="57"/>
    </row>
    <row r="646" spans="1:14" x14ac:dyDescent="0.3">
      <c r="A646" s="59"/>
      <c r="B646" s="57"/>
      <c r="C646" s="57"/>
      <c r="M646" s="57"/>
      <c r="N646" s="57"/>
    </row>
    <row r="647" spans="1:14" x14ac:dyDescent="0.3">
      <c r="A647" s="59"/>
      <c r="B647" s="57"/>
      <c r="C647" s="57"/>
      <c r="M647" s="57"/>
      <c r="N647" s="57"/>
    </row>
    <row r="648" spans="1:14" x14ac:dyDescent="0.3">
      <c r="A648" s="59"/>
      <c r="B648" s="57"/>
      <c r="C648" s="57"/>
      <c r="M648" s="57"/>
      <c r="N648" s="57"/>
    </row>
    <row r="649" spans="1:14" x14ac:dyDescent="0.3">
      <c r="A649" s="59"/>
      <c r="B649" s="57"/>
      <c r="C649" s="57"/>
      <c r="M649" s="57"/>
      <c r="N649" s="57"/>
    </row>
    <row r="650" spans="1:14" x14ac:dyDescent="0.3">
      <c r="A650" s="59"/>
      <c r="B650" s="57"/>
      <c r="C650" s="57"/>
      <c r="M650" s="57"/>
      <c r="N650" s="57"/>
    </row>
    <row r="651" spans="1:14" x14ac:dyDescent="0.3">
      <c r="A651" s="59"/>
      <c r="B651" s="57"/>
      <c r="C651" s="57"/>
      <c r="M651" s="57"/>
      <c r="N651" s="57"/>
    </row>
    <row r="652" spans="1:14" x14ac:dyDescent="0.3">
      <c r="A652" s="59"/>
      <c r="B652" s="57"/>
      <c r="C652" s="57"/>
      <c r="M652" s="57"/>
      <c r="N652" s="57"/>
    </row>
    <row r="653" spans="1:14" x14ac:dyDescent="0.3">
      <c r="A653" s="59"/>
      <c r="B653" s="57"/>
      <c r="C653" s="57"/>
      <c r="M653" s="57"/>
      <c r="N653" s="57"/>
    </row>
    <row r="654" spans="1:14" x14ac:dyDescent="0.3">
      <c r="A654" s="59"/>
      <c r="B654" s="57"/>
      <c r="C654" s="57"/>
      <c r="M654" s="57"/>
      <c r="N654" s="57"/>
    </row>
    <row r="655" spans="1:14" x14ac:dyDescent="0.3">
      <c r="A655" s="59"/>
      <c r="B655" s="57"/>
      <c r="C655" s="57"/>
      <c r="M655" s="57"/>
      <c r="N655" s="57"/>
    </row>
    <row r="656" spans="1:14" x14ac:dyDescent="0.3">
      <c r="A656" s="59"/>
      <c r="B656" s="57"/>
      <c r="C656" s="57"/>
      <c r="M656" s="57"/>
      <c r="N656" s="57"/>
    </row>
    <row r="657" spans="1:14" x14ac:dyDescent="0.3">
      <c r="A657" s="59"/>
      <c r="B657" s="57"/>
      <c r="C657" s="57"/>
      <c r="M657" s="57"/>
      <c r="N657" s="57"/>
    </row>
    <row r="658" spans="1:14" x14ac:dyDescent="0.3">
      <c r="A658" s="59"/>
      <c r="B658" s="57"/>
      <c r="C658" s="57"/>
      <c r="M658" s="57"/>
      <c r="N658" s="57"/>
    </row>
    <row r="659" spans="1:14" x14ac:dyDescent="0.3">
      <c r="A659" s="59"/>
      <c r="B659" s="57"/>
      <c r="C659" s="57"/>
      <c r="M659" s="57"/>
      <c r="N659" s="57"/>
    </row>
    <row r="660" spans="1:14" x14ac:dyDescent="0.3">
      <c r="A660" s="59"/>
      <c r="B660" s="57"/>
      <c r="C660" s="57"/>
      <c r="M660" s="57"/>
      <c r="N660" s="57"/>
    </row>
    <row r="661" spans="1:14" x14ac:dyDescent="0.3">
      <c r="A661" s="59"/>
      <c r="B661" s="57"/>
      <c r="C661" s="57"/>
      <c r="M661" s="57"/>
      <c r="N661" s="57"/>
    </row>
    <row r="662" spans="1:14" x14ac:dyDescent="0.3">
      <c r="A662" s="59"/>
      <c r="B662" s="57"/>
      <c r="C662" s="57"/>
      <c r="M662" s="57"/>
      <c r="N662" s="57"/>
    </row>
    <row r="663" spans="1:14" x14ac:dyDescent="0.3">
      <c r="A663" s="59"/>
      <c r="B663" s="57"/>
      <c r="C663" s="57"/>
      <c r="M663" s="57"/>
      <c r="N663" s="57"/>
    </row>
    <row r="664" spans="1:14" x14ac:dyDescent="0.3">
      <c r="A664" s="59"/>
      <c r="B664" s="57"/>
      <c r="C664" s="57"/>
      <c r="M664" s="57"/>
      <c r="N664" s="57"/>
    </row>
    <row r="665" spans="1:14" x14ac:dyDescent="0.3">
      <c r="A665" s="59"/>
      <c r="B665" s="57"/>
      <c r="C665" s="57"/>
      <c r="M665" s="57"/>
      <c r="N665" s="57"/>
    </row>
    <row r="666" spans="1:14" x14ac:dyDescent="0.3">
      <c r="A666" s="59"/>
      <c r="B666" s="57"/>
      <c r="C666" s="57"/>
      <c r="M666" s="57"/>
      <c r="N666" s="57"/>
    </row>
    <row r="667" spans="1:14" x14ac:dyDescent="0.3">
      <c r="A667" s="59"/>
      <c r="B667" s="57"/>
      <c r="C667" s="57"/>
      <c r="M667" s="57"/>
      <c r="N667" s="57"/>
    </row>
    <row r="668" spans="1:14" x14ac:dyDescent="0.3">
      <c r="A668" s="59"/>
      <c r="B668" s="57"/>
      <c r="C668" s="57"/>
      <c r="M668" s="57"/>
      <c r="N668" s="57"/>
    </row>
    <row r="669" spans="1:14" x14ac:dyDescent="0.3">
      <c r="A669" s="59"/>
      <c r="B669" s="57"/>
      <c r="C669" s="57"/>
      <c r="M669" s="57"/>
      <c r="N669" s="57"/>
    </row>
    <row r="670" spans="1:14" x14ac:dyDescent="0.3">
      <c r="A670" s="59"/>
      <c r="B670" s="57"/>
      <c r="C670" s="57"/>
      <c r="M670" s="57"/>
      <c r="N670" s="57"/>
    </row>
    <row r="671" spans="1:14" x14ac:dyDescent="0.3">
      <c r="A671" s="59"/>
      <c r="B671" s="57"/>
      <c r="C671" s="57"/>
      <c r="M671" s="57"/>
      <c r="N671" s="57"/>
    </row>
    <row r="672" spans="1:14" x14ac:dyDescent="0.3">
      <c r="A672" s="59"/>
      <c r="B672" s="57"/>
      <c r="C672" s="57"/>
      <c r="M672" s="57"/>
      <c r="N672" s="57"/>
    </row>
    <row r="673" spans="1:14" x14ac:dyDescent="0.3">
      <c r="A673" s="59"/>
      <c r="B673" s="57"/>
      <c r="C673" s="57"/>
      <c r="M673" s="57"/>
      <c r="N673" s="57"/>
    </row>
    <row r="674" spans="1:14" x14ac:dyDescent="0.3">
      <c r="A674" s="59"/>
      <c r="B674" s="57"/>
      <c r="C674" s="57"/>
      <c r="M674" s="57"/>
      <c r="N674" s="57"/>
    </row>
    <row r="675" spans="1:14" x14ac:dyDescent="0.3">
      <c r="A675" s="59"/>
      <c r="B675" s="57"/>
      <c r="C675" s="57"/>
      <c r="M675" s="57"/>
      <c r="N675" s="57"/>
    </row>
    <row r="676" spans="1:14" x14ac:dyDescent="0.3">
      <c r="A676" s="59"/>
      <c r="B676" s="57"/>
      <c r="C676" s="57"/>
      <c r="M676" s="57"/>
      <c r="N676" s="57"/>
    </row>
    <row r="677" spans="1:14" x14ac:dyDescent="0.3">
      <c r="A677" s="59"/>
      <c r="B677" s="57"/>
      <c r="C677" s="57"/>
      <c r="M677" s="57"/>
      <c r="N677" s="57"/>
    </row>
    <row r="678" spans="1:14" x14ac:dyDescent="0.3">
      <c r="A678" s="59"/>
      <c r="B678" s="57"/>
      <c r="C678" s="57"/>
      <c r="M678" s="57"/>
      <c r="N678" s="57"/>
    </row>
    <row r="679" spans="1:14" x14ac:dyDescent="0.3">
      <c r="A679" s="59"/>
      <c r="B679" s="57"/>
      <c r="C679" s="57"/>
      <c r="M679" s="57"/>
      <c r="N679" s="57"/>
    </row>
    <row r="680" spans="1:14" x14ac:dyDescent="0.3">
      <c r="A680" s="59"/>
      <c r="B680" s="57"/>
      <c r="C680" s="57"/>
      <c r="M680" s="57"/>
      <c r="N680" s="57"/>
    </row>
    <row r="681" spans="1:14" x14ac:dyDescent="0.3">
      <c r="A681" s="59"/>
      <c r="B681" s="57"/>
      <c r="C681" s="57"/>
      <c r="M681" s="57"/>
      <c r="N681" s="57"/>
    </row>
    <row r="682" spans="1:14" x14ac:dyDescent="0.3">
      <c r="A682" s="59"/>
      <c r="B682" s="57"/>
      <c r="C682" s="57"/>
      <c r="M682" s="57"/>
      <c r="N682" s="57"/>
    </row>
    <row r="683" spans="1:14" x14ac:dyDescent="0.3">
      <c r="A683" s="59"/>
      <c r="B683" s="57"/>
      <c r="C683" s="57"/>
      <c r="M683" s="57"/>
      <c r="N683" s="57"/>
    </row>
    <row r="684" spans="1:14" x14ac:dyDescent="0.3">
      <c r="A684" s="59"/>
      <c r="B684" s="57"/>
      <c r="C684" s="57"/>
      <c r="M684" s="57"/>
      <c r="N684" s="57"/>
    </row>
    <row r="685" spans="1:14" x14ac:dyDescent="0.3">
      <c r="A685" s="59"/>
      <c r="B685" s="57"/>
      <c r="C685" s="57"/>
      <c r="M685" s="57"/>
      <c r="N685" s="57"/>
    </row>
    <row r="686" spans="1:14" x14ac:dyDescent="0.3">
      <c r="A686" s="59"/>
      <c r="B686" s="57"/>
      <c r="C686" s="57"/>
      <c r="M686" s="57"/>
      <c r="N686" s="57"/>
    </row>
    <row r="687" spans="1:14" x14ac:dyDescent="0.3">
      <c r="A687" s="59"/>
      <c r="B687" s="57"/>
      <c r="C687" s="57"/>
      <c r="M687" s="57"/>
      <c r="N687" s="57"/>
    </row>
    <row r="688" spans="1:14" x14ac:dyDescent="0.3">
      <c r="A688" s="59"/>
      <c r="B688" s="57"/>
      <c r="C688" s="57"/>
      <c r="M688" s="57"/>
      <c r="N688" s="57"/>
    </row>
    <row r="689" spans="1:14" x14ac:dyDescent="0.3">
      <c r="A689" s="59"/>
      <c r="B689" s="57"/>
      <c r="C689" s="57"/>
      <c r="M689" s="57"/>
      <c r="N689" s="57"/>
    </row>
    <row r="690" spans="1:14" x14ac:dyDescent="0.3">
      <c r="A690" s="59"/>
      <c r="B690" s="57"/>
      <c r="C690" s="57"/>
      <c r="M690" s="57"/>
      <c r="N690" s="57"/>
    </row>
    <row r="691" spans="1:14" x14ac:dyDescent="0.3">
      <c r="A691" s="59"/>
      <c r="B691" s="57"/>
      <c r="C691" s="57"/>
      <c r="M691" s="57"/>
      <c r="N691" s="57"/>
    </row>
    <row r="692" spans="1:14" x14ac:dyDescent="0.3">
      <c r="A692" s="59"/>
      <c r="B692" s="57"/>
      <c r="C692" s="57"/>
      <c r="M692" s="57"/>
      <c r="N692" s="57"/>
    </row>
    <row r="693" spans="1:14" x14ac:dyDescent="0.3">
      <c r="A693" s="59"/>
      <c r="B693" s="57"/>
      <c r="C693" s="57"/>
      <c r="M693" s="57"/>
      <c r="N693" s="57"/>
    </row>
    <row r="694" spans="1:14" x14ac:dyDescent="0.3">
      <c r="A694" s="59"/>
      <c r="B694" s="57"/>
      <c r="C694" s="57"/>
      <c r="M694" s="57"/>
      <c r="N694" s="57"/>
    </row>
    <row r="695" spans="1:14" x14ac:dyDescent="0.3">
      <c r="A695" s="59"/>
      <c r="B695" s="57"/>
      <c r="C695" s="57"/>
      <c r="M695" s="57"/>
      <c r="N695" s="57"/>
    </row>
    <row r="696" spans="1:14" x14ac:dyDescent="0.3">
      <c r="A696" s="59"/>
      <c r="B696" s="57"/>
      <c r="C696" s="57"/>
      <c r="M696" s="57"/>
      <c r="N696" s="57"/>
    </row>
    <row r="697" spans="1:14" x14ac:dyDescent="0.3">
      <c r="A697" s="59"/>
      <c r="B697" s="57"/>
      <c r="C697" s="57"/>
      <c r="M697" s="57"/>
      <c r="N697" s="57"/>
    </row>
    <row r="698" spans="1:14" x14ac:dyDescent="0.3">
      <c r="A698" s="59"/>
      <c r="B698" s="57"/>
      <c r="C698" s="57"/>
      <c r="M698" s="57"/>
      <c r="N698" s="57"/>
    </row>
    <row r="699" spans="1:14" x14ac:dyDescent="0.3">
      <c r="A699" s="59"/>
      <c r="B699" s="57"/>
      <c r="C699" s="57"/>
      <c r="M699" s="57"/>
      <c r="N699" s="57"/>
    </row>
    <row r="700" spans="1:14" x14ac:dyDescent="0.3">
      <c r="A700" s="59"/>
      <c r="B700" s="57"/>
      <c r="C700" s="57"/>
      <c r="M700" s="57"/>
      <c r="N700" s="57"/>
    </row>
    <row r="701" spans="1:14" x14ac:dyDescent="0.3">
      <c r="A701" s="59"/>
      <c r="B701" s="57"/>
      <c r="C701" s="57"/>
      <c r="M701" s="57"/>
      <c r="N701" s="57"/>
    </row>
    <row r="702" spans="1:14" x14ac:dyDescent="0.3">
      <c r="A702" s="59"/>
      <c r="B702" s="57"/>
      <c r="C702" s="57"/>
      <c r="M702" s="57"/>
      <c r="N702" s="57"/>
    </row>
    <row r="703" spans="1:14" x14ac:dyDescent="0.3">
      <c r="A703" s="59"/>
      <c r="B703" s="57"/>
      <c r="C703" s="57"/>
      <c r="M703" s="57"/>
      <c r="N703" s="57"/>
    </row>
    <row r="704" spans="1:14" x14ac:dyDescent="0.3">
      <c r="A704" s="59"/>
      <c r="B704" s="57"/>
      <c r="C704" s="57"/>
      <c r="M704" s="57"/>
      <c r="N704" s="57"/>
    </row>
    <row r="705" spans="1:14" x14ac:dyDescent="0.3">
      <c r="A705" s="59"/>
      <c r="B705" s="57"/>
      <c r="C705" s="57"/>
      <c r="M705" s="57"/>
      <c r="N705" s="57"/>
    </row>
    <row r="706" spans="1:14" x14ac:dyDescent="0.3">
      <c r="A706" s="59"/>
      <c r="B706" s="57"/>
      <c r="C706" s="57"/>
      <c r="M706" s="57"/>
      <c r="N706" s="57"/>
    </row>
    <row r="707" spans="1:14" x14ac:dyDescent="0.3">
      <c r="A707" s="59"/>
      <c r="B707" s="57"/>
      <c r="C707" s="57"/>
      <c r="M707" s="57"/>
      <c r="N707" s="57"/>
    </row>
    <row r="708" spans="1:14" x14ac:dyDescent="0.3">
      <c r="A708" s="59"/>
      <c r="B708" s="57"/>
      <c r="C708" s="57"/>
      <c r="M708" s="57"/>
      <c r="N708" s="57"/>
    </row>
    <row r="709" spans="1:14" x14ac:dyDescent="0.3">
      <c r="A709" s="59"/>
      <c r="B709" s="57"/>
      <c r="C709" s="57"/>
      <c r="M709" s="57"/>
      <c r="N709" s="57"/>
    </row>
    <row r="710" spans="1:14" x14ac:dyDescent="0.3">
      <c r="A710" s="59"/>
      <c r="B710" s="57"/>
      <c r="C710" s="57"/>
      <c r="M710" s="57"/>
      <c r="N710" s="57"/>
    </row>
    <row r="711" spans="1:14" x14ac:dyDescent="0.3">
      <c r="A711" s="59"/>
      <c r="B711" s="57"/>
      <c r="C711" s="57"/>
      <c r="M711" s="57"/>
      <c r="N711" s="57"/>
    </row>
    <row r="712" spans="1:14" x14ac:dyDescent="0.3">
      <c r="A712" s="59"/>
      <c r="B712" s="57"/>
      <c r="C712" s="57"/>
      <c r="M712" s="57"/>
      <c r="N712" s="57"/>
    </row>
    <row r="713" spans="1:14" x14ac:dyDescent="0.3">
      <c r="A713" s="59"/>
      <c r="B713" s="57"/>
      <c r="C713" s="57"/>
      <c r="M713" s="57"/>
      <c r="N713" s="57"/>
    </row>
    <row r="714" spans="1:14" x14ac:dyDescent="0.3">
      <c r="A714" s="59"/>
      <c r="B714" s="57"/>
      <c r="C714" s="57"/>
      <c r="M714" s="57"/>
      <c r="N714" s="57"/>
    </row>
    <row r="715" spans="1:14" x14ac:dyDescent="0.3">
      <c r="A715" s="59"/>
      <c r="B715" s="57"/>
      <c r="C715" s="57"/>
      <c r="M715" s="57"/>
      <c r="N715" s="57"/>
    </row>
    <row r="716" spans="1:14" x14ac:dyDescent="0.3">
      <c r="A716" s="59"/>
      <c r="B716" s="57"/>
      <c r="C716" s="57"/>
      <c r="M716" s="57"/>
      <c r="N716" s="57"/>
    </row>
    <row r="717" spans="1:14" x14ac:dyDescent="0.3">
      <c r="A717" s="59"/>
      <c r="B717" s="57"/>
      <c r="C717" s="57"/>
      <c r="M717" s="57"/>
      <c r="N717" s="57"/>
    </row>
    <row r="718" spans="1:14" x14ac:dyDescent="0.3">
      <c r="A718" s="59"/>
      <c r="B718" s="57"/>
      <c r="C718" s="57"/>
      <c r="M718" s="57"/>
      <c r="N718" s="57"/>
    </row>
    <row r="719" spans="1:14" x14ac:dyDescent="0.3">
      <c r="A719" s="59"/>
      <c r="B719" s="57"/>
      <c r="C719" s="57"/>
      <c r="M719" s="57"/>
      <c r="N719" s="57"/>
    </row>
    <row r="720" spans="1:14" x14ac:dyDescent="0.3">
      <c r="A720" s="59"/>
      <c r="B720" s="57"/>
      <c r="C720" s="57"/>
      <c r="M720" s="57"/>
      <c r="N720" s="57"/>
    </row>
    <row r="721" spans="1:14" x14ac:dyDescent="0.3">
      <c r="A721" s="59"/>
      <c r="B721" s="57"/>
      <c r="C721" s="57"/>
      <c r="M721" s="57"/>
      <c r="N721" s="57"/>
    </row>
    <row r="722" spans="1:14" x14ac:dyDescent="0.3">
      <c r="A722" s="59"/>
      <c r="B722" s="57"/>
      <c r="C722" s="57"/>
      <c r="M722" s="57"/>
      <c r="N722" s="57"/>
    </row>
    <row r="723" spans="1:14" x14ac:dyDescent="0.3">
      <c r="A723" s="59"/>
      <c r="B723" s="57"/>
      <c r="C723" s="57"/>
      <c r="M723" s="57"/>
      <c r="N723" s="57"/>
    </row>
    <row r="724" spans="1:14" x14ac:dyDescent="0.3">
      <c r="A724" s="59"/>
      <c r="B724" s="57"/>
      <c r="C724" s="57"/>
      <c r="M724" s="57"/>
      <c r="N724" s="57"/>
    </row>
    <row r="725" spans="1:14" x14ac:dyDescent="0.3">
      <c r="A725" s="59"/>
      <c r="B725" s="57"/>
      <c r="C725" s="57"/>
      <c r="M725" s="57"/>
      <c r="N725" s="57"/>
    </row>
    <row r="726" spans="1:14" x14ac:dyDescent="0.3">
      <c r="A726" s="59"/>
      <c r="B726" s="57"/>
      <c r="C726" s="57"/>
      <c r="M726" s="57"/>
      <c r="N726" s="57"/>
    </row>
    <row r="727" spans="1:14" x14ac:dyDescent="0.3">
      <c r="A727" s="59"/>
      <c r="B727" s="57"/>
      <c r="C727" s="57"/>
      <c r="M727" s="57"/>
      <c r="N727" s="57"/>
    </row>
    <row r="728" spans="1:14" x14ac:dyDescent="0.3">
      <c r="A728" s="59"/>
      <c r="B728" s="57"/>
      <c r="C728" s="57"/>
      <c r="M728" s="57"/>
      <c r="N728" s="57"/>
    </row>
    <row r="729" spans="1:14" x14ac:dyDescent="0.3">
      <c r="A729" s="59"/>
      <c r="B729" s="57"/>
      <c r="C729" s="57"/>
      <c r="M729" s="57"/>
      <c r="N729" s="57"/>
    </row>
    <row r="730" spans="1:14" x14ac:dyDescent="0.3">
      <c r="A730" s="59"/>
      <c r="B730" s="57"/>
      <c r="C730" s="57"/>
      <c r="M730" s="57"/>
      <c r="N730" s="57"/>
    </row>
    <row r="731" spans="1:14" x14ac:dyDescent="0.3">
      <c r="A731" s="59"/>
      <c r="B731" s="57"/>
      <c r="C731" s="57"/>
      <c r="M731" s="57"/>
      <c r="N731" s="57"/>
    </row>
    <row r="732" spans="1:14" x14ac:dyDescent="0.3">
      <c r="A732" s="59"/>
      <c r="B732" s="57"/>
      <c r="C732" s="57"/>
      <c r="M732" s="57"/>
      <c r="N732" s="57"/>
    </row>
    <row r="733" spans="1:14" x14ac:dyDescent="0.3">
      <c r="A733" s="59"/>
      <c r="B733" s="57"/>
      <c r="C733" s="57"/>
      <c r="M733" s="57"/>
      <c r="N733" s="57"/>
    </row>
    <row r="734" spans="1:14" x14ac:dyDescent="0.3">
      <c r="A734" s="59"/>
      <c r="B734" s="57"/>
      <c r="C734" s="57"/>
      <c r="M734" s="57"/>
      <c r="N734" s="57"/>
    </row>
    <row r="735" spans="1:14" x14ac:dyDescent="0.3">
      <c r="A735" s="59"/>
      <c r="B735" s="57"/>
      <c r="C735" s="57"/>
      <c r="M735" s="57"/>
      <c r="N735" s="57"/>
    </row>
    <row r="736" spans="1:14" x14ac:dyDescent="0.3">
      <c r="A736" s="59"/>
      <c r="B736" s="57"/>
      <c r="C736" s="57"/>
      <c r="M736" s="57"/>
      <c r="N736" s="57"/>
    </row>
    <row r="737" spans="1:14" x14ac:dyDescent="0.3">
      <c r="A737" s="59"/>
      <c r="B737" s="57"/>
      <c r="C737" s="57"/>
      <c r="M737" s="57"/>
      <c r="N737" s="57"/>
    </row>
    <row r="738" spans="1:14" x14ac:dyDescent="0.3">
      <c r="A738" s="59"/>
      <c r="B738" s="57"/>
      <c r="C738" s="57"/>
      <c r="M738" s="57"/>
      <c r="N738" s="57"/>
    </row>
    <row r="739" spans="1:14" x14ac:dyDescent="0.3">
      <c r="A739" s="59"/>
      <c r="B739" s="57"/>
      <c r="C739" s="57"/>
      <c r="M739" s="57"/>
      <c r="N739" s="57"/>
    </row>
    <row r="740" spans="1:14" x14ac:dyDescent="0.3">
      <c r="A740" s="59"/>
      <c r="B740" s="57"/>
      <c r="C740" s="57"/>
      <c r="M740" s="57"/>
      <c r="N740" s="57"/>
    </row>
    <row r="741" spans="1:14" x14ac:dyDescent="0.3">
      <c r="A741" s="59"/>
      <c r="B741" s="57"/>
      <c r="C741" s="57"/>
      <c r="M741" s="57"/>
      <c r="N741" s="57"/>
    </row>
    <row r="742" spans="1:14" x14ac:dyDescent="0.3">
      <c r="A742" s="59"/>
      <c r="B742" s="57"/>
      <c r="C742" s="57"/>
      <c r="M742" s="57"/>
      <c r="N742" s="57"/>
    </row>
    <row r="743" spans="1:14" x14ac:dyDescent="0.3">
      <c r="A743" s="59"/>
      <c r="B743" s="57"/>
      <c r="C743" s="57"/>
      <c r="M743" s="57"/>
      <c r="N743" s="57"/>
    </row>
    <row r="744" spans="1:14" x14ac:dyDescent="0.3">
      <c r="A744" s="59"/>
      <c r="B744" s="57"/>
      <c r="C744" s="57"/>
      <c r="M744" s="57"/>
      <c r="N744" s="57"/>
    </row>
    <row r="745" spans="1:14" x14ac:dyDescent="0.3">
      <c r="A745" s="59"/>
      <c r="B745" s="57"/>
      <c r="C745" s="57"/>
      <c r="M745" s="57"/>
      <c r="N745" s="57"/>
    </row>
    <row r="746" spans="1:14" x14ac:dyDescent="0.3">
      <c r="A746" s="59"/>
      <c r="B746" s="57"/>
      <c r="C746" s="57"/>
      <c r="M746" s="57"/>
      <c r="N746" s="57"/>
    </row>
    <row r="747" spans="1:14" x14ac:dyDescent="0.3">
      <c r="A747" s="59"/>
      <c r="B747" s="57"/>
      <c r="C747" s="57"/>
      <c r="M747" s="57"/>
      <c r="N747" s="57"/>
    </row>
    <row r="748" spans="1:14" x14ac:dyDescent="0.3">
      <c r="A748" s="59"/>
      <c r="B748" s="57"/>
      <c r="C748" s="57"/>
      <c r="M748" s="57"/>
      <c r="N748" s="57"/>
    </row>
    <row r="749" spans="1:14" x14ac:dyDescent="0.3">
      <c r="A749" s="59"/>
      <c r="B749" s="57"/>
      <c r="C749" s="57"/>
      <c r="M749" s="57"/>
      <c r="N749" s="57"/>
    </row>
    <row r="750" spans="1:14" x14ac:dyDescent="0.3">
      <c r="A750" s="59"/>
      <c r="B750" s="57"/>
      <c r="C750" s="57"/>
      <c r="M750" s="57"/>
      <c r="N750" s="57"/>
    </row>
    <row r="751" spans="1:14" x14ac:dyDescent="0.3">
      <c r="A751" s="59"/>
      <c r="B751" s="57"/>
      <c r="C751" s="57"/>
      <c r="M751" s="57"/>
      <c r="N751" s="57"/>
    </row>
    <row r="752" spans="1:14" x14ac:dyDescent="0.3">
      <c r="A752" s="59"/>
      <c r="B752" s="57"/>
      <c r="C752" s="57"/>
      <c r="M752" s="57"/>
      <c r="N752" s="57"/>
    </row>
    <row r="753" spans="1:14" x14ac:dyDescent="0.3">
      <c r="A753" s="59"/>
      <c r="B753" s="57"/>
      <c r="C753" s="57"/>
      <c r="M753" s="57"/>
      <c r="N753" s="57"/>
    </row>
    <row r="754" spans="1:14" x14ac:dyDescent="0.3">
      <c r="A754" s="59"/>
      <c r="B754" s="57"/>
      <c r="C754" s="57"/>
      <c r="M754" s="57"/>
      <c r="N754" s="57"/>
    </row>
    <row r="755" spans="1:14" x14ac:dyDescent="0.3">
      <c r="A755" s="59"/>
      <c r="B755" s="57"/>
      <c r="C755" s="57"/>
      <c r="M755" s="57"/>
      <c r="N755" s="57"/>
    </row>
    <row r="756" spans="1:14" x14ac:dyDescent="0.3">
      <c r="A756" s="59"/>
      <c r="B756" s="57"/>
      <c r="C756" s="57"/>
      <c r="M756" s="57"/>
      <c r="N756" s="57"/>
    </row>
    <row r="757" spans="1:14" x14ac:dyDescent="0.3">
      <c r="A757" s="59"/>
      <c r="B757" s="57"/>
      <c r="C757" s="57"/>
      <c r="M757" s="57"/>
      <c r="N757" s="57"/>
    </row>
    <row r="758" spans="1:14" x14ac:dyDescent="0.3">
      <c r="A758" s="59"/>
      <c r="B758" s="57"/>
      <c r="C758" s="57"/>
      <c r="M758" s="57"/>
      <c r="N758" s="57"/>
    </row>
    <row r="759" spans="1:14" x14ac:dyDescent="0.3">
      <c r="A759" s="59"/>
      <c r="B759" s="57"/>
      <c r="C759" s="57"/>
      <c r="M759" s="57"/>
      <c r="N759" s="57"/>
    </row>
    <row r="760" spans="1:14" x14ac:dyDescent="0.3">
      <c r="A760" s="59"/>
      <c r="B760" s="57"/>
      <c r="C760" s="57"/>
      <c r="M760" s="57"/>
      <c r="N760" s="57"/>
    </row>
    <row r="761" spans="1:14" x14ac:dyDescent="0.3">
      <c r="A761" s="59"/>
      <c r="B761" s="57"/>
      <c r="C761" s="57"/>
      <c r="M761" s="57"/>
      <c r="N761" s="57"/>
    </row>
    <row r="762" spans="1:14" x14ac:dyDescent="0.3">
      <c r="A762" s="59"/>
      <c r="B762" s="57"/>
      <c r="C762" s="57"/>
      <c r="M762" s="57"/>
      <c r="N762" s="57"/>
    </row>
    <row r="763" spans="1:14" x14ac:dyDescent="0.3">
      <c r="A763" s="59"/>
      <c r="B763" s="57"/>
      <c r="C763" s="57"/>
      <c r="M763" s="57"/>
      <c r="N763" s="57"/>
    </row>
    <row r="764" spans="1:14" x14ac:dyDescent="0.3">
      <c r="A764" s="59"/>
      <c r="B764" s="57"/>
      <c r="C764" s="57"/>
      <c r="M764" s="57"/>
      <c r="N764" s="57"/>
    </row>
    <row r="765" spans="1:14" x14ac:dyDescent="0.3">
      <c r="A765" s="59"/>
      <c r="B765" s="57"/>
      <c r="C765" s="57"/>
      <c r="M765" s="57"/>
      <c r="N765" s="57"/>
    </row>
    <row r="766" spans="1:14" x14ac:dyDescent="0.3">
      <c r="A766" s="59"/>
      <c r="B766" s="57"/>
      <c r="C766" s="57"/>
      <c r="M766" s="57"/>
      <c r="N766" s="57"/>
    </row>
    <row r="767" spans="1:14" x14ac:dyDescent="0.3">
      <c r="A767" s="59"/>
      <c r="B767" s="57"/>
      <c r="C767" s="57"/>
      <c r="M767" s="57"/>
      <c r="N767" s="57"/>
    </row>
    <row r="768" spans="1:14" x14ac:dyDescent="0.3">
      <c r="A768" s="59"/>
      <c r="B768" s="57"/>
      <c r="C768" s="57"/>
      <c r="M768" s="57"/>
      <c r="N768" s="57"/>
    </row>
    <row r="769" spans="1:14" x14ac:dyDescent="0.3">
      <c r="A769" s="59"/>
      <c r="B769" s="57"/>
      <c r="C769" s="57"/>
      <c r="M769" s="57"/>
      <c r="N769" s="57"/>
    </row>
    <row r="770" spans="1:14" x14ac:dyDescent="0.3">
      <c r="A770" s="59"/>
      <c r="B770" s="57"/>
      <c r="C770" s="57"/>
      <c r="M770" s="57"/>
      <c r="N770" s="57"/>
    </row>
    <row r="771" spans="1:14" x14ac:dyDescent="0.3">
      <c r="A771" s="59"/>
      <c r="B771" s="57"/>
      <c r="C771" s="57"/>
      <c r="M771" s="57"/>
      <c r="N771" s="57"/>
    </row>
    <row r="772" spans="1:14" x14ac:dyDescent="0.3">
      <c r="A772" s="59"/>
      <c r="B772" s="57"/>
      <c r="C772" s="57"/>
      <c r="M772" s="57"/>
      <c r="N772" s="57"/>
    </row>
    <row r="773" spans="1:14" x14ac:dyDescent="0.3">
      <c r="A773" s="59"/>
      <c r="B773" s="57"/>
      <c r="C773" s="57"/>
      <c r="M773" s="57"/>
      <c r="N773" s="57"/>
    </row>
    <row r="774" spans="1:14" x14ac:dyDescent="0.3">
      <c r="A774" s="59"/>
      <c r="B774" s="57"/>
      <c r="C774" s="57"/>
      <c r="M774" s="57"/>
      <c r="N774" s="57"/>
    </row>
    <row r="775" spans="1:14" x14ac:dyDescent="0.3">
      <c r="A775" s="59"/>
      <c r="B775" s="57"/>
      <c r="C775" s="57"/>
      <c r="M775" s="57"/>
      <c r="N775" s="57"/>
    </row>
    <row r="776" spans="1:14" x14ac:dyDescent="0.3">
      <c r="A776" s="59"/>
      <c r="B776" s="57"/>
      <c r="C776" s="57"/>
      <c r="M776" s="57"/>
      <c r="N776" s="57"/>
    </row>
    <row r="777" spans="1:14" x14ac:dyDescent="0.3">
      <c r="A777" s="59"/>
      <c r="B777" s="57"/>
      <c r="C777" s="57"/>
      <c r="M777" s="57"/>
      <c r="N777" s="57"/>
    </row>
    <row r="778" spans="1:14" x14ac:dyDescent="0.3">
      <c r="A778" s="59"/>
      <c r="B778" s="57"/>
      <c r="C778" s="57"/>
      <c r="M778" s="57"/>
      <c r="N778" s="57"/>
    </row>
    <row r="779" spans="1:14" x14ac:dyDescent="0.3">
      <c r="A779" s="59"/>
      <c r="B779" s="57"/>
      <c r="C779" s="57"/>
      <c r="M779" s="57"/>
      <c r="N779" s="57"/>
    </row>
    <row r="780" spans="1:14" x14ac:dyDescent="0.3">
      <c r="A780" s="59"/>
      <c r="B780" s="57"/>
      <c r="C780" s="57"/>
      <c r="M780" s="57"/>
      <c r="N780" s="57"/>
    </row>
    <row r="781" spans="1:14" x14ac:dyDescent="0.3">
      <c r="A781" s="59"/>
      <c r="B781" s="57"/>
      <c r="C781" s="57"/>
      <c r="M781" s="57"/>
      <c r="N781" s="57"/>
    </row>
    <row r="782" spans="1:14" x14ac:dyDescent="0.3">
      <c r="A782" s="59"/>
      <c r="B782" s="57"/>
      <c r="C782" s="57"/>
      <c r="M782" s="57"/>
      <c r="N782" s="57"/>
    </row>
    <row r="783" spans="1:14" x14ac:dyDescent="0.3">
      <c r="A783" s="59"/>
      <c r="B783" s="57"/>
      <c r="C783" s="57"/>
      <c r="M783" s="57"/>
      <c r="N783" s="57"/>
    </row>
    <row r="784" spans="1:14" x14ac:dyDescent="0.3">
      <c r="A784" s="59"/>
      <c r="B784" s="57"/>
      <c r="C784" s="57"/>
      <c r="M784" s="57"/>
      <c r="N784" s="57"/>
    </row>
    <row r="785" spans="1:14" x14ac:dyDescent="0.3">
      <c r="A785" s="59"/>
      <c r="B785" s="57"/>
      <c r="C785" s="57"/>
      <c r="M785" s="57"/>
      <c r="N785" s="57"/>
    </row>
    <row r="786" spans="1:14" x14ac:dyDescent="0.3">
      <c r="A786" s="59"/>
      <c r="B786" s="57"/>
      <c r="C786" s="57"/>
      <c r="M786" s="57"/>
      <c r="N786" s="57"/>
    </row>
    <row r="787" spans="1:14" x14ac:dyDescent="0.3">
      <c r="A787" s="59"/>
      <c r="B787" s="57"/>
      <c r="C787" s="57"/>
      <c r="M787" s="57"/>
      <c r="N787" s="57"/>
    </row>
    <row r="788" spans="1:14" x14ac:dyDescent="0.3">
      <c r="A788" s="59"/>
      <c r="B788" s="57"/>
      <c r="C788" s="57"/>
      <c r="M788" s="57"/>
      <c r="N788" s="57"/>
    </row>
    <row r="789" spans="1:14" x14ac:dyDescent="0.3">
      <c r="A789" s="59"/>
      <c r="B789" s="57"/>
      <c r="C789" s="57"/>
      <c r="M789" s="57"/>
      <c r="N789" s="57"/>
    </row>
    <row r="790" spans="1:14" x14ac:dyDescent="0.3">
      <c r="A790" s="59"/>
      <c r="B790" s="57"/>
      <c r="C790" s="57"/>
      <c r="M790" s="57"/>
      <c r="N790" s="57"/>
    </row>
    <row r="791" spans="1:14" x14ac:dyDescent="0.3">
      <c r="A791" s="59"/>
      <c r="B791" s="57"/>
      <c r="C791" s="57"/>
      <c r="M791" s="57"/>
      <c r="N791" s="57"/>
    </row>
    <row r="792" spans="1:14" x14ac:dyDescent="0.3">
      <c r="A792" s="59"/>
      <c r="B792" s="57"/>
      <c r="C792" s="57"/>
      <c r="M792" s="57"/>
      <c r="N792" s="57"/>
    </row>
    <row r="793" spans="1:14" x14ac:dyDescent="0.3">
      <c r="A793" s="59"/>
      <c r="B793" s="57"/>
      <c r="C793" s="57"/>
      <c r="M793" s="57"/>
      <c r="N793" s="57"/>
    </row>
    <row r="794" spans="1:14" x14ac:dyDescent="0.3">
      <c r="A794" s="59"/>
      <c r="B794" s="57"/>
      <c r="C794" s="57"/>
      <c r="M794" s="57"/>
      <c r="N794" s="57"/>
    </row>
    <row r="795" spans="1:14" x14ac:dyDescent="0.3">
      <c r="A795" s="59"/>
      <c r="B795" s="57"/>
      <c r="C795" s="57"/>
      <c r="M795" s="57"/>
      <c r="N795" s="57"/>
    </row>
    <row r="796" spans="1:14" x14ac:dyDescent="0.3">
      <c r="A796" s="59"/>
      <c r="B796" s="57"/>
      <c r="C796" s="57"/>
      <c r="M796" s="57"/>
      <c r="N796" s="57"/>
    </row>
    <row r="797" spans="1:14" x14ac:dyDescent="0.3">
      <c r="A797" s="59"/>
      <c r="B797" s="57"/>
      <c r="C797" s="57"/>
      <c r="M797" s="57"/>
      <c r="N797" s="57"/>
    </row>
    <row r="798" spans="1:14" x14ac:dyDescent="0.3">
      <c r="A798" s="59"/>
      <c r="B798" s="57"/>
      <c r="C798" s="57"/>
      <c r="M798" s="57"/>
      <c r="N798" s="57"/>
    </row>
    <row r="799" spans="1:14" x14ac:dyDescent="0.3">
      <c r="A799" s="59"/>
      <c r="B799" s="57"/>
      <c r="C799" s="57"/>
      <c r="M799" s="57"/>
      <c r="N799" s="57"/>
    </row>
    <row r="800" spans="1:14" x14ac:dyDescent="0.3">
      <c r="A800" s="59"/>
      <c r="B800" s="57"/>
      <c r="C800" s="57"/>
      <c r="M800" s="57"/>
      <c r="N800" s="57"/>
    </row>
    <row r="801" spans="1:14" x14ac:dyDescent="0.3">
      <c r="A801" s="59"/>
      <c r="B801" s="57"/>
      <c r="C801" s="57"/>
      <c r="M801" s="57"/>
      <c r="N801" s="57"/>
    </row>
    <row r="802" spans="1:14" x14ac:dyDescent="0.3">
      <c r="A802" s="59"/>
      <c r="B802" s="57"/>
      <c r="C802" s="57"/>
      <c r="M802" s="57"/>
      <c r="N802" s="57"/>
    </row>
    <row r="803" spans="1:14" x14ac:dyDescent="0.3">
      <c r="A803" s="59"/>
      <c r="B803" s="57"/>
      <c r="C803" s="57"/>
      <c r="M803" s="57"/>
      <c r="N803" s="57"/>
    </row>
    <row r="804" spans="1:14" x14ac:dyDescent="0.3">
      <c r="A804" s="59"/>
      <c r="B804" s="57"/>
      <c r="C804" s="57"/>
      <c r="M804" s="57"/>
      <c r="N804" s="57"/>
    </row>
    <row r="805" spans="1:14" x14ac:dyDescent="0.3">
      <c r="A805" s="59"/>
      <c r="B805" s="57"/>
      <c r="C805" s="57"/>
      <c r="M805" s="57"/>
      <c r="N805" s="57"/>
    </row>
    <row r="806" spans="1:14" x14ac:dyDescent="0.3">
      <c r="A806" s="59"/>
      <c r="B806" s="57"/>
      <c r="C806" s="57"/>
      <c r="M806" s="57"/>
      <c r="N806" s="57"/>
    </row>
    <row r="807" spans="1:14" x14ac:dyDescent="0.3">
      <c r="A807" s="59"/>
      <c r="B807" s="57"/>
      <c r="C807" s="57"/>
      <c r="M807" s="57"/>
      <c r="N807" s="57"/>
    </row>
    <row r="808" spans="1:14" x14ac:dyDescent="0.3">
      <c r="A808" s="59"/>
      <c r="B808" s="57"/>
      <c r="C808" s="57"/>
      <c r="M808" s="57"/>
      <c r="N808" s="57"/>
    </row>
    <row r="809" spans="1:14" x14ac:dyDescent="0.3">
      <c r="A809" s="59"/>
      <c r="B809" s="57"/>
      <c r="C809" s="57"/>
      <c r="M809" s="57"/>
      <c r="N809" s="57"/>
    </row>
    <row r="810" spans="1:14" x14ac:dyDescent="0.3">
      <c r="A810" s="59"/>
      <c r="B810" s="57"/>
      <c r="C810" s="57"/>
      <c r="M810" s="57"/>
      <c r="N810" s="57"/>
    </row>
    <row r="811" spans="1:14" x14ac:dyDescent="0.3">
      <c r="A811" s="59"/>
      <c r="B811" s="57"/>
      <c r="C811" s="57"/>
      <c r="M811" s="57"/>
      <c r="N811" s="57"/>
    </row>
    <row r="812" spans="1:14" x14ac:dyDescent="0.3">
      <c r="A812" s="59"/>
      <c r="B812" s="57"/>
      <c r="C812" s="57"/>
      <c r="M812" s="57"/>
      <c r="N812" s="57"/>
    </row>
    <row r="813" spans="1:14" x14ac:dyDescent="0.3">
      <c r="A813" s="59"/>
      <c r="B813" s="57"/>
      <c r="C813" s="57"/>
      <c r="M813" s="57"/>
      <c r="N813" s="57"/>
    </row>
    <row r="814" spans="1:14" x14ac:dyDescent="0.3">
      <c r="A814" s="59"/>
      <c r="B814" s="57"/>
      <c r="C814" s="57"/>
      <c r="M814" s="57"/>
      <c r="N814" s="57"/>
    </row>
    <row r="815" spans="1:14" x14ac:dyDescent="0.3">
      <c r="A815" s="59"/>
      <c r="B815" s="57"/>
      <c r="C815" s="57"/>
      <c r="M815" s="57"/>
      <c r="N815" s="57"/>
    </row>
    <row r="816" spans="1:14" x14ac:dyDescent="0.3">
      <c r="A816" s="59"/>
      <c r="B816" s="57"/>
      <c r="C816" s="57"/>
      <c r="M816" s="57"/>
      <c r="N816" s="57"/>
    </row>
    <row r="817" spans="1:14" x14ac:dyDescent="0.3">
      <c r="A817" s="59"/>
      <c r="B817" s="57"/>
      <c r="C817" s="57"/>
      <c r="M817" s="57"/>
      <c r="N817" s="57"/>
    </row>
    <row r="818" spans="1:14" x14ac:dyDescent="0.3">
      <c r="A818" s="59"/>
      <c r="B818" s="57"/>
      <c r="C818" s="57"/>
      <c r="M818" s="57"/>
      <c r="N818" s="57"/>
    </row>
    <row r="819" spans="1:14" x14ac:dyDescent="0.3">
      <c r="A819" s="59"/>
      <c r="B819" s="57"/>
      <c r="C819" s="57"/>
      <c r="M819" s="57"/>
      <c r="N819" s="57"/>
    </row>
    <row r="820" spans="1:14" x14ac:dyDescent="0.3">
      <c r="A820" s="59"/>
      <c r="B820" s="57"/>
      <c r="C820" s="57"/>
      <c r="M820" s="57"/>
      <c r="N820" s="57"/>
    </row>
    <row r="821" spans="1:14" x14ac:dyDescent="0.3">
      <c r="A821" s="59"/>
      <c r="B821" s="57"/>
      <c r="C821" s="57"/>
      <c r="M821" s="57"/>
      <c r="N821" s="57"/>
    </row>
    <row r="822" spans="1:14" x14ac:dyDescent="0.3">
      <c r="A822" s="59"/>
      <c r="B822" s="57"/>
      <c r="C822" s="57"/>
      <c r="M822" s="57"/>
      <c r="N822" s="57"/>
    </row>
    <row r="823" spans="1:14" x14ac:dyDescent="0.3">
      <c r="A823" s="59"/>
      <c r="B823" s="57"/>
      <c r="C823" s="57"/>
      <c r="M823" s="57"/>
      <c r="N823" s="57"/>
    </row>
    <row r="824" spans="1:14" x14ac:dyDescent="0.3">
      <c r="A824" s="59"/>
      <c r="B824" s="57"/>
      <c r="C824" s="57"/>
      <c r="M824" s="57"/>
      <c r="N824" s="57"/>
    </row>
    <row r="825" spans="1:14" x14ac:dyDescent="0.3">
      <c r="A825" s="59"/>
      <c r="B825" s="57"/>
      <c r="C825" s="57"/>
      <c r="M825" s="57"/>
      <c r="N825" s="57"/>
    </row>
    <row r="826" spans="1:14" x14ac:dyDescent="0.3">
      <c r="A826" s="59"/>
      <c r="B826" s="57"/>
      <c r="C826" s="57"/>
      <c r="M826" s="57"/>
      <c r="N826" s="57"/>
    </row>
    <row r="827" spans="1:14" x14ac:dyDescent="0.3">
      <c r="A827" s="59"/>
      <c r="B827" s="57"/>
      <c r="C827" s="57"/>
      <c r="M827" s="57"/>
      <c r="N827" s="57"/>
    </row>
    <row r="828" spans="1:14" x14ac:dyDescent="0.3">
      <c r="A828" s="59"/>
      <c r="B828" s="57"/>
      <c r="C828" s="57"/>
      <c r="M828" s="57"/>
      <c r="N828" s="57"/>
    </row>
    <row r="829" spans="1:14" x14ac:dyDescent="0.3">
      <c r="A829" s="59"/>
      <c r="B829" s="57"/>
      <c r="C829" s="57"/>
      <c r="M829" s="57"/>
      <c r="N829" s="57"/>
    </row>
    <row r="830" spans="1:14" x14ac:dyDescent="0.3">
      <c r="A830" s="59"/>
      <c r="B830" s="57"/>
      <c r="C830" s="57"/>
      <c r="M830" s="57"/>
      <c r="N830" s="57"/>
    </row>
    <row r="831" spans="1:14" x14ac:dyDescent="0.3">
      <c r="A831" s="59"/>
      <c r="B831" s="57"/>
      <c r="C831" s="57"/>
      <c r="M831" s="57"/>
      <c r="N831" s="57"/>
    </row>
    <row r="832" spans="1:14" x14ac:dyDescent="0.3">
      <c r="A832" s="59"/>
      <c r="B832" s="57"/>
      <c r="C832" s="57"/>
      <c r="M832" s="57"/>
      <c r="N832" s="57"/>
    </row>
    <row r="833" spans="1:14" x14ac:dyDescent="0.3">
      <c r="A833" s="59"/>
      <c r="B833" s="57"/>
      <c r="C833" s="57"/>
      <c r="M833" s="57"/>
      <c r="N833" s="57"/>
    </row>
    <row r="834" spans="1:14" x14ac:dyDescent="0.3">
      <c r="A834" s="59"/>
      <c r="B834" s="57"/>
      <c r="C834" s="57"/>
      <c r="M834" s="57"/>
      <c r="N834" s="57"/>
    </row>
    <row r="835" spans="1:14" x14ac:dyDescent="0.3">
      <c r="A835" s="59"/>
      <c r="B835" s="57"/>
      <c r="C835" s="57"/>
      <c r="M835" s="57"/>
      <c r="N835" s="57"/>
    </row>
    <row r="836" spans="1:14" x14ac:dyDescent="0.3">
      <c r="A836" s="59"/>
      <c r="B836" s="57"/>
      <c r="C836" s="57"/>
      <c r="M836" s="57"/>
      <c r="N836" s="57"/>
    </row>
    <row r="837" spans="1:14" x14ac:dyDescent="0.3">
      <c r="A837" s="59"/>
      <c r="B837" s="57"/>
      <c r="C837" s="57"/>
      <c r="M837" s="57"/>
      <c r="N837" s="57"/>
    </row>
    <row r="838" spans="1:14" x14ac:dyDescent="0.3">
      <c r="A838" s="59"/>
      <c r="B838" s="57"/>
      <c r="C838" s="57"/>
      <c r="M838" s="57"/>
      <c r="N838" s="57"/>
    </row>
    <row r="839" spans="1:14" x14ac:dyDescent="0.3">
      <c r="A839" s="59"/>
      <c r="B839" s="57"/>
      <c r="C839" s="57"/>
      <c r="M839" s="57"/>
      <c r="N839" s="57"/>
    </row>
    <row r="840" spans="1:14" x14ac:dyDescent="0.3">
      <c r="A840" s="59"/>
      <c r="B840" s="57"/>
      <c r="C840" s="57"/>
      <c r="M840" s="57"/>
      <c r="N840" s="57"/>
    </row>
    <row r="841" spans="1:14" x14ac:dyDescent="0.3">
      <c r="A841" s="59"/>
      <c r="B841" s="57"/>
      <c r="C841" s="57"/>
      <c r="M841" s="57"/>
      <c r="N841" s="57"/>
    </row>
    <row r="842" spans="1:14" x14ac:dyDescent="0.3">
      <c r="A842" s="59"/>
      <c r="B842" s="57"/>
      <c r="C842" s="57"/>
      <c r="M842" s="57"/>
      <c r="N842" s="57"/>
    </row>
    <row r="843" spans="1:14" x14ac:dyDescent="0.3">
      <c r="A843" s="59"/>
      <c r="B843" s="57"/>
      <c r="C843" s="57"/>
      <c r="M843" s="57"/>
      <c r="N843" s="57"/>
    </row>
    <row r="844" spans="1:14" x14ac:dyDescent="0.3">
      <c r="A844" s="59"/>
      <c r="B844" s="57"/>
      <c r="C844" s="57"/>
      <c r="M844" s="57"/>
      <c r="N844" s="57"/>
    </row>
    <row r="845" spans="1:14" x14ac:dyDescent="0.3">
      <c r="A845" s="59"/>
      <c r="B845" s="57"/>
      <c r="C845" s="57"/>
      <c r="M845" s="57"/>
      <c r="N845" s="57"/>
    </row>
    <row r="846" spans="1:14" x14ac:dyDescent="0.3">
      <c r="A846" s="59"/>
      <c r="B846" s="57"/>
      <c r="C846" s="57"/>
      <c r="M846" s="57"/>
      <c r="N846" s="57"/>
    </row>
    <row r="847" spans="1:14" x14ac:dyDescent="0.3">
      <c r="A847" s="59"/>
      <c r="B847" s="57"/>
      <c r="C847" s="57"/>
      <c r="M847" s="57"/>
      <c r="N847" s="57"/>
    </row>
    <row r="848" spans="1:14" x14ac:dyDescent="0.3">
      <c r="A848" s="59"/>
      <c r="B848" s="57"/>
      <c r="C848" s="57"/>
      <c r="M848" s="57"/>
      <c r="N848" s="57"/>
    </row>
    <row r="849" spans="1:14" x14ac:dyDescent="0.3">
      <c r="A849" s="59"/>
      <c r="B849" s="57"/>
      <c r="C849" s="57"/>
      <c r="M849" s="57"/>
      <c r="N849" s="57"/>
    </row>
    <row r="850" spans="1:14" x14ac:dyDescent="0.3">
      <c r="A850" s="59"/>
      <c r="B850" s="57"/>
      <c r="C850" s="57"/>
      <c r="M850" s="57"/>
      <c r="N850" s="57"/>
    </row>
    <row r="851" spans="1:14" x14ac:dyDescent="0.3">
      <c r="A851" s="59"/>
      <c r="B851" s="57"/>
      <c r="C851" s="57"/>
      <c r="M851" s="57"/>
      <c r="N851" s="57"/>
    </row>
    <row r="852" spans="1:14" x14ac:dyDescent="0.3">
      <c r="A852" s="59"/>
      <c r="B852" s="57"/>
      <c r="C852" s="57"/>
      <c r="M852" s="57"/>
      <c r="N852" s="57"/>
    </row>
    <row r="853" spans="1:14" x14ac:dyDescent="0.3">
      <c r="A853" s="59"/>
      <c r="B853" s="57"/>
      <c r="C853" s="57"/>
      <c r="M853" s="57"/>
      <c r="N853" s="57"/>
    </row>
    <row r="854" spans="1:14" x14ac:dyDescent="0.3">
      <c r="A854" s="59"/>
      <c r="B854" s="57"/>
      <c r="C854" s="57"/>
      <c r="M854" s="57"/>
      <c r="N854" s="57"/>
    </row>
    <row r="855" spans="1:14" x14ac:dyDescent="0.3">
      <c r="A855" s="59"/>
      <c r="B855" s="57"/>
      <c r="C855" s="57"/>
      <c r="M855" s="57"/>
      <c r="N855" s="57"/>
    </row>
    <row r="856" spans="1:14" x14ac:dyDescent="0.3">
      <c r="A856" s="59"/>
      <c r="B856" s="57"/>
      <c r="C856" s="57"/>
      <c r="M856" s="57"/>
      <c r="N856" s="57"/>
    </row>
    <row r="857" spans="1:14" x14ac:dyDescent="0.3">
      <c r="A857" s="59"/>
      <c r="B857" s="57"/>
      <c r="C857" s="57"/>
      <c r="M857" s="57"/>
      <c r="N857" s="57"/>
    </row>
    <row r="858" spans="1:14" x14ac:dyDescent="0.3">
      <c r="A858" s="59"/>
      <c r="B858" s="57"/>
      <c r="C858" s="57"/>
      <c r="M858" s="57"/>
      <c r="N858" s="57"/>
    </row>
    <row r="859" spans="1:14" x14ac:dyDescent="0.3">
      <c r="A859" s="59"/>
      <c r="B859" s="57"/>
      <c r="C859" s="57"/>
      <c r="M859" s="57"/>
      <c r="N859" s="57"/>
    </row>
    <row r="860" spans="1:14" x14ac:dyDescent="0.3">
      <c r="A860" s="59"/>
      <c r="B860" s="57"/>
      <c r="C860" s="57"/>
      <c r="M860" s="57"/>
      <c r="N860" s="57"/>
    </row>
    <row r="861" spans="1:14" x14ac:dyDescent="0.3">
      <c r="A861" s="59"/>
      <c r="B861" s="57"/>
      <c r="C861" s="57"/>
      <c r="M861" s="57"/>
      <c r="N861" s="57"/>
    </row>
    <row r="862" spans="1:14" x14ac:dyDescent="0.3">
      <c r="A862" s="59"/>
      <c r="B862" s="57"/>
      <c r="C862" s="57"/>
      <c r="M862" s="57"/>
      <c r="N862" s="57"/>
    </row>
    <row r="863" spans="1:14" x14ac:dyDescent="0.3">
      <c r="A863" s="59"/>
      <c r="B863" s="57"/>
      <c r="C863" s="57"/>
      <c r="M863" s="57"/>
      <c r="N863" s="57"/>
    </row>
    <row r="864" spans="1:14" x14ac:dyDescent="0.3">
      <c r="A864" s="59"/>
      <c r="B864" s="57"/>
      <c r="C864" s="57"/>
      <c r="M864" s="57"/>
      <c r="N864" s="57"/>
    </row>
    <row r="865" spans="1:14" x14ac:dyDescent="0.3">
      <c r="A865" s="59"/>
      <c r="B865" s="57"/>
      <c r="C865" s="57"/>
      <c r="M865" s="57"/>
      <c r="N865" s="57"/>
    </row>
    <row r="866" spans="1:14" x14ac:dyDescent="0.3">
      <c r="A866" s="59"/>
      <c r="B866" s="57"/>
      <c r="C866" s="57"/>
      <c r="M866" s="57"/>
      <c r="N866" s="57"/>
    </row>
    <row r="867" spans="1:14" x14ac:dyDescent="0.3">
      <c r="A867" s="59"/>
      <c r="B867" s="57"/>
      <c r="C867" s="57"/>
      <c r="M867" s="57"/>
      <c r="N867" s="57"/>
    </row>
    <row r="868" spans="1:14" x14ac:dyDescent="0.3">
      <c r="A868" s="59"/>
      <c r="B868" s="57"/>
      <c r="C868" s="57"/>
      <c r="M868" s="57"/>
      <c r="N868" s="57"/>
    </row>
    <row r="869" spans="1:14" x14ac:dyDescent="0.3">
      <c r="A869" s="59"/>
      <c r="B869" s="57"/>
      <c r="C869" s="57"/>
      <c r="M869" s="57"/>
      <c r="N869" s="57"/>
    </row>
    <row r="870" spans="1:14" x14ac:dyDescent="0.3">
      <c r="A870" s="59"/>
      <c r="B870" s="57"/>
      <c r="C870" s="57"/>
      <c r="M870" s="57"/>
      <c r="N870" s="57"/>
    </row>
    <row r="871" spans="1:14" x14ac:dyDescent="0.3">
      <c r="A871" s="59"/>
      <c r="B871" s="57"/>
      <c r="C871" s="57"/>
      <c r="M871" s="57"/>
      <c r="N871" s="57"/>
    </row>
    <row r="872" spans="1:14" x14ac:dyDescent="0.3">
      <c r="A872" s="59"/>
      <c r="B872" s="57"/>
      <c r="C872" s="57"/>
      <c r="M872" s="57"/>
      <c r="N872" s="57"/>
    </row>
    <row r="873" spans="1:14" x14ac:dyDescent="0.3">
      <c r="A873" s="59"/>
      <c r="B873" s="57"/>
      <c r="C873" s="57"/>
      <c r="M873" s="57"/>
      <c r="N873" s="57"/>
    </row>
    <row r="874" spans="1:14" x14ac:dyDescent="0.3">
      <c r="A874" s="59"/>
      <c r="B874" s="57"/>
      <c r="C874" s="57"/>
      <c r="M874" s="57"/>
      <c r="N874" s="57"/>
    </row>
    <row r="875" spans="1:14" x14ac:dyDescent="0.3">
      <c r="A875" s="59"/>
      <c r="B875" s="57"/>
      <c r="C875" s="57"/>
      <c r="M875" s="57"/>
      <c r="N875" s="57"/>
    </row>
    <row r="876" spans="1:14" x14ac:dyDescent="0.3">
      <c r="A876" s="59"/>
      <c r="B876" s="57"/>
      <c r="C876" s="57"/>
      <c r="M876" s="57"/>
      <c r="N876" s="57"/>
    </row>
    <row r="877" spans="1:14" x14ac:dyDescent="0.3">
      <c r="A877" s="59"/>
      <c r="B877" s="57"/>
      <c r="C877" s="57"/>
      <c r="M877" s="57"/>
      <c r="N877" s="57"/>
    </row>
    <row r="878" spans="1:14" x14ac:dyDescent="0.3">
      <c r="A878" s="59"/>
      <c r="B878" s="57"/>
      <c r="C878" s="57"/>
      <c r="M878" s="57"/>
      <c r="N878" s="57"/>
    </row>
    <row r="879" spans="1:14" x14ac:dyDescent="0.3">
      <c r="A879" s="59"/>
      <c r="B879" s="57"/>
      <c r="C879" s="57"/>
      <c r="M879" s="57"/>
      <c r="N879" s="57"/>
    </row>
    <row r="880" spans="1:14" x14ac:dyDescent="0.3">
      <c r="A880" s="59"/>
      <c r="B880" s="57"/>
      <c r="C880" s="57"/>
      <c r="M880" s="57"/>
      <c r="N880" s="57"/>
    </row>
    <row r="881" spans="1:14" x14ac:dyDescent="0.3">
      <c r="A881" s="59"/>
      <c r="B881" s="57"/>
      <c r="C881" s="57"/>
      <c r="M881" s="57"/>
      <c r="N881" s="57"/>
    </row>
    <row r="882" spans="1:14" x14ac:dyDescent="0.3">
      <c r="A882" s="59"/>
      <c r="B882" s="57"/>
      <c r="C882" s="57"/>
      <c r="M882" s="57"/>
      <c r="N882" s="57"/>
    </row>
    <row r="883" spans="1:14" x14ac:dyDescent="0.3">
      <c r="A883" s="59"/>
      <c r="B883" s="57"/>
      <c r="C883" s="57"/>
      <c r="M883" s="57"/>
      <c r="N883" s="57"/>
    </row>
    <row r="884" spans="1:14" x14ac:dyDescent="0.3">
      <c r="A884" s="59"/>
      <c r="B884" s="57"/>
      <c r="C884" s="57"/>
      <c r="M884" s="57"/>
      <c r="N884" s="57"/>
    </row>
    <row r="885" spans="1:14" x14ac:dyDescent="0.3">
      <c r="A885" s="59"/>
      <c r="B885" s="57"/>
      <c r="C885" s="57"/>
      <c r="M885" s="57"/>
      <c r="N885" s="57"/>
    </row>
    <row r="886" spans="1:14" x14ac:dyDescent="0.3">
      <c r="A886" s="59"/>
      <c r="B886" s="57"/>
      <c r="C886" s="57"/>
      <c r="M886" s="57"/>
      <c r="N886" s="57"/>
    </row>
    <row r="887" spans="1:14" x14ac:dyDescent="0.3">
      <c r="A887" s="59"/>
      <c r="B887" s="57"/>
      <c r="C887" s="57"/>
      <c r="M887" s="57"/>
      <c r="N887" s="57"/>
    </row>
    <row r="888" spans="1:14" x14ac:dyDescent="0.3">
      <c r="A888" s="59"/>
      <c r="B888" s="57"/>
      <c r="C888" s="57"/>
      <c r="M888" s="57"/>
      <c r="N888" s="57"/>
    </row>
    <row r="889" spans="1:14" x14ac:dyDescent="0.3">
      <c r="A889" s="59"/>
      <c r="B889" s="57"/>
      <c r="C889" s="57"/>
      <c r="M889" s="57"/>
      <c r="N889" s="57"/>
    </row>
    <row r="890" spans="1:14" x14ac:dyDescent="0.3">
      <c r="A890" s="59"/>
      <c r="B890" s="57"/>
      <c r="C890" s="57"/>
      <c r="M890" s="57"/>
      <c r="N890" s="57"/>
    </row>
    <row r="891" spans="1:14" x14ac:dyDescent="0.3">
      <c r="A891" s="59"/>
      <c r="B891" s="57"/>
      <c r="C891" s="57"/>
      <c r="M891" s="57"/>
      <c r="N891" s="57"/>
    </row>
    <row r="892" spans="1:14" x14ac:dyDescent="0.3">
      <c r="A892" s="59"/>
      <c r="B892" s="57"/>
      <c r="C892" s="57"/>
      <c r="M892" s="57"/>
      <c r="N892" s="57"/>
    </row>
    <row r="893" spans="1:14" x14ac:dyDescent="0.3">
      <c r="A893" s="59"/>
      <c r="B893" s="57"/>
      <c r="C893" s="57"/>
      <c r="M893" s="57"/>
      <c r="N893" s="57"/>
    </row>
    <row r="894" spans="1:14" x14ac:dyDescent="0.3">
      <c r="A894" s="59"/>
      <c r="B894" s="57"/>
      <c r="C894" s="57"/>
      <c r="M894" s="57"/>
      <c r="N894" s="57"/>
    </row>
    <row r="895" spans="1:14" x14ac:dyDescent="0.3">
      <c r="A895" s="59"/>
      <c r="B895" s="57"/>
      <c r="C895" s="57"/>
      <c r="M895" s="57"/>
      <c r="N895" s="57"/>
    </row>
    <row r="896" spans="1:14" x14ac:dyDescent="0.3">
      <c r="A896" s="59"/>
      <c r="B896" s="57"/>
      <c r="C896" s="57"/>
      <c r="M896" s="57"/>
      <c r="N896" s="57"/>
    </row>
    <row r="897" spans="1:14" x14ac:dyDescent="0.3">
      <c r="A897" s="59"/>
      <c r="B897" s="57"/>
      <c r="C897" s="57"/>
      <c r="M897" s="57"/>
      <c r="N897" s="57"/>
    </row>
    <row r="898" spans="1:14" x14ac:dyDescent="0.3">
      <c r="A898" s="59"/>
      <c r="B898" s="57"/>
      <c r="C898" s="57"/>
      <c r="M898" s="57"/>
      <c r="N898" s="57"/>
    </row>
    <row r="899" spans="1:14" x14ac:dyDescent="0.3">
      <c r="A899" s="59"/>
      <c r="B899" s="57"/>
      <c r="C899" s="57"/>
      <c r="M899" s="57"/>
      <c r="N899" s="57"/>
    </row>
    <row r="900" spans="1:14" x14ac:dyDescent="0.3">
      <c r="A900" s="59"/>
      <c r="B900" s="57"/>
      <c r="C900" s="57"/>
      <c r="M900" s="57"/>
      <c r="N900" s="57"/>
    </row>
    <row r="901" spans="1:14" x14ac:dyDescent="0.3">
      <c r="A901" s="59"/>
      <c r="B901" s="57"/>
      <c r="C901" s="57"/>
      <c r="M901" s="57"/>
      <c r="N901" s="57"/>
    </row>
    <row r="902" spans="1:14" x14ac:dyDescent="0.3">
      <c r="A902" s="59"/>
      <c r="B902" s="57"/>
      <c r="C902" s="57"/>
      <c r="M902" s="57"/>
      <c r="N902" s="57"/>
    </row>
    <row r="903" spans="1:14" x14ac:dyDescent="0.3">
      <c r="A903" s="59"/>
      <c r="B903" s="57"/>
      <c r="C903" s="57"/>
      <c r="M903" s="57"/>
      <c r="N903" s="57"/>
    </row>
    <row r="904" spans="1:14" x14ac:dyDescent="0.3">
      <c r="A904" s="59"/>
      <c r="B904" s="57"/>
      <c r="C904" s="57"/>
      <c r="M904" s="57"/>
      <c r="N904" s="57"/>
    </row>
    <row r="905" spans="1:14" x14ac:dyDescent="0.3">
      <c r="A905" s="59"/>
      <c r="B905" s="57"/>
      <c r="C905" s="57"/>
      <c r="M905" s="57"/>
      <c r="N905" s="57"/>
    </row>
    <row r="906" spans="1:14" x14ac:dyDescent="0.3">
      <c r="A906" s="59"/>
      <c r="B906" s="57"/>
      <c r="C906" s="57"/>
      <c r="M906" s="57"/>
      <c r="N906" s="57"/>
    </row>
    <row r="907" spans="1:14" x14ac:dyDescent="0.3">
      <c r="A907" s="59"/>
      <c r="B907" s="57"/>
      <c r="C907" s="57"/>
      <c r="M907" s="57"/>
      <c r="N907" s="57"/>
    </row>
    <row r="908" spans="1:14" x14ac:dyDescent="0.3">
      <c r="A908" s="59"/>
      <c r="B908" s="57"/>
      <c r="C908" s="57"/>
      <c r="M908" s="57"/>
      <c r="N908" s="57"/>
    </row>
    <row r="909" spans="1:14" x14ac:dyDescent="0.3">
      <c r="A909" s="59"/>
      <c r="B909" s="57"/>
      <c r="C909" s="57"/>
      <c r="M909" s="57"/>
      <c r="N909" s="57"/>
    </row>
    <row r="910" spans="1:14" x14ac:dyDescent="0.3">
      <c r="A910" s="59"/>
      <c r="B910" s="57"/>
      <c r="C910" s="57"/>
      <c r="M910" s="57"/>
      <c r="N910" s="57"/>
    </row>
    <row r="911" spans="1:14" x14ac:dyDescent="0.3">
      <c r="A911" s="59"/>
      <c r="B911" s="57"/>
      <c r="C911" s="57"/>
      <c r="M911" s="57"/>
      <c r="N911" s="57"/>
    </row>
    <row r="912" spans="1:14" x14ac:dyDescent="0.3">
      <c r="A912" s="59"/>
      <c r="B912" s="57"/>
      <c r="C912" s="57"/>
      <c r="M912" s="57"/>
      <c r="N912" s="57"/>
    </row>
    <row r="913" spans="1:14" x14ac:dyDescent="0.3">
      <c r="A913" s="59"/>
      <c r="B913" s="57"/>
      <c r="C913" s="57"/>
      <c r="M913" s="57"/>
      <c r="N913" s="57"/>
    </row>
    <row r="914" spans="1:14" x14ac:dyDescent="0.3">
      <c r="A914" s="59"/>
      <c r="B914" s="57"/>
      <c r="C914" s="57"/>
      <c r="M914" s="57"/>
      <c r="N914" s="57"/>
    </row>
    <row r="915" spans="1:14" x14ac:dyDescent="0.3">
      <c r="A915" s="59"/>
      <c r="B915" s="57"/>
      <c r="C915" s="57"/>
      <c r="M915" s="57"/>
      <c r="N915" s="57"/>
    </row>
    <row r="916" spans="1:14" x14ac:dyDescent="0.3">
      <c r="A916" s="59"/>
      <c r="B916" s="57"/>
      <c r="C916" s="57"/>
      <c r="M916" s="57"/>
      <c r="N916" s="57"/>
    </row>
    <row r="917" spans="1:14" x14ac:dyDescent="0.3">
      <c r="A917" s="59"/>
      <c r="B917" s="57"/>
      <c r="C917" s="57"/>
      <c r="M917" s="57"/>
      <c r="N917" s="57"/>
    </row>
    <row r="918" spans="1:14" x14ac:dyDescent="0.3">
      <c r="A918" s="59"/>
      <c r="B918" s="57"/>
      <c r="C918" s="57"/>
      <c r="M918" s="57"/>
      <c r="N918" s="57"/>
    </row>
    <row r="919" spans="1:14" x14ac:dyDescent="0.3">
      <c r="A919" s="59"/>
      <c r="B919" s="57"/>
      <c r="C919" s="57"/>
      <c r="M919" s="57"/>
      <c r="N919" s="57"/>
    </row>
    <row r="920" spans="1:14" x14ac:dyDescent="0.3">
      <c r="A920" s="59"/>
      <c r="B920" s="57"/>
      <c r="C920" s="57"/>
      <c r="M920" s="57"/>
      <c r="N920" s="57"/>
    </row>
    <row r="921" spans="1:14" x14ac:dyDescent="0.3">
      <c r="A921" s="59"/>
      <c r="B921" s="57"/>
      <c r="C921" s="57"/>
      <c r="M921" s="57"/>
      <c r="N921" s="57"/>
    </row>
    <row r="922" spans="1:14" x14ac:dyDescent="0.3">
      <c r="A922" s="59"/>
      <c r="B922" s="57"/>
      <c r="C922" s="57"/>
      <c r="M922" s="57"/>
      <c r="N922" s="57"/>
    </row>
    <row r="923" spans="1:14" x14ac:dyDescent="0.3">
      <c r="A923" s="59"/>
      <c r="B923" s="57"/>
      <c r="C923" s="57"/>
      <c r="M923" s="57"/>
      <c r="N923" s="57"/>
    </row>
    <row r="924" spans="1:14" x14ac:dyDescent="0.3">
      <c r="A924" s="59"/>
      <c r="B924" s="57"/>
      <c r="C924" s="57"/>
      <c r="M924" s="57"/>
      <c r="N924" s="57"/>
    </row>
    <row r="925" spans="1:14" x14ac:dyDescent="0.3">
      <c r="A925" s="59"/>
      <c r="B925" s="57"/>
      <c r="C925" s="57"/>
      <c r="M925" s="57"/>
      <c r="N925" s="57"/>
    </row>
    <row r="926" spans="1:14" x14ac:dyDescent="0.3">
      <c r="A926" s="59"/>
      <c r="B926" s="57"/>
      <c r="C926" s="57"/>
      <c r="M926" s="57"/>
      <c r="N926" s="57"/>
    </row>
    <row r="927" spans="1:14" x14ac:dyDescent="0.3">
      <c r="A927" s="59"/>
      <c r="B927" s="57"/>
      <c r="C927" s="57"/>
      <c r="M927" s="57"/>
      <c r="N927" s="57"/>
    </row>
    <row r="928" spans="1:14" x14ac:dyDescent="0.3">
      <c r="A928" s="59"/>
      <c r="B928" s="57"/>
      <c r="C928" s="57"/>
      <c r="M928" s="57"/>
      <c r="N928" s="57"/>
    </row>
    <row r="929" spans="1:14" x14ac:dyDescent="0.3">
      <c r="A929" s="59"/>
      <c r="B929" s="57"/>
      <c r="C929" s="57"/>
      <c r="M929" s="57"/>
      <c r="N929" s="57"/>
    </row>
    <row r="930" spans="1:14" x14ac:dyDescent="0.3">
      <c r="A930" s="59"/>
      <c r="B930" s="57"/>
      <c r="C930" s="57"/>
      <c r="M930" s="57"/>
      <c r="N930" s="57"/>
    </row>
    <row r="931" spans="1:14" x14ac:dyDescent="0.3">
      <c r="A931" s="59"/>
      <c r="B931" s="57"/>
      <c r="C931" s="57"/>
      <c r="M931" s="57"/>
      <c r="N931" s="57"/>
    </row>
    <row r="932" spans="1:14" x14ac:dyDescent="0.3">
      <c r="A932" s="59"/>
      <c r="B932" s="57"/>
      <c r="C932" s="57"/>
      <c r="M932" s="57"/>
      <c r="N932" s="57"/>
    </row>
    <row r="933" spans="1:14" x14ac:dyDescent="0.3">
      <c r="A933" s="59"/>
      <c r="B933" s="57"/>
      <c r="C933" s="57"/>
      <c r="M933" s="57"/>
      <c r="N933" s="57"/>
    </row>
    <row r="934" spans="1:14" x14ac:dyDescent="0.3">
      <c r="A934" s="59"/>
      <c r="B934" s="57"/>
      <c r="C934" s="57"/>
      <c r="M934" s="57"/>
      <c r="N934" s="57"/>
    </row>
    <row r="935" spans="1:14" x14ac:dyDescent="0.3">
      <c r="A935" s="59"/>
      <c r="B935" s="57"/>
      <c r="C935" s="57"/>
      <c r="M935" s="57"/>
      <c r="N935" s="57"/>
    </row>
    <row r="936" spans="1:14" x14ac:dyDescent="0.3">
      <c r="A936" s="59"/>
      <c r="B936" s="57"/>
      <c r="C936" s="57"/>
      <c r="M936" s="57"/>
      <c r="N936" s="57"/>
    </row>
    <row r="937" spans="1:14" x14ac:dyDescent="0.3">
      <c r="A937" s="59"/>
      <c r="B937" s="57"/>
      <c r="C937" s="57"/>
      <c r="M937" s="57"/>
      <c r="N937" s="57"/>
    </row>
    <row r="938" spans="1:14" x14ac:dyDescent="0.3">
      <c r="A938" s="59"/>
      <c r="B938" s="57"/>
      <c r="C938" s="57"/>
      <c r="M938" s="57"/>
      <c r="N938" s="57"/>
    </row>
    <row r="939" spans="1:14" x14ac:dyDescent="0.3">
      <c r="A939" s="59"/>
      <c r="B939" s="57"/>
      <c r="C939" s="57"/>
      <c r="M939" s="57"/>
      <c r="N939" s="57"/>
    </row>
    <row r="940" spans="1:14" x14ac:dyDescent="0.3">
      <c r="A940" s="59"/>
      <c r="B940" s="57"/>
      <c r="C940" s="57"/>
      <c r="M940" s="57"/>
      <c r="N940" s="57"/>
    </row>
    <row r="941" spans="1:14" x14ac:dyDescent="0.3">
      <c r="A941" s="59"/>
      <c r="B941" s="57"/>
      <c r="C941" s="57"/>
      <c r="M941" s="57"/>
      <c r="N941" s="57"/>
    </row>
    <row r="942" spans="1:14" x14ac:dyDescent="0.3">
      <c r="A942" s="59"/>
      <c r="B942" s="57"/>
      <c r="C942" s="57"/>
      <c r="M942" s="57"/>
      <c r="N942" s="57"/>
    </row>
    <row r="943" spans="1:14" x14ac:dyDescent="0.3">
      <c r="A943" s="59"/>
      <c r="B943" s="57"/>
      <c r="C943" s="57"/>
      <c r="M943" s="57"/>
      <c r="N943" s="57"/>
    </row>
    <row r="944" spans="1:14" x14ac:dyDescent="0.3">
      <c r="A944" s="59"/>
      <c r="B944" s="57"/>
      <c r="C944" s="57"/>
      <c r="M944" s="57"/>
      <c r="N944" s="57"/>
    </row>
    <row r="945" spans="1:14" x14ac:dyDescent="0.3">
      <c r="A945" s="59"/>
      <c r="B945" s="57"/>
      <c r="C945" s="57"/>
      <c r="M945" s="57"/>
      <c r="N945" s="57"/>
    </row>
    <row r="946" spans="1:14" x14ac:dyDescent="0.3">
      <c r="A946" s="59"/>
      <c r="B946" s="57"/>
      <c r="C946" s="57"/>
      <c r="M946" s="57"/>
      <c r="N946" s="57"/>
    </row>
    <row r="947" spans="1:14" x14ac:dyDescent="0.3">
      <c r="A947" s="59"/>
      <c r="B947" s="57"/>
      <c r="C947" s="57"/>
      <c r="M947" s="57"/>
      <c r="N947" s="57"/>
    </row>
    <row r="948" spans="1:14" x14ac:dyDescent="0.3">
      <c r="A948" s="59"/>
      <c r="B948" s="57"/>
      <c r="C948" s="57"/>
      <c r="M948" s="57"/>
      <c r="N948" s="57"/>
    </row>
    <row r="949" spans="1:14" x14ac:dyDescent="0.3">
      <c r="A949" s="59"/>
      <c r="B949" s="57"/>
      <c r="C949" s="57"/>
      <c r="M949" s="57"/>
      <c r="N949" s="57"/>
    </row>
    <row r="950" spans="1:14" x14ac:dyDescent="0.3">
      <c r="A950" s="59"/>
      <c r="B950" s="57"/>
      <c r="C950" s="57"/>
      <c r="M950" s="57"/>
      <c r="N950" s="57"/>
    </row>
    <row r="951" spans="1:14" x14ac:dyDescent="0.3">
      <c r="A951" s="59"/>
      <c r="B951" s="57"/>
      <c r="C951" s="57"/>
      <c r="M951" s="57"/>
      <c r="N951" s="57"/>
    </row>
    <row r="952" spans="1:14" x14ac:dyDescent="0.3">
      <c r="A952" s="59"/>
      <c r="B952" s="57"/>
      <c r="C952" s="57"/>
      <c r="M952" s="57"/>
      <c r="N952" s="57"/>
    </row>
    <row r="953" spans="1:14" x14ac:dyDescent="0.3">
      <c r="A953" s="59"/>
      <c r="B953" s="57"/>
      <c r="C953" s="57"/>
      <c r="M953" s="57"/>
      <c r="N953" s="57"/>
    </row>
    <row r="954" spans="1:14" x14ac:dyDescent="0.3">
      <c r="A954" s="59"/>
      <c r="B954" s="57"/>
      <c r="C954" s="57"/>
      <c r="M954" s="57"/>
      <c r="N954" s="57"/>
    </row>
    <row r="955" spans="1:14" x14ac:dyDescent="0.3">
      <c r="A955" s="59"/>
      <c r="B955" s="57"/>
      <c r="C955" s="57"/>
      <c r="M955" s="57"/>
      <c r="N955" s="57"/>
    </row>
    <row r="956" spans="1:14" x14ac:dyDescent="0.3">
      <c r="A956" s="59"/>
      <c r="B956" s="57"/>
      <c r="C956" s="57"/>
      <c r="M956" s="57"/>
      <c r="N956" s="57"/>
    </row>
    <row r="957" spans="1:14" x14ac:dyDescent="0.3">
      <c r="A957" s="59"/>
      <c r="B957" s="57"/>
      <c r="C957" s="57"/>
      <c r="M957" s="57"/>
      <c r="N957" s="57"/>
    </row>
    <row r="958" spans="1:14" x14ac:dyDescent="0.3">
      <c r="A958" s="59"/>
      <c r="B958" s="57"/>
      <c r="C958" s="57"/>
      <c r="M958" s="57"/>
      <c r="N958" s="57"/>
    </row>
    <row r="959" spans="1:14" x14ac:dyDescent="0.3">
      <c r="A959" s="59"/>
      <c r="B959" s="57"/>
      <c r="C959" s="57"/>
      <c r="M959" s="57"/>
      <c r="N959" s="57"/>
    </row>
    <row r="960" spans="1:14" x14ac:dyDescent="0.3">
      <c r="A960" s="59"/>
      <c r="B960" s="57"/>
      <c r="C960" s="57"/>
      <c r="M960" s="57"/>
      <c r="N960" s="57"/>
    </row>
    <row r="961" spans="1:14" x14ac:dyDescent="0.3">
      <c r="A961" s="59"/>
      <c r="B961" s="57"/>
      <c r="C961" s="57"/>
      <c r="M961" s="57"/>
      <c r="N961" s="57"/>
    </row>
    <row r="962" spans="1:14" x14ac:dyDescent="0.3">
      <c r="A962" s="59"/>
      <c r="B962" s="57"/>
      <c r="C962" s="57"/>
      <c r="M962" s="57"/>
      <c r="N962" s="57"/>
    </row>
    <row r="963" spans="1:14" x14ac:dyDescent="0.3">
      <c r="A963" s="59"/>
      <c r="B963" s="57"/>
      <c r="C963" s="57"/>
      <c r="M963" s="57"/>
      <c r="N963" s="57"/>
    </row>
    <row r="964" spans="1:14" x14ac:dyDescent="0.3">
      <c r="A964" s="59"/>
      <c r="B964" s="57"/>
      <c r="C964" s="57"/>
      <c r="M964" s="57"/>
      <c r="N964" s="57"/>
    </row>
    <row r="965" spans="1:14" x14ac:dyDescent="0.3">
      <c r="A965" s="59"/>
      <c r="B965" s="57"/>
      <c r="C965" s="57"/>
      <c r="M965" s="57"/>
      <c r="N965" s="57"/>
    </row>
    <row r="966" spans="1:14" x14ac:dyDescent="0.3">
      <c r="A966" s="59"/>
      <c r="B966" s="57"/>
      <c r="C966" s="57"/>
      <c r="M966" s="57"/>
      <c r="N966" s="57"/>
    </row>
    <row r="967" spans="1:14" x14ac:dyDescent="0.3">
      <c r="A967" s="59"/>
      <c r="B967" s="57"/>
      <c r="C967" s="57"/>
      <c r="M967" s="57"/>
      <c r="N967" s="57"/>
    </row>
    <row r="968" spans="1:14" x14ac:dyDescent="0.3">
      <c r="A968" s="59"/>
      <c r="B968" s="57"/>
      <c r="C968" s="57"/>
      <c r="M968" s="57"/>
      <c r="N968" s="57"/>
    </row>
    <row r="969" spans="1:14" x14ac:dyDescent="0.3">
      <c r="A969" s="59"/>
      <c r="B969" s="57"/>
      <c r="C969" s="57"/>
      <c r="M969" s="57"/>
      <c r="N969" s="57"/>
    </row>
    <row r="970" spans="1:14" x14ac:dyDescent="0.3">
      <c r="A970" s="59"/>
      <c r="B970" s="57"/>
      <c r="C970" s="57"/>
      <c r="M970" s="57"/>
      <c r="N970" s="57"/>
    </row>
    <row r="971" spans="1:14" x14ac:dyDescent="0.3">
      <c r="A971" s="59"/>
      <c r="B971" s="57"/>
      <c r="C971" s="57"/>
      <c r="M971" s="57"/>
      <c r="N971" s="57"/>
    </row>
    <row r="972" spans="1:14" x14ac:dyDescent="0.3">
      <c r="A972" s="59"/>
      <c r="B972" s="57"/>
      <c r="C972" s="57"/>
      <c r="M972" s="57"/>
      <c r="N972" s="57"/>
    </row>
    <row r="973" spans="1:14" x14ac:dyDescent="0.3">
      <c r="A973" s="59"/>
      <c r="B973" s="57"/>
      <c r="C973" s="57"/>
      <c r="M973" s="57"/>
      <c r="N973" s="57"/>
    </row>
    <row r="974" spans="1:14" x14ac:dyDescent="0.3">
      <c r="A974" s="59"/>
      <c r="B974" s="57"/>
      <c r="C974" s="57"/>
      <c r="M974" s="57"/>
      <c r="N974" s="57"/>
    </row>
    <row r="975" spans="1:14" x14ac:dyDescent="0.3">
      <c r="A975" s="59"/>
      <c r="B975" s="57"/>
      <c r="C975" s="57"/>
      <c r="M975" s="57"/>
      <c r="N975" s="57"/>
    </row>
    <row r="976" spans="1:14" x14ac:dyDescent="0.3">
      <c r="A976" s="59"/>
      <c r="B976" s="57"/>
      <c r="C976" s="57"/>
      <c r="M976" s="57"/>
      <c r="N976" s="57"/>
    </row>
    <row r="977" spans="1:14" x14ac:dyDescent="0.3">
      <c r="A977" s="59"/>
      <c r="B977" s="57"/>
      <c r="C977" s="57"/>
      <c r="M977" s="57"/>
      <c r="N977" s="57"/>
    </row>
    <row r="978" spans="1:14" x14ac:dyDescent="0.3">
      <c r="A978" s="59"/>
      <c r="B978" s="57"/>
      <c r="C978" s="57"/>
      <c r="M978" s="57"/>
      <c r="N978" s="57"/>
    </row>
    <row r="979" spans="1:14" x14ac:dyDescent="0.3">
      <c r="A979" s="59"/>
      <c r="B979" s="57"/>
      <c r="C979" s="57"/>
      <c r="M979" s="57"/>
      <c r="N979" s="57"/>
    </row>
    <row r="980" spans="1:14" x14ac:dyDescent="0.3">
      <c r="A980" s="59"/>
      <c r="B980" s="57"/>
      <c r="C980" s="57"/>
      <c r="M980" s="57"/>
      <c r="N980" s="57"/>
    </row>
    <row r="981" spans="1:14" x14ac:dyDescent="0.3">
      <c r="A981" s="59"/>
      <c r="B981" s="57"/>
      <c r="C981" s="57"/>
      <c r="M981" s="57"/>
      <c r="N981" s="57"/>
    </row>
    <row r="982" spans="1:14" x14ac:dyDescent="0.3">
      <c r="A982" s="59"/>
      <c r="B982" s="57"/>
      <c r="C982" s="57"/>
      <c r="M982" s="57"/>
      <c r="N982" s="57"/>
    </row>
    <row r="983" spans="1:14" x14ac:dyDescent="0.3">
      <c r="A983" s="59"/>
      <c r="B983" s="57"/>
      <c r="C983" s="57"/>
      <c r="M983" s="57"/>
      <c r="N983" s="57"/>
    </row>
    <row r="984" spans="1:14" x14ac:dyDescent="0.3">
      <c r="A984" s="59"/>
      <c r="B984" s="57"/>
      <c r="C984" s="57"/>
      <c r="M984" s="57"/>
      <c r="N984" s="57"/>
    </row>
    <row r="985" spans="1:14" x14ac:dyDescent="0.3">
      <c r="A985" s="59"/>
      <c r="B985" s="57"/>
      <c r="C985" s="57"/>
      <c r="M985" s="57"/>
      <c r="N985" s="57"/>
    </row>
    <row r="986" spans="1:14" x14ac:dyDescent="0.3">
      <c r="A986" s="59"/>
      <c r="B986" s="57"/>
      <c r="C986" s="57"/>
      <c r="M986" s="57"/>
      <c r="N986" s="57"/>
    </row>
    <row r="987" spans="1:14" x14ac:dyDescent="0.3">
      <c r="A987" s="59"/>
      <c r="B987" s="57"/>
      <c r="C987" s="57"/>
      <c r="M987" s="57"/>
      <c r="N987" s="57"/>
    </row>
    <row r="988" spans="1:14" x14ac:dyDescent="0.3">
      <c r="A988" s="59"/>
      <c r="B988" s="57"/>
      <c r="C988" s="57"/>
      <c r="M988" s="57"/>
      <c r="N988" s="57"/>
    </row>
    <row r="989" spans="1:14" x14ac:dyDescent="0.3">
      <c r="A989" s="59"/>
      <c r="B989" s="57"/>
      <c r="C989" s="57"/>
      <c r="M989" s="57"/>
      <c r="N989" s="57"/>
    </row>
    <row r="990" spans="1:14" x14ac:dyDescent="0.3">
      <c r="A990" s="59"/>
      <c r="B990" s="57"/>
      <c r="C990" s="57"/>
      <c r="M990" s="57"/>
      <c r="N990" s="57"/>
    </row>
    <row r="991" spans="1:14" x14ac:dyDescent="0.3">
      <c r="A991" s="59"/>
      <c r="B991" s="57"/>
      <c r="C991" s="57"/>
      <c r="M991" s="57"/>
      <c r="N991" s="57"/>
    </row>
    <row r="992" spans="1:14" x14ac:dyDescent="0.3">
      <c r="A992" s="59"/>
      <c r="B992" s="57"/>
      <c r="C992" s="57"/>
      <c r="M992" s="57"/>
      <c r="N992" s="57"/>
    </row>
    <row r="993" spans="1:14" x14ac:dyDescent="0.3">
      <c r="A993" s="59"/>
      <c r="B993" s="57"/>
      <c r="C993" s="57"/>
      <c r="M993" s="57"/>
      <c r="N993" s="57"/>
    </row>
    <row r="994" spans="1:14" x14ac:dyDescent="0.3">
      <c r="A994" s="59"/>
      <c r="B994" s="57"/>
      <c r="C994" s="57"/>
      <c r="M994" s="57"/>
      <c r="N994" s="57"/>
    </row>
    <row r="995" spans="1:14" x14ac:dyDescent="0.3">
      <c r="A995" s="59"/>
      <c r="B995" s="57"/>
      <c r="C995" s="57"/>
      <c r="M995" s="57"/>
      <c r="N995" s="57"/>
    </row>
    <row r="996" spans="1:14" x14ac:dyDescent="0.3">
      <c r="A996" s="59"/>
      <c r="B996" s="57"/>
      <c r="C996" s="57"/>
      <c r="M996" s="57"/>
      <c r="N996" s="57"/>
    </row>
    <row r="997" spans="1:14" x14ac:dyDescent="0.3">
      <c r="A997" s="59"/>
      <c r="B997" s="57"/>
      <c r="C997" s="57"/>
      <c r="M997" s="57"/>
      <c r="N997" s="57"/>
    </row>
    <row r="998" spans="1:14" x14ac:dyDescent="0.3">
      <c r="A998" s="59"/>
      <c r="B998" s="57"/>
      <c r="C998" s="57"/>
      <c r="M998" s="57"/>
      <c r="N998" s="57"/>
    </row>
    <row r="999" spans="1:14" x14ac:dyDescent="0.3">
      <c r="A999" s="59"/>
      <c r="B999" s="57"/>
      <c r="C999" s="57"/>
      <c r="M999" s="57"/>
      <c r="N999" s="57"/>
    </row>
    <row r="1000" spans="1:14" x14ac:dyDescent="0.3">
      <c r="A1000" s="59"/>
      <c r="B1000" s="57"/>
      <c r="C1000" s="57"/>
      <c r="M1000" s="57"/>
      <c r="N1000" s="57"/>
    </row>
    <row r="1001" spans="1:14" x14ac:dyDescent="0.3">
      <c r="A1001" s="59"/>
      <c r="B1001" s="57"/>
      <c r="C1001" s="57"/>
      <c r="M1001" s="57"/>
      <c r="N1001" s="57"/>
    </row>
    <row r="1002" spans="1:14" x14ac:dyDescent="0.3">
      <c r="A1002" s="59"/>
      <c r="B1002" s="57"/>
      <c r="C1002" s="57"/>
      <c r="M1002" s="57"/>
      <c r="N1002" s="57"/>
    </row>
    <row r="1003" spans="1:14" x14ac:dyDescent="0.3">
      <c r="A1003" s="59"/>
      <c r="B1003" s="57"/>
      <c r="C1003" s="57"/>
      <c r="M1003" s="57"/>
      <c r="N1003" s="57"/>
    </row>
    <row r="1004" spans="1:14" x14ac:dyDescent="0.3">
      <c r="A1004" s="59"/>
      <c r="B1004" s="57"/>
      <c r="C1004" s="57"/>
      <c r="M1004" s="57"/>
      <c r="N1004" s="57"/>
    </row>
    <row r="1005" spans="1:14" x14ac:dyDescent="0.3">
      <c r="A1005" s="59"/>
      <c r="B1005" s="57"/>
      <c r="C1005" s="57"/>
      <c r="M1005" s="57"/>
      <c r="N1005" s="57"/>
    </row>
    <row r="1006" spans="1:14" x14ac:dyDescent="0.3">
      <c r="A1006" s="59"/>
      <c r="B1006" s="57"/>
      <c r="C1006" s="57"/>
      <c r="M1006" s="57"/>
      <c r="N1006" s="57"/>
    </row>
    <row r="1007" spans="1:14" x14ac:dyDescent="0.3">
      <c r="A1007" s="59"/>
      <c r="B1007" s="57"/>
      <c r="C1007" s="57"/>
      <c r="M1007" s="57"/>
      <c r="N1007" s="57"/>
    </row>
    <row r="1008" spans="1:14" x14ac:dyDescent="0.3">
      <c r="A1008" s="59"/>
      <c r="B1008" s="57"/>
      <c r="C1008" s="57"/>
      <c r="M1008" s="57"/>
      <c r="N1008" s="57"/>
    </row>
    <row r="1009" spans="1:14" x14ac:dyDescent="0.3">
      <c r="A1009" s="59"/>
      <c r="B1009" s="57"/>
      <c r="C1009" s="57"/>
      <c r="M1009" s="57"/>
      <c r="N1009" s="57"/>
    </row>
    <row r="1010" spans="1:14" x14ac:dyDescent="0.3">
      <c r="A1010" s="59"/>
      <c r="B1010" s="57"/>
      <c r="C1010" s="57"/>
      <c r="M1010" s="57"/>
      <c r="N1010" s="57"/>
    </row>
    <row r="1011" spans="1:14" x14ac:dyDescent="0.3">
      <c r="A1011" s="59"/>
      <c r="B1011" s="57"/>
      <c r="C1011" s="57"/>
      <c r="M1011" s="57"/>
      <c r="N1011" s="57"/>
    </row>
    <row r="1012" spans="1:14" x14ac:dyDescent="0.3">
      <c r="A1012" s="59"/>
      <c r="B1012" s="57"/>
      <c r="C1012" s="57"/>
      <c r="M1012" s="57"/>
      <c r="N1012" s="57"/>
    </row>
    <row r="1013" spans="1:14" x14ac:dyDescent="0.3">
      <c r="A1013" s="59"/>
      <c r="B1013" s="57"/>
      <c r="C1013" s="57"/>
      <c r="M1013" s="57"/>
      <c r="N1013" s="57"/>
    </row>
    <row r="1014" spans="1:14" x14ac:dyDescent="0.3">
      <c r="A1014" s="59"/>
      <c r="B1014" s="57"/>
      <c r="C1014" s="57"/>
      <c r="M1014" s="57"/>
      <c r="N1014" s="57"/>
    </row>
    <row r="1015" spans="1:14" x14ac:dyDescent="0.3">
      <c r="A1015" s="59"/>
      <c r="B1015" s="57"/>
      <c r="C1015" s="57"/>
      <c r="M1015" s="57"/>
      <c r="N1015" s="57"/>
    </row>
    <row r="1016" spans="1:14" x14ac:dyDescent="0.3">
      <c r="A1016" s="59"/>
      <c r="B1016" s="57"/>
      <c r="C1016" s="57"/>
      <c r="M1016" s="57"/>
      <c r="N1016" s="57"/>
    </row>
    <row r="1017" spans="1:14" x14ac:dyDescent="0.3">
      <c r="A1017" s="59"/>
      <c r="B1017" s="57"/>
      <c r="C1017" s="57"/>
      <c r="M1017" s="57"/>
      <c r="N1017" s="57"/>
    </row>
    <row r="1018" spans="1:14" x14ac:dyDescent="0.3">
      <c r="A1018" s="59"/>
      <c r="B1018" s="57"/>
      <c r="C1018" s="57"/>
      <c r="M1018" s="57"/>
      <c r="N1018" s="57"/>
    </row>
    <row r="1019" spans="1:14" x14ac:dyDescent="0.3">
      <c r="A1019" s="59"/>
      <c r="B1019" s="57"/>
      <c r="C1019" s="57"/>
      <c r="M1019" s="57"/>
      <c r="N1019" s="57"/>
    </row>
    <row r="1020" spans="1:14" x14ac:dyDescent="0.3">
      <c r="A1020" s="59"/>
      <c r="B1020" s="57"/>
      <c r="C1020" s="57"/>
      <c r="M1020" s="57"/>
      <c r="N1020" s="57"/>
    </row>
    <row r="1021" spans="1:14" x14ac:dyDescent="0.3">
      <c r="A1021" s="59"/>
      <c r="B1021" s="57"/>
      <c r="C1021" s="57"/>
      <c r="M1021" s="57"/>
      <c r="N1021" s="57"/>
    </row>
    <row r="1022" spans="1:14" x14ac:dyDescent="0.3">
      <c r="A1022" s="59"/>
      <c r="B1022" s="57"/>
      <c r="C1022" s="57"/>
      <c r="M1022" s="57"/>
      <c r="N1022" s="57"/>
    </row>
    <row r="1023" spans="1:14" x14ac:dyDescent="0.3">
      <c r="A1023" s="59"/>
      <c r="B1023" s="57"/>
      <c r="C1023" s="57"/>
      <c r="M1023" s="57"/>
      <c r="N1023" s="57"/>
    </row>
    <row r="1024" spans="1:14" x14ac:dyDescent="0.3">
      <c r="A1024" s="59"/>
      <c r="B1024" s="57"/>
      <c r="C1024" s="57"/>
      <c r="M1024" s="57"/>
      <c r="N1024" s="57"/>
    </row>
    <row r="1025" spans="1:14" x14ac:dyDescent="0.3">
      <c r="A1025" s="59"/>
      <c r="B1025" s="57"/>
      <c r="C1025" s="57"/>
      <c r="M1025" s="57"/>
      <c r="N1025" s="57"/>
    </row>
    <row r="1026" spans="1:14" x14ac:dyDescent="0.3">
      <c r="A1026" s="59"/>
      <c r="B1026" s="57"/>
      <c r="C1026" s="57"/>
      <c r="M1026" s="57"/>
      <c r="N1026" s="57"/>
    </row>
    <row r="1027" spans="1:14" x14ac:dyDescent="0.3">
      <c r="A1027" s="59"/>
      <c r="B1027" s="57"/>
      <c r="C1027" s="57"/>
      <c r="M1027" s="57"/>
      <c r="N1027" s="57"/>
    </row>
    <row r="1028" spans="1:14" x14ac:dyDescent="0.3">
      <c r="A1028" s="59"/>
      <c r="B1028" s="57"/>
      <c r="C1028" s="57"/>
      <c r="M1028" s="57"/>
      <c r="N1028" s="57"/>
    </row>
    <row r="1029" spans="1:14" x14ac:dyDescent="0.3">
      <c r="A1029" s="59"/>
      <c r="B1029" s="57"/>
      <c r="C1029" s="57"/>
      <c r="M1029" s="57"/>
      <c r="N1029" s="57"/>
    </row>
    <row r="1030" spans="1:14" x14ac:dyDescent="0.3">
      <c r="A1030" s="59"/>
      <c r="B1030" s="57"/>
      <c r="C1030" s="57"/>
      <c r="M1030" s="57"/>
      <c r="N1030" s="57"/>
    </row>
    <row r="1031" spans="1:14" x14ac:dyDescent="0.3">
      <c r="A1031" s="59"/>
      <c r="B1031" s="57"/>
      <c r="C1031" s="57"/>
      <c r="M1031" s="57"/>
      <c r="N1031" s="57"/>
    </row>
    <row r="1032" spans="1:14" x14ac:dyDescent="0.3">
      <c r="A1032" s="59"/>
      <c r="B1032" s="57"/>
      <c r="C1032" s="57"/>
      <c r="M1032" s="57"/>
      <c r="N1032" s="57"/>
    </row>
    <row r="1033" spans="1:14" x14ac:dyDescent="0.3">
      <c r="A1033" s="59"/>
      <c r="B1033" s="57"/>
      <c r="C1033" s="57"/>
      <c r="M1033" s="57"/>
      <c r="N1033" s="57"/>
    </row>
    <row r="1034" spans="1:14" x14ac:dyDescent="0.3">
      <c r="A1034" s="59"/>
      <c r="B1034" s="57"/>
      <c r="C1034" s="57"/>
      <c r="M1034" s="57"/>
      <c r="N1034" s="57"/>
    </row>
    <row r="1035" spans="1:14" x14ac:dyDescent="0.3">
      <c r="A1035" s="59"/>
      <c r="B1035" s="57"/>
      <c r="C1035" s="57"/>
      <c r="M1035" s="57"/>
      <c r="N1035" s="57"/>
    </row>
    <row r="1036" spans="1:14" x14ac:dyDescent="0.3">
      <c r="A1036" s="59"/>
      <c r="B1036" s="57"/>
      <c r="C1036" s="57"/>
      <c r="M1036" s="57"/>
      <c r="N1036" s="57"/>
    </row>
    <row r="1037" spans="1:14" x14ac:dyDescent="0.3">
      <c r="A1037" s="59"/>
      <c r="B1037" s="57"/>
      <c r="C1037" s="57"/>
      <c r="M1037" s="57"/>
      <c r="N1037" s="5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9"/>
  <sheetViews>
    <sheetView workbookViewId="0">
      <selection activeCell="A2" sqref="A2"/>
    </sheetView>
  </sheetViews>
  <sheetFormatPr defaultRowHeight="16.5" x14ac:dyDescent="0.3"/>
  <cols>
    <col min="2" max="2" width="11.125" bestFit="1" customWidth="1"/>
    <col min="3" max="3" width="12.75" bestFit="1" customWidth="1"/>
  </cols>
  <sheetData>
    <row r="2" spans="2:3" x14ac:dyDescent="0.3">
      <c r="B2" t="s">
        <v>16</v>
      </c>
      <c r="C2" t="s">
        <v>15</v>
      </c>
    </row>
    <row r="3" spans="2:3" x14ac:dyDescent="0.3">
      <c r="B3" s="1">
        <v>43739</v>
      </c>
      <c r="C3" s="2">
        <v>2.19</v>
      </c>
    </row>
    <row r="4" spans="2:3" x14ac:dyDescent="0.3">
      <c r="B4" s="1">
        <v>43740</v>
      </c>
      <c r="C4" s="2">
        <v>2.2599999999999998</v>
      </c>
    </row>
    <row r="5" spans="2:3" x14ac:dyDescent="0.3">
      <c r="B5" s="1">
        <v>43741</v>
      </c>
      <c r="C5" s="2">
        <v>2.2000000000000002</v>
      </c>
    </row>
    <row r="6" spans="2:3" x14ac:dyDescent="0.3">
      <c r="B6" s="1">
        <v>43742</v>
      </c>
      <c r="C6" s="2">
        <v>2.2599999999999998</v>
      </c>
    </row>
    <row r="7" spans="2:3" x14ac:dyDescent="0.3">
      <c r="B7" s="1">
        <v>43745</v>
      </c>
      <c r="C7" s="2">
        <v>2.33</v>
      </c>
    </row>
    <row r="8" spans="2:3" x14ac:dyDescent="0.3">
      <c r="B8" s="1">
        <v>43746</v>
      </c>
      <c r="C8" s="2">
        <v>2.2200000000000002</v>
      </c>
    </row>
    <row r="9" spans="2:3" x14ac:dyDescent="0.3">
      <c r="B9" s="1">
        <v>43747</v>
      </c>
      <c r="C9" s="2">
        <v>2.14</v>
      </c>
    </row>
    <row r="10" spans="2:3" x14ac:dyDescent="0.3">
      <c r="B10" s="1">
        <v>43748</v>
      </c>
      <c r="C10" s="2">
        <v>2.16</v>
      </c>
    </row>
    <row r="11" spans="2:3" x14ac:dyDescent="0.3">
      <c r="B11" s="1">
        <v>43749</v>
      </c>
      <c r="C11" s="2">
        <v>2.08</v>
      </c>
    </row>
    <row r="12" spans="2:3" x14ac:dyDescent="0.3">
      <c r="B12" s="1">
        <v>43752</v>
      </c>
      <c r="C12" s="2">
        <v>2.14</v>
      </c>
    </row>
    <row r="13" spans="2:3" x14ac:dyDescent="0.3">
      <c r="B13" s="1">
        <v>43753</v>
      </c>
      <c r="C13" s="2">
        <v>2.06</v>
      </c>
    </row>
    <row r="14" spans="2:3" x14ac:dyDescent="0.3">
      <c r="B14" s="1">
        <v>43756</v>
      </c>
      <c r="C14" s="2">
        <v>2.0099999999999998</v>
      </c>
    </row>
    <row r="15" spans="2:3" x14ac:dyDescent="0.3">
      <c r="B15" s="1">
        <v>43762</v>
      </c>
      <c r="C15" s="2">
        <v>2.16</v>
      </c>
    </row>
    <row r="16" spans="2:3" x14ac:dyDescent="0.3">
      <c r="B16" s="1">
        <v>43763</v>
      </c>
      <c r="C16" s="2">
        <v>2.15</v>
      </c>
    </row>
    <row r="17" spans="2:3" x14ac:dyDescent="0.3">
      <c r="B17" s="1">
        <v>43766</v>
      </c>
      <c r="C17" s="2">
        <v>2.2000000000000002</v>
      </c>
    </row>
    <row r="18" spans="2:3" x14ac:dyDescent="0.3">
      <c r="B18" s="1">
        <v>43767</v>
      </c>
      <c r="C18" s="2">
        <v>2.4300000000000002</v>
      </c>
    </row>
    <row r="19" spans="2:3" x14ac:dyDescent="0.3">
      <c r="B19" s="1">
        <v>43768</v>
      </c>
      <c r="C19" s="2">
        <v>2.63</v>
      </c>
    </row>
    <row r="20" spans="2:3" x14ac:dyDescent="0.3">
      <c r="B20" s="1">
        <v>43769</v>
      </c>
      <c r="C20" s="2">
        <v>2.59</v>
      </c>
    </row>
    <row r="21" spans="2:3" x14ac:dyDescent="0.3">
      <c r="B21" s="1">
        <v>43770</v>
      </c>
      <c r="C21" s="2">
        <v>2.42</v>
      </c>
    </row>
    <row r="22" spans="2:3" x14ac:dyDescent="0.3">
      <c r="B22" s="1">
        <v>43773</v>
      </c>
      <c r="C22" s="2">
        <v>2.62</v>
      </c>
    </row>
    <row r="23" spans="2:3" x14ac:dyDescent="0.3">
      <c r="B23" s="1">
        <v>43775</v>
      </c>
      <c r="C23" s="2">
        <v>2.7286999999999999</v>
      </c>
    </row>
    <row r="24" spans="2:3" x14ac:dyDescent="0.3">
      <c r="B24" s="1">
        <v>43776</v>
      </c>
      <c r="C24" s="2">
        <v>2.77</v>
      </c>
    </row>
    <row r="25" spans="2:3" x14ac:dyDescent="0.3">
      <c r="B25" s="1">
        <v>43777</v>
      </c>
      <c r="C25" s="2">
        <v>2.66</v>
      </c>
    </row>
    <row r="26" spans="2:3" x14ac:dyDescent="0.3">
      <c r="B26" s="1">
        <v>43780</v>
      </c>
      <c r="C26" s="2">
        <v>2.68</v>
      </c>
    </row>
    <row r="27" spans="2:3" x14ac:dyDescent="0.3">
      <c r="B27" s="1">
        <v>43781</v>
      </c>
      <c r="C27" s="2">
        <v>2.64</v>
      </c>
    </row>
    <row r="28" spans="2:3" x14ac:dyDescent="0.3">
      <c r="B28" s="1">
        <v>43782</v>
      </c>
      <c r="C28" s="2">
        <v>2.5499999999999998</v>
      </c>
    </row>
    <row r="29" spans="2:3" x14ac:dyDescent="0.3">
      <c r="B29" s="1">
        <v>43783</v>
      </c>
      <c r="C29" s="2">
        <v>2.6</v>
      </c>
    </row>
    <row r="30" spans="2:3" x14ac:dyDescent="0.3">
      <c r="B30" s="1">
        <v>43784</v>
      </c>
      <c r="C30" s="2">
        <v>2.5499999999999998</v>
      </c>
    </row>
    <row r="31" spans="2:3" x14ac:dyDescent="0.3">
      <c r="B31" s="1">
        <v>43787</v>
      </c>
      <c r="C31" s="2">
        <v>2.52</v>
      </c>
    </row>
    <row r="32" spans="2:3" x14ac:dyDescent="0.3">
      <c r="B32" s="1">
        <v>43789</v>
      </c>
      <c r="C32" s="2">
        <v>2.37</v>
      </c>
    </row>
    <row r="33" spans="2:3" x14ac:dyDescent="0.3">
      <c r="B33" s="1">
        <v>43790</v>
      </c>
      <c r="C33" s="2">
        <v>2.42</v>
      </c>
    </row>
    <row r="34" spans="2:3" x14ac:dyDescent="0.3">
      <c r="B34" s="1">
        <v>43791</v>
      </c>
      <c r="C34" s="2">
        <v>2.4900000000000002</v>
      </c>
    </row>
    <row r="35" spans="2:3" x14ac:dyDescent="0.3">
      <c r="B35" s="1">
        <v>43794</v>
      </c>
      <c r="C35" s="2">
        <v>2.34</v>
      </c>
    </row>
    <row r="36" spans="2:3" x14ac:dyDescent="0.3">
      <c r="B36" s="1">
        <v>43795</v>
      </c>
      <c r="C36" s="2">
        <v>2.27</v>
      </c>
    </row>
    <row r="37" spans="2:3" x14ac:dyDescent="0.3">
      <c r="B37" s="1">
        <v>43796</v>
      </c>
      <c r="C37" s="2">
        <v>2.2599999999999998</v>
      </c>
    </row>
    <row r="38" spans="2:3" x14ac:dyDescent="0.3">
      <c r="B38" s="1">
        <v>43801</v>
      </c>
      <c r="C38" s="2">
        <v>2.1800000000000002</v>
      </c>
    </row>
    <row r="39" spans="2:3" x14ac:dyDescent="0.3">
      <c r="B39" s="1">
        <v>43802</v>
      </c>
      <c r="C39" s="2">
        <v>2.2799999999999998</v>
      </c>
    </row>
    <row r="40" spans="2:3" x14ac:dyDescent="0.3">
      <c r="B40" s="1">
        <v>43803</v>
      </c>
      <c r="C40" s="2">
        <v>2.19</v>
      </c>
    </row>
    <row r="41" spans="2:3" x14ac:dyDescent="0.3">
      <c r="B41" s="1">
        <v>43804</v>
      </c>
      <c r="C41" s="2">
        <v>2.2000000000000002</v>
      </c>
    </row>
    <row r="42" spans="2:3" x14ac:dyDescent="0.3">
      <c r="B42" s="1">
        <v>43805</v>
      </c>
      <c r="C42" s="2">
        <v>2.16</v>
      </c>
    </row>
    <row r="43" spans="2:3" x14ac:dyDescent="0.3">
      <c r="B43" s="1">
        <v>43808</v>
      </c>
      <c r="C43" s="2">
        <v>2.0699999999999998</v>
      </c>
    </row>
    <row r="44" spans="2:3" x14ac:dyDescent="0.3">
      <c r="B44" s="1">
        <v>43809</v>
      </c>
      <c r="C44" s="2">
        <v>2.15</v>
      </c>
    </row>
    <row r="45" spans="2:3" x14ac:dyDescent="0.3">
      <c r="B45" s="1">
        <v>43810</v>
      </c>
      <c r="C45" s="2">
        <v>2.15</v>
      </c>
    </row>
    <row r="46" spans="2:3" x14ac:dyDescent="0.3">
      <c r="B46" s="1">
        <v>43811</v>
      </c>
      <c r="C46" s="2">
        <v>2.17</v>
      </c>
    </row>
    <row r="47" spans="2:3" x14ac:dyDescent="0.3">
      <c r="B47" s="1">
        <v>43812</v>
      </c>
      <c r="C47" s="2">
        <v>2.12</v>
      </c>
    </row>
    <row r="48" spans="2:3" x14ac:dyDescent="0.3">
      <c r="B48" s="1">
        <v>43815</v>
      </c>
      <c r="C48" s="2">
        <v>2.27</v>
      </c>
    </row>
    <row r="49" spans="2:3" x14ac:dyDescent="0.3">
      <c r="B49" s="1">
        <v>43816</v>
      </c>
      <c r="C49" s="2">
        <v>2.23</v>
      </c>
    </row>
    <row r="50" spans="2:3" x14ac:dyDescent="0.3">
      <c r="B50" s="1">
        <v>43817</v>
      </c>
      <c r="C50" s="2">
        <v>2.15</v>
      </c>
    </row>
    <row r="51" spans="2:3" x14ac:dyDescent="0.3">
      <c r="B51" s="1">
        <v>43818</v>
      </c>
      <c r="C51" s="2">
        <v>2.14</v>
      </c>
    </row>
    <row r="52" spans="2:3" x14ac:dyDescent="0.3">
      <c r="B52" s="1">
        <v>43819</v>
      </c>
      <c r="C52" s="2">
        <v>2.1800000000000002</v>
      </c>
    </row>
    <row r="53" spans="2:3" x14ac:dyDescent="0.3">
      <c r="B53" s="1">
        <v>43823</v>
      </c>
      <c r="C53" s="2">
        <v>1.96</v>
      </c>
    </row>
    <row r="54" spans="2:3" x14ac:dyDescent="0.3">
      <c r="B54" s="1">
        <v>43825</v>
      </c>
      <c r="C54" s="2">
        <v>2.0499999999999998</v>
      </c>
    </row>
    <row r="55" spans="2:3" x14ac:dyDescent="0.3">
      <c r="B55" s="1">
        <v>43826</v>
      </c>
      <c r="C55" s="2">
        <v>1.74</v>
      </c>
    </row>
    <row r="56" spans="2:3" x14ac:dyDescent="0.3">
      <c r="B56" s="1">
        <v>43829</v>
      </c>
      <c r="C56" s="2">
        <v>1.99</v>
      </c>
    </row>
    <row r="57" spans="2:3" x14ac:dyDescent="0.3">
      <c r="B57" s="1">
        <v>43830</v>
      </c>
      <c r="C57" s="2">
        <v>1.9</v>
      </c>
    </row>
    <row r="58" spans="2:3" x14ac:dyDescent="0.3">
      <c r="B58" s="1">
        <v>43832</v>
      </c>
      <c r="C58" s="2">
        <v>1.89</v>
      </c>
    </row>
    <row r="59" spans="2:3" x14ac:dyDescent="0.3">
      <c r="B59" s="1">
        <v>43833</v>
      </c>
      <c r="C59" s="2">
        <v>2</v>
      </c>
    </row>
    <row r="60" spans="2:3" x14ac:dyDescent="0.3">
      <c r="B60" s="1">
        <v>43836</v>
      </c>
      <c r="C60" s="2">
        <v>2.0299999999999998</v>
      </c>
    </row>
    <row r="61" spans="2:3" x14ac:dyDescent="0.3">
      <c r="B61" s="1">
        <v>43837</v>
      </c>
      <c r="C61" s="2">
        <v>2.02</v>
      </c>
    </row>
    <row r="62" spans="2:3" x14ac:dyDescent="0.3">
      <c r="B62" s="1">
        <v>43838</v>
      </c>
      <c r="C62" s="2">
        <v>1.95</v>
      </c>
    </row>
    <row r="63" spans="2:3" x14ac:dyDescent="0.3">
      <c r="B63" s="1">
        <v>43839</v>
      </c>
      <c r="C63" s="2">
        <v>1.93</v>
      </c>
    </row>
    <row r="64" spans="2:3" x14ac:dyDescent="0.3">
      <c r="B64" s="1">
        <v>43840</v>
      </c>
      <c r="C64" s="2">
        <v>1.98</v>
      </c>
    </row>
    <row r="65" spans="2:3" x14ac:dyDescent="0.3">
      <c r="B65" s="1">
        <v>43843</v>
      </c>
      <c r="C65" s="2">
        <v>2</v>
      </c>
    </row>
    <row r="66" spans="2:3" x14ac:dyDescent="0.3">
      <c r="B66" s="1">
        <v>43844</v>
      </c>
      <c r="C66" s="2">
        <v>2.08</v>
      </c>
    </row>
    <row r="67" spans="2:3" x14ac:dyDescent="0.3">
      <c r="B67" s="1">
        <v>43845</v>
      </c>
      <c r="C67" s="2">
        <v>1.98</v>
      </c>
    </row>
    <row r="68" spans="2:3" x14ac:dyDescent="0.3">
      <c r="B68" s="1">
        <v>43846</v>
      </c>
      <c r="C68" s="2">
        <v>2.0299999999999998</v>
      </c>
    </row>
    <row r="69" spans="2:3" x14ac:dyDescent="0.3">
      <c r="B69" s="1">
        <v>43847</v>
      </c>
      <c r="C69" s="2">
        <v>1.97</v>
      </c>
    </row>
    <row r="70" spans="2:3" x14ac:dyDescent="0.3">
      <c r="B70" s="1">
        <v>43851</v>
      </c>
      <c r="C70" s="2">
        <v>1.88</v>
      </c>
    </row>
    <row r="71" spans="2:3" x14ac:dyDescent="0.3">
      <c r="B71" s="1">
        <v>43852</v>
      </c>
      <c r="C71" s="2">
        <v>1.9</v>
      </c>
    </row>
    <row r="72" spans="2:3" x14ac:dyDescent="0.3">
      <c r="B72" s="1">
        <v>43853</v>
      </c>
      <c r="C72" s="2">
        <v>1.91</v>
      </c>
    </row>
    <row r="73" spans="2:3" x14ac:dyDescent="0.3">
      <c r="B73" s="1">
        <v>43854</v>
      </c>
      <c r="C73" s="2">
        <v>1.87</v>
      </c>
    </row>
    <row r="74" spans="2:3" x14ac:dyDescent="0.3">
      <c r="B74" s="1">
        <v>43857</v>
      </c>
      <c r="C74" s="2">
        <v>1.89</v>
      </c>
    </row>
    <row r="75" spans="2:3" x14ac:dyDescent="0.3">
      <c r="B75" s="1">
        <v>43858</v>
      </c>
      <c r="C75" s="2">
        <v>1.92</v>
      </c>
    </row>
    <row r="76" spans="2:3" x14ac:dyDescent="0.3">
      <c r="B76" s="1">
        <v>43859</v>
      </c>
      <c r="C76" s="2">
        <v>1.87</v>
      </c>
    </row>
    <row r="77" spans="2:3" x14ac:dyDescent="0.3">
      <c r="B77" s="1">
        <v>43860</v>
      </c>
      <c r="C77" s="2">
        <v>1.86</v>
      </c>
    </row>
    <row r="78" spans="2:3" x14ac:dyDescent="0.3">
      <c r="B78" s="1">
        <v>43861</v>
      </c>
      <c r="C78" s="2">
        <v>1.78</v>
      </c>
    </row>
    <row r="79" spans="2:3" x14ac:dyDescent="0.3">
      <c r="B79" s="1">
        <v>43865</v>
      </c>
      <c r="C79" s="2">
        <v>1.84</v>
      </c>
    </row>
    <row r="80" spans="2:3" x14ac:dyDescent="0.3">
      <c r="B80" s="1">
        <v>43866</v>
      </c>
      <c r="C80" s="2">
        <v>1.84</v>
      </c>
    </row>
    <row r="81" spans="2:3" x14ac:dyDescent="0.3">
      <c r="B81" s="1">
        <v>43867</v>
      </c>
      <c r="C81" s="2">
        <v>1.84</v>
      </c>
    </row>
    <row r="82" spans="2:3" x14ac:dyDescent="0.3">
      <c r="B82" s="1">
        <v>43868</v>
      </c>
      <c r="C82" s="2">
        <v>1.84</v>
      </c>
    </row>
    <row r="83" spans="2:3" x14ac:dyDescent="0.3">
      <c r="B83" s="1">
        <v>43871</v>
      </c>
      <c r="C83" s="2">
        <v>1.78</v>
      </c>
    </row>
    <row r="84" spans="2:3" x14ac:dyDescent="0.3">
      <c r="B84" s="1">
        <v>43872</v>
      </c>
      <c r="C84" s="2">
        <v>1.77</v>
      </c>
    </row>
    <row r="85" spans="2:3" x14ac:dyDescent="0.3">
      <c r="B85" s="1">
        <v>43873</v>
      </c>
      <c r="C85" s="2">
        <v>1.84</v>
      </c>
    </row>
    <row r="86" spans="2:3" x14ac:dyDescent="0.3">
      <c r="B86" s="1">
        <v>43874</v>
      </c>
      <c r="C86" s="2">
        <v>1.85</v>
      </c>
    </row>
    <row r="87" spans="2:3" x14ac:dyDescent="0.3">
      <c r="B87" s="1">
        <v>43875</v>
      </c>
      <c r="C87" s="2">
        <v>1.82</v>
      </c>
    </row>
    <row r="88" spans="2:3" x14ac:dyDescent="0.3">
      <c r="B88" s="1">
        <v>43879</v>
      </c>
      <c r="C88" s="2">
        <v>1.97</v>
      </c>
    </row>
    <row r="89" spans="2:3" x14ac:dyDescent="0.3">
      <c r="B89" s="1">
        <v>43880</v>
      </c>
      <c r="C89" s="2">
        <v>1.98</v>
      </c>
    </row>
    <row r="90" spans="2:3" x14ac:dyDescent="0.3">
      <c r="B90" s="1">
        <v>43881</v>
      </c>
      <c r="C90" s="2">
        <v>1.95</v>
      </c>
    </row>
    <row r="91" spans="2:3" x14ac:dyDescent="0.3">
      <c r="B91" s="1">
        <v>43882</v>
      </c>
      <c r="C91" s="2">
        <v>1.85</v>
      </c>
    </row>
    <row r="92" spans="2:3" x14ac:dyDescent="0.3">
      <c r="B92" s="1">
        <v>43885</v>
      </c>
      <c r="C92" s="2">
        <v>1.83</v>
      </c>
    </row>
    <row r="93" spans="2:3" x14ac:dyDescent="0.3">
      <c r="B93" s="1">
        <v>43886</v>
      </c>
      <c r="C93" s="2">
        <v>1.85</v>
      </c>
    </row>
    <row r="94" spans="2:3" x14ac:dyDescent="0.3">
      <c r="B94" s="1">
        <v>43887</v>
      </c>
      <c r="C94" s="2">
        <v>1.86</v>
      </c>
    </row>
    <row r="95" spans="2:3" x14ac:dyDescent="0.3">
      <c r="B95" s="1">
        <v>43888</v>
      </c>
      <c r="C95" s="2">
        <v>1.71</v>
      </c>
    </row>
    <row r="96" spans="2:3" x14ac:dyDescent="0.3">
      <c r="B96" s="1">
        <v>43889</v>
      </c>
      <c r="C96" s="2">
        <v>1.65</v>
      </c>
    </row>
    <row r="97" spans="2:3" x14ac:dyDescent="0.3">
      <c r="B97" s="1">
        <v>43892</v>
      </c>
      <c r="C97" s="2">
        <v>1.65</v>
      </c>
    </row>
    <row r="98" spans="2:3" x14ac:dyDescent="0.3">
      <c r="B98" s="1">
        <v>43893</v>
      </c>
      <c r="C98" s="2">
        <v>1.67</v>
      </c>
    </row>
    <row r="99" spans="2:3" x14ac:dyDescent="0.3">
      <c r="B99" s="1">
        <v>43894</v>
      </c>
      <c r="C99" s="2">
        <v>1.75</v>
      </c>
    </row>
    <row r="100" spans="2:3" x14ac:dyDescent="0.3">
      <c r="B100" s="1">
        <v>43895</v>
      </c>
      <c r="C100" s="2">
        <v>1.75</v>
      </c>
    </row>
    <row r="101" spans="2:3" x14ac:dyDescent="0.3">
      <c r="B101" s="1">
        <v>43896</v>
      </c>
      <c r="C101" s="2">
        <v>1.63</v>
      </c>
    </row>
    <row r="102" spans="2:3" x14ac:dyDescent="0.3">
      <c r="B102" s="1">
        <v>43899</v>
      </c>
      <c r="C102" s="2">
        <v>1.63</v>
      </c>
    </row>
    <row r="103" spans="2:3" x14ac:dyDescent="0.3">
      <c r="B103" s="1">
        <v>43900</v>
      </c>
      <c r="C103" s="2">
        <v>1.74</v>
      </c>
    </row>
    <row r="104" spans="2:3" x14ac:dyDescent="0.3">
      <c r="B104" s="1">
        <v>43901</v>
      </c>
      <c r="C104" s="2">
        <v>1.98</v>
      </c>
    </row>
    <row r="105" spans="2:3" x14ac:dyDescent="0.3">
      <c r="B105" s="1">
        <v>43902</v>
      </c>
      <c r="C105" s="2">
        <v>1.73</v>
      </c>
    </row>
    <row r="106" spans="2:3" x14ac:dyDescent="0.3">
      <c r="B106" s="1">
        <v>43903</v>
      </c>
      <c r="C106" s="2">
        <v>1.84</v>
      </c>
    </row>
    <row r="107" spans="2:3" x14ac:dyDescent="0.3">
      <c r="B107" s="1">
        <v>43906</v>
      </c>
      <c r="C107" s="2">
        <v>1.77</v>
      </c>
    </row>
    <row r="108" spans="2:3" x14ac:dyDescent="0.3">
      <c r="B108" s="1">
        <v>43907</v>
      </c>
      <c r="C108" s="2">
        <v>1.75</v>
      </c>
    </row>
    <row r="109" spans="2:3" x14ac:dyDescent="0.3">
      <c r="B109" s="1">
        <v>43908</v>
      </c>
      <c r="C109" s="2">
        <v>1.54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프론테라_20200323</vt:lpstr>
      <vt:lpstr>DA Market Summary</vt:lpstr>
      <vt:lpstr>Houston Ship Channel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2020-03-23T05:08:21Z</cp:lastPrinted>
  <dcterms:created xsi:type="dcterms:W3CDTF">2020-03-20T08:17:36Z</dcterms:created>
  <dcterms:modified xsi:type="dcterms:W3CDTF">2020-03-23T05:41:08Z</dcterms:modified>
</cp:coreProperties>
</file>