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3"/>
  </bookViews>
  <sheets>
    <sheet name="综合" sheetId="1" r:id="rId1"/>
    <sheet name="物品定价" sheetId="4" r:id="rId2"/>
    <sheet name="等级时间" sheetId="2" r:id="rId3"/>
    <sheet name="体力抽奖" sheetId="3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D30" i="3" l="1"/>
  <c r="H24" i="3"/>
  <c r="C30" i="3" s="1"/>
  <c r="E24" i="3"/>
  <c r="G24" i="3" s="1"/>
  <c r="H23" i="3"/>
  <c r="C29" i="3" s="1"/>
  <c r="D29" i="3" s="1"/>
  <c r="E23" i="3"/>
  <c r="G23" i="3" s="1"/>
  <c r="H22" i="3"/>
  <c r="H21" i="3"/>
  <c r="H20" i="3"/>
  <c r="D20" i="3"/>
  <c r="E20" i="3" s="1"/>
  <c r="G20" i="3" s="1"/>
  <c r="H19" i="3"/>
  <c r="E19" i="3"/>
  <c r="G19" i="3" s="1"/>
  <c r="P44" i="3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43" i="3"/>
  <c r="Q51" i="3"/>
  <c r="Q52" i="3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D53" i="4"/>
  <c r="D54" i="4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N91" i="3"/>
  <c r="N85" i="3"/>
  <c r="N86" i="3"/>
  <c r="N87" i="3"/>
  <c r="N88" i="3"/>
  <c r="N89" i="3"/>
  <c r="N90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25" i="3"/>
  <c r="D21" i="3" l="1"/>
  <c r="E1" i="3"/>
  <c r="D5" i="3"/>
  <c r="D6" i="3" s="1"/>
  <c r="E8" i="3"/>
  <c r="E4" i="3"/>
  <c r="D43" i="4"/>
  <c r="D42" i="4"/>
  <c r="D31" i="4"/>
  <c r="D32" i="4" s="1"/>
  <c r="D33" i="4" s="1"/>
  <c r="D34" i="4" s="1"/>
  <c r="D35" i="4" s="1"/>
  <c r="D36" i="4" s="1"/>
  <c r="D37" i="4" s="1"/>
  <c r="D38" i="4" s="1"/>
  <c r="D39" i="4" s="1"/>
  <c r="D21" i="4"/>
  <c r="D22" i="4" s="1"/>
  <c r="D23" i="4" s="1"/>
  <c r="D24" i="4" s="1"/>
  <c r="D25" i="4" s="1"/>
  <c r="D26" i="4" s="1"/>
  <c r="D27" i="4" s="1"/>
  <c r="D28" i="4" s="1"/>
  <c r="D29" i="4" s="1"/>
  <c r="D12" i="4"/>
  <c r="D13" i="4" s="1"/>
  <c r="D14" i="4" s="1"/>
  <c r="D15" i="4" s="1"/>
  <c r="D16" i="4" s="1"/>
  <c r="D17" i="4" s="1"/>
  <c r="D18" i="4" s="1"/>
  <c r="D19" i="4" s="1"/>
  <c r="D45" i="4"/>
  <c r="E9" i="3" s="1"/>
  <c r="E21" i="3" l="1"/>
  <c r="G21" i="3" s="1"/>
  <c r="D22" i="3"/>
  <c r="E5" i="3"/>
  <c r="E6" i="3"/>
  <c r="G6" i="3" s="1"/>
  <c r="D7" i="3"/>
  <c r="E7" i="3" s="1"/>
  <c r="G7" i="3" s="1"/>
  <c r="D46" i="4"/>
  <c r="D47" i="4" s="1"/>
  <c r="D48" i="4" s="1"/>
  <c r="D49" i="4" s="1"/>
  <c r="D50" i="4" s="1"/>
  <c r="D51" i="4" s="1"/>
  <c r="D52" i="4" s="1"/>
  <c r="H6" i="3"/>
  <c r="H7" i="3"/>
  <c r="G8" i="3"/>
  <c r="H8" i="3"/>
  <c r="G9" i="3"/>
  <c r="H9" i="3"/>
  <c r="E22" i="3" l="1"/>
  <c r="G22" i="3" s="1"/>
  <c r="C28" i="3"/>
  <c r="D28" i="3" s="1"/>
  <c r="N51" i="3"/>
  <c r="N50" i="3"/>
  <c r="N49" i="3"/>
  <c r="N48" i="3"/>
  <c r="N47" i="3"/>
  <c r="N46" i="3"/>
  <c r="N45" i="3"/>
  <c r="N44" i="3"/>
  <c r="Q43" i="3"/>
  <c r="Q44" i="3" s="1"/>
  <c r="Q45" i="3" s="1"/>
  <c r="Q46" i="3" s="1"/>
  <c r="Q47" i="3" s="1"/>
  <c r="Q48" i="3" s="1"/>
  <c r="Q49" i="3" s="1"/>
  <c r="Q50" i="3" s="1"/>
  <c r="N43" i="3"/>
  <c r="M43" i="3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N42" i="3"/>
  <c r="C14" i="3"/>
  <c r="C13" i="3"/>
  <c r="H5" i="3"/>
  <c r="G5" i="3"/>
  <c r="H4" i="3"/>
  <c r="G4" i="3"/>
  <c r="F2" i="3"/>
  <c r="Y203" i="2"/>
  <c r="Z203" i="2" s="1"/>
  <c r="V203" i="2"/>
  <c r="Y202" i="2"/>
  <c r="Y201" i="2"/>
  <c r="Z201" i="2" s="1"/>
  <c r="V201" i="2"/>
  <c r="Y200" i="2"/>
  <c r="Y199" i="2"/>
  <c r="Z199" i="2" s="1"/>
  <c r="V199" i="2"/>
  <c r="Y198" i="2"/>
  <c r="Z198" i="2" s="1"/>
  <c r="Y197" i="2"/>
  <c r="Y196" i="2"/>
  <c r="Y195" i="2"/>
  <c r="Z195" i="2" s="1"/>
  <c r="V195" i="2"/>
  <c r="Y194" i="2"/>
  <c r="Y193" i="2"/>
  <c r="Y192" i="2"/>
  <c r="Z192" i="2" s="1"/>
  <c r="V192" i="2"/>
  <c r="Y191" i="2"/>
  <c r="Z191" i="2" s="1"/>
  <c r="Y190" i="2"/>
  <c r="Y189" i="2"/>
  <c r="Y188" i="2"/>
  <c r="Y187" i="2"/>
  <c r="Z187" i="2" s="1"/>
  <c r="Y186" i="2"/>
  <c r="Z186" i="2" s="1"/>
  <c r="V186" i="2"/>
  <c r="Y185" i="2"/>
  <c r="Y184" i="2"/>
  <c r="Z184" i="2" s="1"/>
  <c r="V184" i="2"/>
  <c r="Y183" i="2"/>
  <c r="Y182" i="2"/>
  <c r="Z182" i="2" s="1"/>
  <c r="V182" i="2"/>
  <c r="Y181" i="2"/>
  <c r="Z181" i="2" s="1"/>
  <c r="Y180" i="2"/>
  <c r="Z180" i="2" s="1"/>
  <c r="V180" i="2"/>
  <c r="Y179" i="2"/>
  <c r="Z179" i="2" s="1"/>
  <c r="V179" i="2"/>
  <c r="Y178" i="2"/>
  <c r="Y177" i="2"/>
  <c r="Y176" i="2"/>
  <c r="Z176" i="2" s="1"/>
  <c r="V176" i="2"/>
  <c r="Y175" i="2"/>
  <c r="Z174" i="2"/>
  <c r="Y174" i="2"/>
  <c r="V174" i="2" s="1"/>
  <c r="Z173" i="2"/>
  <c r="Y173" i="2"/>
  <c r="V173" i="2" s="1"/>
  <c r="Z172" i="2"/>
  <c r="Y172" i="2"/>
  <c r="V172" i="2" s="1"/>
  <c r="Y171" i="2"/>
  <c r="Y170" i="2"/>
  <c r="Z169" i="2"/>
  <c r="Y169" i="2"/>
  <c r="V169" i="2" s="1"/>
  <c r="Z168" i="2"/>
  <c r="Y168" i="2"/>
  <c r="V168" i="2" s="1"/>
  <c r="Z167" i="2"/>
  <c r="Y167" i="2"/>
  <c r="V167" i="2"/>
  <c r="Z166" i="2"/>
  <c r="Y166" i="2"/>
  <c r="V166" i="2"/>
  <c r="Z165" i="2"/>
  <c r="Y165" i="2"/>
  <c r="V165" i="2"/>
  <c r="Z164" i="2"/>
  <c r="Y164" i="2"/>
  <c r="V164" i="2"/>
  <c r="Z163" i="2"/>
  <c r="Y163" i="2"/>
  <c r="V163" i="2"/>
  <c r="Z162" i="2"/>
  <c r="Y162" i="2"/>
  <c r="V162" i="2"/>
  <c r="Z161" i="2"/>
  <c r="Y161" i="2"/>
  <c r="V161" i="2"/>
  <c r="Z160" i="2"/>
  <c r="Y160" i="2"/>
  <c r="V160" i="2"/>
  <c r="Y159" i="2"/>
  <c r="Y158" i="2"/>
  <c r="Y157" i="2"/>
  <c r="Y156" i="2"/>
  <c r="Z156" i="2" s="1"/>
  <c r="V156" i="2"/>
  <c r="Y155" i="2"/>
  <c r="Z155" i="2" s="1"/>
  <c r="V155" i="2"/>
  <c r="Y154" i="2"/>
  <c r="Z154" i="2" s="1"/>
  <c r="V154" i="2"/>
  <c r="Y153" i="2"/>
  <c r="Y152" i="2"/>
  <c r="Z152" i="2" s="1"/>
  <c r="V152" i="2"/>
  <c r="Y151" i="2"/>
  <c r="Y150" i="2"/>
  <c r="Z150" i="2" s="1"/>
  <c r="V150" i="2"/>
  <c r="Y149" i="2"/>
  <c r="Y148" i="2"/>
  <c r="Z148" i="2" s="1"/>
  <c r="V148" i="2"/>
  <c r="Y147" i="2"/>
  <c r="Y146" i="2"/>
  <c r="Z146" i="2" s="1"/>
  <c r="V146" i="2"/>
  <c r="Y145" i="2"/>
  <c r="Y144" i="2"/>
  <c r="Z144" i="2" s="1"/>
  <c r="V144" i="2"/>
  <c r="Y143" i="2"/>
  <c r="Z143" i="2" s="1"/>
  <c r="V143" i="2"/>
  <c r="Y142" i="2"/>
  <c r="Z142" i="2" s="1"/>
  <c r="V142" i="2"/>
  <c r="Y141" i="2"/>
  <c r="Y140" i="2"/>
  <c r="Z140" i="2" s="1"/>
  <c r="V140" i="2"/>
  <c r="Y139" i="2"/>
  <c r="Y138" i="2"/>
  <c r="Z138" i="2" s="1"/>
  <c r="V138" i="2"/>
  <c r="Y137" i="2"/>
  <c r="Y136" i="2"/>
  <c r="Z136" i="2" s="1"/>
  <c r="V136" i="2"/>
  <c r="Y135" i="2"/>
  <c r="Z135" i="2" s="1"/>
  <c r="V135" i="2"/>
  <c r="Y134" i="2"/>
  <c r="Z134" i="2" s="1"/>
  <c r="V134" i="2"/>
  <c r="Y133" i="2"/>
  <c r="Y132" i="2"/>
  <c r="Z132" i="2" s="1"/>
  <c r="V132" i="2"/>
  <c r="Y131" i="2"/>
  <c r="Y130" i="2"/>
  <c r="Y129" i="2"/>
  <c r="Z129" i="2" s="1"/>
  <c r="V129" i="2"/>
  <c r="Y128" i="2"/>
  <c r="Y127" i="2"/>
  <c r="Y126" i="2"/>
  <c r="Z126" i="2" s="1"/>
  <c r="V126" i="2"/>
  <c r="Y125" i="2"/>
  <c r="Z125" i="2" s="1"/>
  <c r="V125" i="2"/>
  <c r="Y124" i="2"/>
  <c r="Z124" i="2" s="1"/>
  <c r="V124" i="2"/>
  <c r="Y123" i="2"/>
  <c r="Y122" i="2"/>
  <c r="Y121" i="2"/>
  <c r="Z120" i="2"/>
  <c r="Y120" i="2"/>
  <c r="V120" i="2" s="1"/>
  <c r="N120" i="2"/>
  <c r="K120" i="2"/>
  <c r="H120" i="2"/>
  <c r="E120" i="2"/>
  <c r="B120" i="2"/>
  <c r="Y119" i="2"/>
  <c r="N119" i="2"/>
  <c r="K119" i="2"/>
  <c r="H119" i="2"/>
  <c r="E119" i="2"/>
  <c r="B119" i="2"/>
  <c r="Z118" i="2"/>
  <c r="Y118" i="2"/>
  <c r="V118" i="2" s="1"/>
  <c r="N118" i="2"/>
  <c r="K118" i="2"/>
  <c r="H118" i="2"/>
  <c r="E118" i="2"/>
  <c r="B118" i="2"/>
  <c r="Y117" i="2"/>
  <c r="Z117" i="2" s="1"/>
  <c r="V117" i="2"/>
  <c r="N117" i="2"/>
  <c r="K117" i="2"/>
  <c r="H117" i="2"/>
  <c r="E117" i="2"/>
  <c r="B117" i="2"/>
  <c r="Y116" i="2"/>
  <c r="Z116" i="2" s="1"/>
  <c r="V116" i="2"/>
  <c r="N116" i="2"/>
  <c r="K116" i="2"/>
  <c r="H116" i="2"/>
  <c r="E116" i="2"/>
  <c r="B116" i="2"/>
  <c r="Y115" i="2"/>
  <c r="N115" i="2"/>
  <c r="K115" i="2"/>
  <c r="H115" i="2"/>
  <c r="E115" i="2"/>
  <c r="B115" i="2"/>
  <c r="Z114" i="2"/>
  <c r="Y114" i="2"/>
  <c r="V114" i="2" s="1"/>
  <c r="N114" i="2"/>
  <c r="K114" i="2"/>
  <c r="H114" i="2"/>
  <c r="E114" i="2"/>
  <c r="B114" i="2"/>
  <c r="Y113" i="2"/>
  <c r="Z113" i="2" s="1"/>
  <c r="V113" i="2"/>
  <c r="N113" i="2"/>
  <c r="K113" i="2"/>
  <c r="H113" i="2"/>
  <c r="E113" i="2"/>
  <c r="B113" i="2"/>
  <c r="Y112" i="2"/>
  <c r="Z112" i="2" s="1"/>
  <c r="V112" i="2"/>
  <c r="N112" i="2"/>
  <c r="K112" i="2"/>
  <c r="H112" i="2"/>
  <c r="E112" i="2"/>
  <c r="B112" i="2"/>
  <c r="Y111" i="2"/>
  <c r="N111" i="2"/>
  <c r="K111" i="2"/>
  <c r="H111" i="2"/>
  <c r="E111" i="2"/>
  <c r="B111" i="2"/>
  <c r="Z110" i="2"/>
  <c r="Y110" i="2"/>
  <c r="V110" i="2"/>
  <c r="N110" i="2"/>
  <c r="K110" i="2"/>
  <c r="H110" i="2"/>
  <c r="E110" i="2"/>
  <c r="B110" i="2"/>
  <c r="Y109" i="2"/>
  <c r="Z109" i="2" s="1"/>
  <c r="V109" i="2"/>
  <c r="N109" i="2"/>
  <c r="K109" i="2"/>
  <c r="H109" i="2"/>
  <c r="E109" i="2"/>
  <c r="B109" i="2"/>
  <c r="Z108" i="2"/>
  <c r="Y108" i="2"/>
  <c r="V108" i="2" s="1"/>
  <c r="N108" i="2"/>
  <c r="K108" i="2"/>
  <c r="H108" i="2"/>
  <c r="E108" i="2"/>
  <c r="B108" i="2"/>
  <c r="Y107" i="2"/>
  <c r="N107" i="2"/>
  <c r="K107" i="2"/>
  <c r="H107" i="2"/>
  <c r="E107" i="2"/>
  <c r="B107" i="2"/>
  <c r="Z106" i="2"/>
  <c r="Y106" i="2"/>
  <c r="V106" i="2"/>
  <c r="N106" i="2"/>
  <c r="K106" i="2"/>
  <c r="H106" i="2"/>
  <c r="E106" i="2"/>
  <c r="B106" i="2"/>
  <c r="Y105" i="2"/>
  <c r="Z105" i="2" s="1"/>
  <c r="V105" i="2"/>
  <c r="N105" i="2"/>
  <c r="K105" i="2"/>
  <c r="H105" i="2"/>
  <c r="E105" i="2"/>
  <c r="B105" i="2"/>
  <c r="Y104" i="2"/>
  <c r="Z104" i="2" s="1"/>
  <c r="V104" i="2"/>
  <c r="N104" i="2"/>
  <c r="K104" i="2"/>
  <c r="H104" i="2"/>
  <c r="E104" i="2"/>
  <c r="B104" i="2"/>
  <c r="Y103" i="2"/>
  <c r="Z103" i="2" s="1"/>
  <c r="V103" i="2"/>
  <c r="N103" i="2"/>
  <c r="K103" i="2"/>
  <c r="H103" i="2"/>
  <c r="E103" i="2"/>
  <c r="B103" i="2"/>
  <c r="Y102" i="2"/>
  <c r="N102" i="2"/>
  <c r="K102" i="2"/>
  <c r="H102" i="2"/>
  <c r="E102" i="2"/>
  <c r="B102" i="2"/>
  <c r="Y101" i="2"/>
  <c r="Z101" i="2" s="1"/>
  <c r="V101" i="2"/>
  <c r="N101" i="2"/>
  <c r="K101" i="2"/>
  <c r="H101" i="2"/>
  <c r="E101" i="2"/>
  <c r="B101" i="2"/>
  <c r="Y100" i="2"/>
  <c r="Z100" i="2" s="1"/>
  <c r="V100" i="2"/>
  <c r="N100" i="2"/>
  <c r="K100" i="2"/>
  <c r="H100" i="2"/>
  <c r="E100" i="2"/>
  <c r="B100" i="2"/>
  <c r="Y99" i="2"/>
  <c r="N99" i="2"/>
  <c r="K99" i="2"/>
  <c r="H99" i="2"/>
  <c r="E99" i="2"/>
  <c r="B99" i="2"/>
  <c r="Y98" i="2"/>
  <c r="Z98" i="2" s="1"/>
  <c r="V98" i="2"/>
  <c r="N98" i="2"/>
  <c r="K98" i="2"/>
  <c r="H98" i="2"/>
  <c r="E98" i="2"/>
  <c r="B98" i="2"/>
  <c r="Y97" i="2"/>
  <c r="N97" i="2"/>
  <c r="K97" i="2"/>
  <c r="H97" i="2"/>
  <c r="E97" i="2"/>
  <c r="B97" i="2"/>
  <c r="Y96" i="2"/>
  <c r="Z96" i="2" s="1"/>
  <c r="V96" i="2"/>
  <c r="N96" i="2"/>
  <c r="K96" i="2"/>
  <c r="H96" i="2"/>
  <c r="E96" i="2"/>
  <c r="B96" i="2"/>
  <c r="Y95" i="2"/>
  <c r="N95" i="2"/>
  <c r="K95" i="2"/>
  <c r="H95" i="2"/>
  <c r="E95" i="2"/>
  <c r="B95" i="2"/>
  <c r="Y94" i="2"/>
  <c r="N94" i="2"/>
  <c r="K94" i="2"/>
  <c r="H94" i="2"/>
  <c r="E94" i="2"/>
  <c r="B94" i="2"/>
  <c r="Z93" i="2"/>
  <c r="Y93" i="2"/>
  <c r="V93" i="2"/>
  <c r="N93" i="2"/>
  <c r="K93" i="2"/>
  <c r="H93" i="2"/>
  <c r="E93" i="2"/>
  <c r="B93" i="2"/>
  <c r="Z92" i="2"/>
  <c r="Y92" i="2"/>
  <c r="V92" i="2" s="1"/>
  <c r="N92" i="2"/>
  <c r="K92" i="2"/>
  <c r="H92" i="2"/>
  <c r="E92" i="2"/>
  <c r="B92" i="2"/>
  <c r="Z91" i="2"/>
  <c r="Y91" i="2"/>
  <c r="V91" i="2"/>
  <c r="N91" i="2"/>
  <c r="K91" i="2"/>
  <c r="H91" i="2"/>
  <c r="E91" i="2"/>
  <c r="B91" i="2"/>
  <c r="Z90" i="2"/>
  <c r="Y90" i="2"/>
  <c r="V90" i="2" s="1"/>
  <c r="N90" i="2"/>
  <c r="K90" i="2"/>
  <c r="H90" i="2"/>
  <c r="E90" i="2"/>
  <c r="B90" i="2"/>
  <c r="Z89" i="2"/>
  <c r="Y89" i="2"/>
  <c r="V89" i="2"/>
  <c r="N89" i="2"/>
  <c r="K89" i="2"/>
  <c r="H89" i="2"/>
  <c r="E89" i="2"/>
  <c r="B89" i="2"/>
  <c r="Y88" i="2"/>
  <c r="Y87" i="2"/>
  <c r="Z86" i="2"/>
  <c r="Y86" i="2"/>
  <c r="V86" i="2"/>
  <c r="Z85" i="2"/>
  <c r="Y85" i="2"/>
  <c r="V85" i="2"/>
  <c r="Y84" i="2"/>
  <c r="Y83" i="2"/>
  <c r="Z83" i="2" s="1"/>
  <c r="V83" i="2"/>
  <c r="Z82" i="2"/>
  <c r="Y82" i="2"/>
  <c r="V82" i="2"/>
  <c r="Z81" i="2"/>
  <c r="Y81" i="2"/>
  <c r="V81" i="2"/>
  <c r="Y80" i="2"/>
  <c r="Y79" i="2"/>
  <c r="Z78" i="2"/>
  <c r="Y78" i="2"/>
  <c r="V78" i="2"/>
  <c r="Z77" i="2"/>
  <c r="Y77" i="2"/>
  <c r="V77" i="2"/>
  <c r="Z76" i="2"/>
  <c r="Y76" i="2"/>
  <c r="V76" i="2"/>
  <c r="Y75" i="2"/>
  <c r="Z74" i="2"/>
  <c r="Y74" i="2"/>
  <c r="V74" i="2" s="1"/>
  <c r="Y73" i="2"/>
  <c r="Z73" i="2" s="1"/>
  <c r="Z72" i="2"/>
  <c r="Y72" i="2"/>
  <c r="V72" i="2"/>
  <c r="Z71" i="2"/>
  <c r="Y71" i="2"/>
  <c r="V71" i="2"/>
  <c r="Y70" i="2"/>
  <c r="Y69" i="2"/>
  <c r="V69" i="2" s="1"/>
  <c r="Z68" i="2"/>
  <c r="Y68" i="2"/>
  <c r="V68" i="2"/>
  <c r="Z67" i="2"/>
  <c r="Y67" i="2"/>
  <c r="V67" i="2" s="1"/>
  <c r="Y66" i="2"/>
  <c r="Z66" i="2" s="1"/>
  <c r="V66" i="2"/>
  <c r="Z65" i="2"/>
  <c r="Y65" i="2"/>
  <c r="V65" i="2"/>
  <c r="Y64" i="2"/>
  <c r="Y63" i="2"/>
  <c r="Z63" i="2" s="1"/>
  <c r="V63" i="2"/>
  <c r="Y62" i="2"/>
  <c r="Z62" i="2" s="1"/>
  <c r="V62" i="2"/>
  <c r="Z61" i="2"/>
  <c r="Y61" i="2"/>
  <c r="V61" i="2" s="1"/>
  <c r="Y60" i="2"/>
  <c r="Z60" i="2" s="1"/>
  <c r="Z59" i="2"/>
  <c r="Y59" i="2"/>
  <c r="V59" i="2"/>
  <c r="Y58" i="2"/>
  <c r="V58" i="2" s="1"/>
  <c r="Y57" i="2"/>
  <c r="Y56" i="2"/>
  <c r="Z55" i="2"/>
  <c r="Y55" i="2"/>
  <c r="V55" i="2"/>
  <c r="Y54" i="2"/>
  <c r="V54" i="2" s="1"/>
  <c r="Y53" i="2"/>
  <c r="Z53" i="2" s="1"/>
  <c r="V53" i="2"/>
  <c r="Z52" i="2"/>
  <c r="Y52" i="2"/>
  <c r="V52" i="2"/>
  <c r="Z51" i="2"/>
  <c r="Y51" i="2"/>
  <c r="V51" i="2" s="1"/>
  <c r="Y50" i="2"/>
  <c r="Z50" i="2" s="1"/>
  <c r="V50" i="2"/>
  <c r="Z49" i="2"/>
  <c r="Y49" i="2"/>
  <c r="V49" i="2" s="1"/>
  <c r="Y48" i="2"/>
  <c r="Y47" i="2"/>
  <c r="Z46" i="2"/>
  <c r="Y46" i="2"/>
  <c r="V46" i="2" s="1"/>
  <c r="Y45" i="2"/>
  <c r="V45" i="2" s="1"/>
  <c r="Z44" i="2"/>
  <c r="Y44" i="2"/>
  <c r="V44" i="2"/>
  <c r="C44" i="2"/>
  <c r="B44" i="2"/>
  <c r="Y43" i="2"/>
  <c r="V43" i="2" s="1"/>
  <c r="I43" i="2"/>
  <c r="D43" i="2"/>
  <c r="Y42" i="2"/>
  <c r="Z42" i="2" s="1"/>
  <c r="V42" i="2"/>
  <c r="I42" i="2"/>
  <c r="D42" i="2"/>
  <c r="Y41" i="2"/>
  <c r="Z41" i="2" s="1"/>
  <c r="V41" i="2"/>
  <c r="I41" i="2"/>
  <c r="D41" i="2"/>
  <c r="D44" i="2" s="1"/>
  <c r="Z40" i="2"/>
  <c r="Y40" i="2"/>
  <c r="V40" i="2"/>
  <c r="I40" i="2"/>
  <c r="D40" i="2"/>
  <c r="Y39" i="2"/>
  <c r="Z39" i="2" s="1"/>
  <c r="V39" i="2"/>
  <c r="I39" i="2"/>
  <c r="D39" i="2"/>
  <c r="Y38" i="2"/>
  <c r="Z38" i="2" s="1"/>
  <c r="I38" i="2"/>
  <c r="D38" i="2"/>
  <c r="Y37" i="2"/>
  <c r="Z37" i="2" s="1"/>
  <c r="V37" i="2"/>
  <c r="I37" i="2"/>
  <c r="D37" i="2"/>
  <c r="Y36" i="2"/>
  <c r="Z36" i="2" s="1"/>
  <c r="V36" i="2"/>
  <c r="I36" i="2"/>
  <c r="D36" i="2"/>
  <c r="Y35" i="2"/>
  <c r="V35" i="2" s="1"/>
  <c r="I35" i="2"/>
  <c r="D35" i="2"/>
  <c r="Z34" i="2"/>
  <c r="Y34" i="2"/>
  <c r="V34" i="2" s="1"/>
  <c r="I34" i="2"/>
  <c r="D34" i="2"/>
  <c r="Z33" i="2"/>
  <c r="Y33" i="2"/>
  <c r="V33" i="2"/>
  <c r="I33" i="2"/>
  <c r="D33" i="2"/>
  <c r="Z32" i="2"/>
  <c r="Y32" i="2"/>
  <c r="V32" i="2" s="1"/>
  <c r="I32" i="2"/>
  <c r="D32" i="2"/>
  <c r="Z31" i="2"/>
  <c r="Y31" i="2"/>
  <c r="V31" i="2" s="1"/>
  <c r="I31" i="2"/>
  <c r="D31" i="2"/>
  <c r="Y30" i="2"/>
  <c r="Z30" i="2" s="1"/>
  <c r="V30" i="2"/>
  <c r="I30" i="2"/>
  <c r="D30" i="2"/>
  <c r="Y29" i="2"/>
  <c r="I29" i="2"/>
  <c r="D29" i="2"/>
  <c r="Z28" i="2"/>
  <c r="Y28" i="2"/>
  <c r="V28" i="2" s="1"/>
  <c r="I28" i="2"/>
  <c r="D28" i="2"/>
  <c r="Y27" i="2"/>
  <c r="Z27" i="2" s="1"/>
  <c r="V27" i="2"/>
  <c r="I27" i="2"/>
  <c r="D27" i="2"/>
  <c r="Z26" i="2"/>
  <c r="Y26" i="2"/>
  <c r="V26" i="2" s="1"/>
  <c r="Z25" i="2"/>
  <c r="Y25" i="2"/>
  <c r="V25" i="2" s="1"/>
  <c r="Z24" i="2"/>
  <c r="Y24" i="2"/>
  <c r="V24" i="2" s="1"/>
  <c r="Z23" i="2"/>
  <c r="Y23" i="2"/>
  <c r="V23" i="2" s="1"/>
  <c r="Z22" i="2"/>
  <c r="Y22" i="2"/>
  <c r="V22" i="2" s="1"/>
  <c r="Z21" i="2"/>
  <c r="Y21" i="2"/>
  <c r="V21" i="2" s="1"/>
  <c r="Z20" i="2"/>
  <c r="Y20" i="2"/>
  <c r="V20" i="2" s="1"/>
  <c r="Z19" i="2"/>
  <c r="Y19" i="2"/>
  <c r="V19" i="2" s="1"/>
  <c r="Z18" i="2"/>
  <c r="Y18" i="2"/>
  <c r="V18" i="2" s="1"/>
  <c r="Z17" i="2"/>
  <c r="Y17" i="2"/>
  <c r="V17" i="2" s="1"/>
  <c r="Y16" i="2"/>
  <c r="Y15" i="2"/>
  <c r="Z15" i="2" s="1"/>
  <c r="V15" i="2"/>
  <c r="Y14" i="2"/>
  <c r="V14" i="2" s="1"/>
  <c r="Y13" i="2"/>
  <c r="Z13" i="2" s="1"/>
  <c r="V13" i="2"/>
  <c r="Y12" i="2"/>
  <c r="V12" i="2" s="1"/>
  <c r="Y11" i="2"/>
  <c r="Z11" i="2" s="1"/>
  <c r="V11" i="2"/>
  <c r="B11" i="2"/>
  <c r="Y10" i="2"/>
  <c r="Z10" i="2" s="1"/>
  <c r="V10" i="2"/>
  <c r="B10" i="2"/>
  <c r="Y9" i="2"/>
  <c r="V9" i="2" s="1"/>
  <c r="Y8" i="2"/>
  <c r="V8" i="2" s="1"/>
  <c r="B8" i="2"/>
  <c r="Z7" i="2"/>
  <c r="AA7" i="2" s="1"/>
  <c r="AC7" i="2" s="1"/>
  <c r="Y7" i="2"/>
  <c r="V7" i="2" s="1"/>
  <c r="B7" i="2"/>
  <c r="AA6" i="2"/>
  <c r="AC6" i="2" s="1"/>
  <c r="Z6" i="2"/>
  <c r="Y6" i="2"/>
  <c r="V6" i="2" s="1"/>
  <c r="B6" i="2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Z5" i="2"/>
  <c r="Y5" i="2"/>
  <c r="V5" i="2"/>
  <c r="B5" i="2"/>
  <c r="AC4" i="2"/>
  <c r="AB4" i="2"/>
  <c r="Y4" i="2"/>
  <c r="Z4" i="2" s="1"/>
  <c r="AA4" i="2" s="1"/>
  <c r="AA5" i="2" s="1"/>
  <c r="V4" i="2"/>
  <c r="D4" i="2"/>
  <c r="B4" i="2"/>
  <c r="B16" i="2" s="1"/>
  <c r="O36" i="3" l="1"/>
  <c r="M15" i="3" s="1"/>
  <c r="O32" i="3"/>
  <c r="M11" i="3" s="1"/>
  <c r="O28" i="3"/>
  <c r="M7" i="3" s="1"/>
  <c r="O29" i="3"/>
  <c r="M8" i="3" s="1"/>
  <c r="O35" i="3"/>
  <c r="M14" i="3" s="1"/>
  <c r="O31" i="3"/>
  <c r="M10" i="3" s="1"/>
  <c r="O27" i="3"/>
  <c r="M6" i="3" s="1"/>
  <c r="O37" i="3"/>
  <c r="M16" i="3" s="1"/>
  <c r="O33" i="3"/>
  <c r="M12" i="3" s="1"/>
  <c r="O25" i="3"/>
  <c r="M4" i="3" s="1"/>
  <c r="O38" i="3"/>
  <c r="M17" i="3" s="1"/>
  <c r="O34" i="3"/>
  <c r="M13" i="3" s="1"/>
  <c r="O30" i="3"/>
  <c r="M9" i="3" s="1"/>
  <c r="O26" i="3"/>
  <c r="M5" i="3" s="1"/>
  <c r="C12" i="3"/>
  <c r="N38" i="3" s="1"/>
  <c r="P38" i="3"/>
  <c r="P34" i="3"/>
  <c r="P30" i="3"/>
  <c r="P26" i="3"/>
  <c r="P37" i="3"/>
  <c r="P33" i="3"/>
  <c r="P29" i="3"/>
  <c r="P25" i="3"/>
  <c r="P35" i="3"/>
  <c r="P31" i="3"/>
  <c r="P27" i="3"/>
  <c r="P36" i="3"/>
  <c r="P32" i="3"/>
  <c r="P28" i="3"/>
  <c r="D14" i="3"/>
  <c r="D13" i="3"/>
  <c r="G2" i="3"/>
  <c r="N32" i="3"/>
  <c r="AA10" i="2"/>
  <c r="AC10" i="2" s="1"/>
  <c r="B18" i="2"/>
  <c r="B17" i="2"/>
  <c r="I119" i="2" a="1"/>
  <c r="I119" i="2" s="1"/>
  <c r="C117" i="2" a="1"/>
  <c r="C117" i="2" s="1"/>
  <c r="L116" i="2" a="1"/>
  <c r="L116" i="2" s="1"/>
  <c r="F114" i="2" a="1"/>
  <c r="F114" i="2" s="1"/>
  <c r="O113" i="2" a="1"/>
  <c r="O113" i="2" s="1"/>
  <c r="I112" i="2" a="1"/>
  <c r="I112" i="2" s="1"/>
  <c r="O111" i="2" a="1"/>
  <c r="O111" i="2" s="1"/>
  <c r="L109" i="2" a="1"/>
  <c r="L109" i="2" s="1"/>
  <c r="C107" i="2" a="1"/>
  <c r="C107" i="2" s="1"/>
  <c r="O106" i="2" a="1"/>
  <c r="O106" i="2" s="1"/>
  <c r="O120" i="2" a="1"/>
  <c r="O120" i="2" s="1"/>
  <c r="I118" i="2" a="1"/>
  <c r="I118" i="2" s="1"/>
  <c r="C116" i="2" a="1"/>
  <c r="C116" i="2" s="1"/>
  <c r="L115" i="2" a="1"/>
  <c r="L115" i="2" s="1"/>
  <c r="F113" i="2" a="1"/>
  <c r="F113" i="2" s="1"/>
  <c r="O112" i="2" a="1"/>
  <c r="O112" i="2" s="1"/>
  <c r="F110" i="2" a="1"/>
  <c r="F110" i="2" s="1"/>
  <c r="C108" i="2" a="1"/>
  <c r="C108" i="2" s="1"/>
  <c r="I107" i="2" a="1"/>
  <c r="I107" i="2" s="1"/>
  <c r="C120" i="2" a="1"/>
  <c r="C120" i="2" s="1"/>
  <c r="L119" i="2" a="1"/>
  <c r="L119" i="2" s="1"/>
  <c r="F117" i="2" a="1"/>
  <c r="F117" i="2" s="1"/>
  <c r="O116" i="2" a="1"/>
  <c r="O116" i="2" s="1"/>
  <c r="I114" i="2" a="1"/>
  <c r="I114" i="2" s="1"/>
  <c r="L112" i="2" a="1"/>
  <c r="L112" i="2" s="1"/>
  <c r="I110" i="2" a="1"/>
  <c r="I110" i="2" s="1"/>
  <c r="O109" i="2" a="1"/>
  <c r="O109" i="2" s="1"/>
  <c r="L107" i="2" a="1"/>
  <c r="L107" i="2" s="1"/>
  <c r="I120" i="2" a="1"/>
  <c r="I120" i="2" s="1"/>
  <c r="F119" i="2" a="1"/>
  <c r="F119" i="2" s="1"/>
  <c r="O118" i="2" a="1"/>
  <c r="O118" i="2" s="1"/>
  <c r="O117" i="2" a="1"/>
  <c r="O117" i="2" s="1"/>
  <c r="I113" i="2" a="1"/>
  <c r="I113" i="2" s="1"/>
  <c r="L111" i="2" a="1"/>
  <c r="L111" i="2" s="1"/>
  <c r="C111" i="2" a="1"/>
  <c r="C111" i="2" s="1"/>
  <c r="C110" i="2" a="1"/>
  <c r="C110" i="2" s="1"/>
  <c r="L108" i="2" a="1"/>
  <c r="L108" i="2" s="1"/>
  <c r="I106" i="2" a="1"/>
  <c r="I106" i="2" s="1"/>
  <c r="C105" i="2" a="1"/>
  <c r="C105" i="2" s="1"/>
  <c r="L104" i="2" a="1"/>
  <c r="L104" i="2" s="1"/>
  <c r="F102" i="2" a="1"/>
  <c r="F102" i="2" s="1"/>
  <c r="O101" i="2" a="1"/>
  <c r="O101" i="2" s="1"/>
  <c r="I99" i="2" a="1"/>
  <c r="I99" i="2" s="1"/>
  <c r="C97" i="2" a="1"/>
  <c r="C97" i="2" s="1"/>
  <c r="L96" i="2" a="1"/>
  <c r="L96" i="2" s="1"/>
  <c r="L94" i="2" a="1"/>
  <c r="L94" i="2" s="1"/>
  <c r="L93" i="2" a="1"/>
  <c r="L93" i="2" s="1"/>
  <c r="F93" i="2" a="1"/>
  <c r="F93" i="2" s="1"/>
  <c r="O92" i="2" a="1"/>
  <c r="O92" i="2" s="1"/>
  <c r="I92" i="2" a="1"/>
  <c r="I92" i="2" s="1"/>
  <c r="C92" i="2" a="1"/>
  <c r="C92" i="2" s="1"/>
  <c r="L91" i="2" a="1"/>
  <c r="L91" i="2" s="1"/>
  <c r="F91" i="2" a="1"/>
  <c r="F91" i="2" s="1"/>
  <c r="O90" i="2" a="1"/>
  <c r="O90" i="2" s="1"/>
  <c r="I90" i="2" a="1"/>
  <c r="I90" i="2" s="1"/>
  <c r="C90" i="2" a="1"/>
  <c r="C90" i="2" s="1"/>
  <c r="L89" i="2" a="1"/>
  <c r="L89" i="2" s="1"/>
  <c r="F89" i="2" a="1"/>
  <c r="F89" i="2" s="1"/>
  <c r="F120" i="2" a="1"/>
  <c r="F120" i="2" s="1"/>
  <c r="C119" i="2" a="1"/>
  <c r="C119" i="2" s="1"/>
  <c r="L118" i="2" a="1"/>
  <c r="L118" i="2" s="1"/>
  <c r="F112" i="2" a="1"/>
  <c r="F112" i="2" s="1"/>
  <c r="F109" i="2" a="1"/>
  <c r="F109" i="2" s="1"/>
  <c r="I108" i="2" a="1"/>
  <c r="I108" i="2" s="1"/>
  <c r="I105" i="2" a="1"/>
  <c r="I105" i="2" s="1"/>
  <c r="C103" i="2" a="1"/>
  <c r="C103" i="2" s="1"/>
  <c r="L102" i="2" a="1"/>
  <c r="L102" i="2" s="1"/>
  <c r="F100" i="2" a="1"/>
  <c r="F100" i="2" s="1"/>
  <c r="O99" i="2" a="1"/>
  <c r="O99" i="2" s="1"/>
  <c r="I97" i="2" a="1"/>
  <c r="I97" i="2" s="1"/>
  <c r="L95" i="2" a="1"/>
  <c r="L95" i="2" s="1"/>
  <c r="L120" i="2" a="1"/>
  <c r="L120" i="2" s="1"/>
  <c r="I117" i="2" a="1"/>
  <c r="I117" i="2" s="1"/>
  <c r="O115" i="2" a="1"/>
  <c r="O115" i="2" s="1"/>
  <c r="C114" i="2" a="1"/>
  <c r="C114" i="2" s="1"/>
  <c r="C112" i="2" a="1"/>
  <c r="C112" i="2" s="1"/>
  <c r="F111" i="2" a="1"/>
  <c r="F111" i="2" s="1"/>
  <c r="C109" i="2" a="1"/>
  <c r="C109" i="2" s="1"/>
  <c r="O108" i="2" a="1"/>
  <c r="O108" i="2" s="1"/>
  <c r="F108" i="2" a="1"/>
  <c r="F108" i="2" s="1"/>
  <c r="F107" i="2" a="1"/>
  <c r="F107" i="2" s="1"/>
  <c r="L106" i="2" a="1"/>
  <c r="L106" i="2" s="1"/>
  <c r="C106" i="2" a="1"/>
  <c r="C106" i="2" s="1"/>
  <c r="O105" i="2" a="1"/>
  <c r="O105" i="2" s="1"/>
  <c r="F105" i="2" a="1"/>
  <c r="F105" i="2" s="1"/>
  <c r="O104" i="2" a="1"/>
  <c r="O104" i="2" s="1"/>
  <c r="I102" i="2" a="1"/>
  <c r="I102" i="2" s="1"/>
  <c r="C100" i="2" a="1"/>
  <c r="C100" i="2" s="1"/>
  <c r="L99" i="2" a="1"/>
  <c r="L99" i="2" s="1"/>
  <c r="F97" i="2" a="1"/>
  <c r="F97" i="2" s="1"/>
  <c r="O96" i="2" a="1"/>
  <c r="O96" i="2" s="1"/>
  <c r="I95" i="2" a="1"/>
  <c r="I95" i="2" s="1"/>
  <c r="O94" i="2" a="1"/>
  <c r="O94" i="2" s="1"/>
  <c r="F118" i="2" a="1"/>
  <c r="F118" i="2" s="1"/>
  <c r="C115" i="2" a="1"/>
  <c r="C115" i="2" s="1"/>
  <c r="O110" i="2" a="1"/>
  <c r="O110" i="2" s="1"/>
  <c r="F98" i="2" a="1"/>
  <c r="F98" i="2" s="1"/>
  <c r="C96" i="2" a="1"/>
  <c r="C96" i="2" s="1"/>
  <c r="C95" i="2" a="1"/>
  <c r="C95" i="2" s="1"/>
  <c r="F94" i="2" a="1"/>
  <c r="F94" i="2" s="1"/>
  <c r="C93" i="2" a="1"/>
  <c r="C93" i="2" s="1"/>
  <c r="F90" i="2" a="1"/>
  <c r="F90" i="2" s="1"/>
  <c r="C118" i="2" a="1"/>
  <c r="C118" i="2" s="1"/>
  <c r="O114" i="2" a="1"/>
  <c r="O114" i="2" s="1"/>
  <c r="I111" i="2" a="1"/>
  <c r="I111" i="2" s="1"/>
  <c r="L110" i="2" a="1"/>
  <c r="L110" i="2" s="1"/>
  <c r="I100" i="2" a="1"/>
  <c r="I100" i="2" s="1"/>
  <c r="I93" i="2" a="1"/>
  <c r="I93" i="2" s="1"/>
  <c r="L90" i="2" a="1"/>
  <c r="L90" i="2" s="1"/>
  <c r="C89" i="2" a="1"/>
  <c r="C89" i="2" s="1"/>
  <c r="I115" i="2" a="1"/>
  <c r="I115" i="2" s="1"/>
  <c r="F101" i="2" a="1"/>
  <c r="F101" i="2" s="1"/>
  <c r="C99" i="2" a="1"/>
  <c r="C99" i="2" s="1"/>
  <c r="L98" i="2" a="1"/>
  <c r="L98" i="2" s="1"/>
  <c r="C98" i="2" a="1"/>
  <c r="C98" i="2" s="1"/>
  <c r="C94" i="2" a="1"/>
  <c r="C94" i="2" s="1"/>
  <c r="F92" i="2" a="1"/>
  <c r="F92" i="2" s="1"/>
  <c r="L105" i="2" a="1"/>
  <c r="L105" i="2" s="1"/>
  <c r="I104" i="2" a="1"/>
  <c r="I104" i="2" s="1"/>
  <c r="I98" i="2" a="1"/>
  <c r="I98" i="2" s="1"/>
  <c r="F95" i="2" a="1"/>
  <c r="F95" i="2" s="1"/>
  <c r="I94" i="2" a="1"/>
  <c r="I94" i="2" s="1"/>
  <c r="L92" i="2" a="1"/>
  <c r="L92" i="2" s="1"/>
  <c r="C91" i="2" a="1"/>
  <c r="C91" i="2" s="1"/>
  <c r="L117" i="2" a="1"/>
  <c r="L117" i="2" s="1"/>
  <c r="I116" i="2" a="1"/>
  <c r="I116" i="2" s="1"/>
  <c r="L113" i="2" a="1"/>
  <c r="L113" i="2" s="1"/>
  <c r="O103" i="2" a="1"/>
  <c r="O103" i="2" s="1"/>
  <c r="C102" i="2" a="1"/>
  <c r="C102" i="2" s="1"/>
  <c r="O100" i="2" a="1"/>
  <c r="O100" i="2" s="1"/>
  <c r="I91" i="2" a="1"/>
  <c r="I91" i="2" s="1"/>
  <c r="F116" i="2" a="1"/>
  <c r="F116" i="2" s="1"/>
  <c r="O107" i="2" a="1"/>
  <c r="O107" i="2" s="1"/>
  <c r="L103" i="2" a="1"/>
  <c r="L103" i="2" s="1"/>
  <c r="O102" i="2" a="1"/>
  <c r="O102" i="2" s="1"/>
  <c r="L101" i="2" a="1"/>
  <c r="L101" i="2" s="1"/>
  <c r="O89" i="2" a="1"/>
  <c r="O89" i="2" s="1"/>
  <c r="C104" i="2" a="1"/>
  <c r="C104" i="2" s="1"/>
  <c r="F103" i="2" a="1"/>
  <c r="F103" i="2" s="1"/>
  <c r="C101" i="2" a="1"/>
  <c r="C101" i="2" s="1"/>
  <c r="O98" i="2" a="1"/>
  <c r="O98" i="2" s="1"/>
  <c r="F96" i="2" a="1"/>
  <c r="F96" i="2" s="1"/>
  <c r="O95" i="2" a="1"/>
  <c r="O95" i="2" s="1"/>
  <c r="C113" i="2" a="1"/>
  <c r="C113" i="2" s="1"/>
  <c r="I109" i="2" a="1"/>
  <c r="I109" i="2" s="1"/>
  <c r="I89" i="2" a="1"/>
  <c r="I89" i="2" s="1"/>
  <c r="O119" i="2" a="1"/>
  <c r="O119" i="2" s="1"/>
  <c r="F104" i="2" a="1"/>
  <c r="F104" i="2" s="1"/>
  <c r="I96" i="2" a="1"/>
  <c r="I96" i="2" s="1"/>
  <c r="O91" i="2" a="1"/>
  <c r="O91" i="2" s="1"/>
  <c r="F115" i="2" a="1"/>
  <c r="F115" i="2" s="1"/>
  <c r="I103" i="2" a="1"/>
  <c r="I103" i="2" s="1"/>
  <c r="I101" i="2" a="1"/>
  <c r="I101" i="2" s="1"/>
  <c r="O97" i="2" a="1"/>
  <c r="O97" i="2" s="1"/>
  <c r="L100" i="2" a="1"/>
  <c r="L100" i="2" s="1"/>
  <c r="L97" i="2" a="1"/>
  <c r="L97" i="2" s="1"/>
  <c r="F99" i="2" a="1"/>
  <c r="F99" i="2" s="1"/>
  <c r="F106" i="2" a="1"/>
  <c r="F106" i="2" s="1"/>
  <c r="O93" i="2" a="1"/>
  <c r="O93" i="2" s="1"/>
  <c r="Z47" i="2"/>
  <c r="V47" i="2"/>
  <c r="Z45" i="2"/>
  <c r="Z16" i="2"/>
  <c r="V16" i="2"/>
  <c r="V48" i="2"/>
  <c r="Z48" i="2"/>
  <c r="L114" i="2" a="1"/>
  <c r="L114" i="2" s="1"/>
  <c r="V29" i="2"/>
  <c r="Z29" i="2"/>
  <c r="V56" i="2"/>
  <c r="Z56" i="2"/>
  <c r="Z12" i="2"/>
  <c r="Z14" i="2"/>
  <c r="Z35" i="2"/>
  <c r="Z43" i="2"/>
  <c r="AC5" i="2"/>
  <c r="Z58" i="2"/>
  <c r="Z54" i="2"/>
  <c r="Z9" i="2"/>
  <c r="AA9" i="2" s="1"/>
  <c r="AC9" i="2" s="1"/>
  <c r="Z8" i="2"/>
  <c r="AA8" i="2" s="1"/>
  <c r="AC8" i="2" s="1"/>
  <c r="V38" i="2"/>
  <c r="Z87" i="2"/>
  <c r="V87" i="2"/>
  <c r="Z70" i="2"/>
  <c r="V70" i="2"/>
  <c r="Z64" i="2"/>
  <c r="V64" i="2"/>
  <c r="Z57" i="2"/>
  <c r="V57" i="2"/>
  <c r="V60" i="2"/>
  <c r="Z79" i="2"/>
  <c r="V79" i="2"/>
  <c r="V75" i="2"/>
  <c r="Z75" i="2"/>
  <c r="V84" i="2"/>
  <c r="Z84" i="2"/>
  <c r="Z97" i="2"/>
  <c r="V97" i="2"/>
  <c r="Z69" i="2"/>
  <c r="Z131" i="2"/>
  <c r="V131" i="2"/>
  <c r="Z94" i="2"/>
  <c r="V94" i="2"/>
  <c r="Z88" i="2"/>
  <c r="V88" i="2"/>
  <c r="Z95" i="2"/>
  <c r="V95" i="2"/>
  <c r="Z80" i="2"/>
  <c r="V80" i="2"/>
  <c r="V73" i="2"/>
  <c r="Z115" i="2"/>
  <c r="V115" i="2"/>
  <c r="Z133" i="2"/>
  <c r="V133" i="2"/>
  <c r="Z147" i="2"/>
  <c r="V147" i="2"/>
  <c r="Z102" i="2"/>
  <c r="V102" i="2"/>
  <c r="Z107" i="2"/>
  <c r="V107" i="2"/>
  <c r="Z111" i="2"/>
  <c r="V111" i="2"/>
  <c r="Z122" i="2"/>
  <c r="V122" i="2"/>
  <c r="Z130" i="2"/>
  <c r="V130" i="2"/>
  <c r="Z139" i="2"/>
  <c r="V139" i="2"/>
  <c r="V158" i="2"/>
  <c r="Z158" i="2"/>
  <c r="Z99" i="2"/>
  <c r="V99" i="2"/>
  <c r="Z149" i="2"/>
  <c r="V149" i="2"/>
  <c r="Z145" i="2"/>
  <c r="V145" i="2"/>
  <c r="Z137" i="2"/>
  <c r="V137" i="2"/>
  <c r="Z128" i="2"/>
  <c r="V128" i="2"/>
  <c r="Z119" i="2"/>
  <c r="V119" i="2"/>
  <c r="Z121" i="2"/>
  <c r="V121" i="2"/>
  <c r="Z127" i="2"/>
  <c r="V127" i="2"/>
  <c r="Z151" i="2"/>
  <c r="V151" i="2"/>
  <c r="Z157" i="2"/>
  <c r="V157" i="2"/>
  <c r="Z159" i="2"/>
  <c r="V159" i="2"/>
  <c r="V170" i="2"/>
  <c r="Z170" i="2"/>
  <c r="Z177" i="2"/>
  <c r="V177" i="2"/>
  <c r="Z183" i="2"/>
  <c r="V183" i="2"/>
  <c r="Z197" i="2"/>
  <c r="V197" i="2"/>
  <c r="Z123" i="2"/>
  <c r="V123" i="2"/>
  <c r="Z188" i="2"/>
  <c r="V188" i="2"/>
  <c r="Z153" i="2"/>
  <c r="V153" i="2"/>
  <c r="Z141" i="2"/>
  <c r="V141" i="2"/>
  <c r="Z196" i="2"/>
  <c r="V196" i="2"/>
  <c r="Z185" i="2"/>
  <c r="V185" i="2"/>
  <c r="Z190" i="2"/>
  <c r="V190" i="2"/>
  <c r="V175" i="2"/>
  <c r="Z175" i="2"/>
  <c r="V171" i="2"/>
  <c r="Z171" i="2"/>
  <c r="Z200" i="2"/>
  <c r="V200" i="2"/>
  <c r="Z178" i="2"/>
  <c r="V178" i="2"/>
  <c r="Z193" i="2"/>
  <c r="V193" i="2"/>
  <c r="Z202" i="2"/>
  <c r="V202" i="2"/>
  <c r="Z189" i="2"/>
  <c r="V189" i="2"/>
  <c r="Z194" i="2"/>
  <c r="V194" i="2"/>
  <c r="V181" i="2"/>
  <c r="V187" i="2"/>
  <c r="V191" i="2"/>
  <c r="V198" i="2"/>
  <c r="Y13" i="3" l="1"/>
  <c r="AC13" i="3"/>
  <c r="AG13" i="3"/>
  <c r="AK13" i="3"/>
  <c r="AO13" i="3"/>
  <c r="AS13" i="3"/>
  <c r="AW13" i="3"/>
  <c r="BA13" i="3"/>
  <c r="BE13" i="3"/>
  <c r="BI13" i="3"/>
  <c r="X13" i="3"/>
  <c r="AD13" i="3"/>
  <c r="AI13" i="3"/>
  <c r="AN13" i="3"/>
  <c r="AT13" i="3"/>
  <c r="AY13" i="3"/>
  <c r="BD13" i="3"/>
  <c r="BJ13" i="3"/>
  <c r="Z13" i="3"/>
  <c r="AE13" i="3"/>
  <c r="AJ13" i="3"/>
  <c r="AP13" i="3"/>
  <c r="AU13" i="3"/>
  <c r="AZ13" i="3"/>
  <c r="BF13" i="3"/>
  <c r="BK13" i="3"/>
  <c r="AA13" i="3"/>
  <c r="AF13" i="3"/>
  <c r="AL13" i="3"/>
  <c r="AQ13" i="3"/>
  <c r="AV13" i="3"/>
  <c r="BB13" i="3"/>
  <c r="BG13" i="3"/>
  <c r="AR13" i="3"/>
  <c r="AB13" i="3"/>
  <c r="AX13" i="3"/>
  <c r="AH13" i="3"/>
  <c r="BC13" i="3"/>
  <c r="AM13" i="3"/>
  <c r="BH13" i="3"/>
  <c r="X16" i="3"/>
  <c r="AB16" i="3"/>
  <c r="AF16" i="3"/>
  <c r="AJ16" i="3"/>
  <c r="AN16" i="3"/>
  <c r="AR16" i="3"/>
  <c r="Y16" i="3"/>
  <c r="AC16" i="3"/>
  <c r="AG16" i="3"/>
  <c r="AK16" i="3"/>
  <c r="AO16" i="3"/>
  <c r="AS16" i="3"/>
  <c r="AW16" i="3"/>
  <c r="BA16" i="3"/>
  <c r="BE16" i="3"/>
  <c r="BI16" i="3"/>
  <c r="Z16" i="3"/>
  <c r="AD16" i="3"/>
  <c r="AH16" i="3"/>
  <c r="AL16" i="3"/>
  <c r="AP16" i="3"/>
  <c r="AT16" i="3"/>
  <c r="AX16" i="3"/>
  <c r="BB16" i="3"/>
  <c r="BF16" i="3"/>
  <c r="BJ16" i="3"/>
  <c r="AE16" i="3"/>
  <c r="AU16" i="3"/>
  <c r="BC16" i="3"/>
  <c r="BK16" i="3"/>
  <c r="AI16" i="3"/>
  <c r="AV16" i="3"/>
  <c r="BD16" i="3"/>
  <c r="AM16" i="3"/>
  <c r="AY16" i="3"/>
  <c r="BG16" i="3"/>
  <c r="AA16" i="3"/>
  <c r="AQ16" i="3"/>
  <c r="AZ16" i="3"/>
  <c r="BH16" i="3"/>
  <c r="X8" i="3"/>
  <c r="AB8" i="3"/>
  <c r="AF8" i="3"/>
  <c r="AJ8" i="3"/>
  <c r="AN8" i="3"/>
  <c r="AR8" i="3"/>
  <c r="AV8" i="3"/>
  <c r="AZ8" i="3"/>
  <c r="BD8" i="3"/>
  <c r="BH8" i="3"/>
  <c r="AA8" i="3"/>
  <c r="AG8" i="3"/>
  <c r="AL8" i="3"/>
  <c r="AQ8" i="3"/>
  <c r="AW8" i="3"/>
  <c r="BB8" i="3"/>
  <c r="BG8" i="3"/>
  <c r="Z8" i="3"/>
  <c r="AH8" i="3"/>
  <c r="AO8" i="3"/>
  <c r="AU8" i="3"/>
  <c r="BC8" i="3"/>
  <c r="BJ8" i="3"/>
  <c r="AC8" i="3"/>
  <c r="AI8" i="3"/>
  <c r="AP8" i="3"/>
  <c r="AX8" i="3"/>
  <c r="BE8" i="3"/>
  <c r="BK8" i="3"/>
  <c r="AD8" i="3"/>
  <c r="AK8" i="3"/>
  <c r="AS8" i="3"/>
  <c r="AY8" i="3"/>
  <c r="BF8" i="3"/>
  <c r="Y8" i="3"/>
  <c r="AE8" i="3"/>
  <c r="AM8" i="3"/>
  <c r="AT8" i="3"/>
  <c r="BA8" i="3"/>
  <c r="BI8" i="3"/>
  <c r="Y17" i="3"/>
  <c r="AC17" i="3"/>
  <c r="AG17" i="3"/>
  <c r="AK17" i="3"/>
  <c r="AO17" i="3"/>
  <c r="AS17" i="3"/>
  <c r="AW17" i="3"/>
  <c r="BA17" i="3"/>
  <c r="BE17" i="3"/>
  <c r="BI17" i="3"/>
  <c r="Z17" i="3"/>
  <c r="AD17" i="3"/>
  <c r="AH17" i="3"/>
  <c r="AL17" i="3"/>
  <c r="AP17" i="3"/>
  <c r="AT17" i="3"/>
  <c r="AX17" i="3"/>
  <c r="BB17" i="3"/>
  <c r="BF17" i="3"/>
  <c r="BJ17" i="3"/>
  <c r="AE17" i="3"/>
  <c r="AM17" i="3"/>
  <c r="AU17" i="3"/>
  <c r="BC17" i="3"/>
  <c r="BK17" i="3"/>
  <c r="X17" i="3"/>
  <c r="AF17" i="3"/>
  <c r="AN17" i="3"/>
  <c r="AV17" i="3"/>
  <c r="BD17" i="3"/>
  <c r="AA17" i="3"/>
  <c r="AI17" i="3"/>
  <c r="AQ17" i="3"/>
  <c r="AY17" i="3"/>
  <c r="BG17" i="3"/>
  <c r="AB17" i="3"/>
  <c r="AJ17" i="3"/>
  <c r="AR17" i="3"/>
  <c r="AZ17" i="3"/>
  <c r="BH17" i="3"/>
  <c r="X6" i="3"/>
  <c r="AB6" i="3"/>
  <c r="AF6" i="3"/>
  <c r="AJ6" i="3"/>
  <c r="AN6" i="3"/>
  <c r="AR6" i="3"/>
  <c r="AV6" i="3"/>
  <c r="AZ6" i="3"/>
  <c r="BD6" i="3"/>
  <c r="BH6" i="3"/>
  <c r="AA6" i="3"/>
  <c r="AG6" i="3"/>
  <c r="AL6" i="3"/>
  <c r="AQ6" i="3"/>
  <c r="AW6" i="3"/>
  <c r="BB6" i="3"/>
  <c r="BG6" i="3"/>
  <c r="AC6" i="3"/>
  <c r="AI6" i="3"/>
  <c r="AP6" i="3"/>
  <c r="AX6" i="3"/>
  <c r="BE6" i="3"/>
  <c r="BK6" i="3"/>
  <c r="AD6" i="3"/>
  <c r="AK6" i="3"/>
  <c r="AS6" i="3"/>
  <c r="AY6" i="3"/>
  <c r="BF6" i="3"/>
  <c r="Y6" i="3"/>
  <c r="AE6" i="3"/>
  <c r="AM6" i="3"/>
  <c r="AT6" i="3"/>
  <c r="BA6" i="3"/>
  <c r="BI6" i="3"/>
  <c r="Z6" i="3"/>
  <c r="AH6" i="3"/>
  <c r="AO6" i="3"/>
  <c r="AU6" i="3"/>
  <c r="BC6" i="3"/>
  <c r="BJ6" i="3"/>
  <c r="X7" i="3"/>
  <c r="AB7" i="3"/>
  <c r="AF7" i="3"/>
  <c r="AJ7" i="3"/>
  <c r="AN7" i="3"/>
  <c r="AR7" i="3"/>
  <c r="AV7" i="3"/>
  <c r="AZ7" i="3"/>
  <c r="BD7" i="3"/>
  <c r="BH7" i="3"/>
  <c r="Y7" i="3"/>
  <c r="AD7" i="3"/>
  <c r="AI7" i="3"/>
  <c r="AO7" i="3"/>
  <c r="AT7" i="3"/>
  <c r="AY7" i="3"/>
  <c r="BE7" i="3"/>
  <c r="BJ7" i="3"/>
  <c r="AE7" i="3"/>
  <c r="AL7" i="3"/>
  <c r="AS7" i="3"/>
  <c r="BA7" i="3"/>
  <c r="BG7" i="3"/>
  <c r="Z7" i="3"/>
  <c r="AG7" i="3"/>
  <c r="AM7" i="3"/>
  <c r="AU7" i="3"/>
  <c r="BB7" i="3"/>
  <c r="BI7" i="3"/>
  <c r="AA7" i="3"/>
  <c r="AH7" i="3"/>
  <c r="AP7" i="3"/>
  <c r="AW7" i="3"/>
  <c r="BC7" i="3"/>
  <c r="BK7" i="3"/>
  <c r="AC7" i="3"/>
  <c r="AK7" i="3"/>
  <c r="AQ7" i="3"/>
  <c r="AX7" i="3"/>
  <c r="BF7" i="3"/>
  <c r="X5" i="3"/>
  <c r="AB5" i="3"/>
  <c r="AF5" i="3"/>
  <c r="AJ5" i="3"/>
  <c r="AN5" i="3"/>
  <c r="AR5" i="3"/>
  <c r="AV5" i="3"/>
  <c r="AZ5" i="3"/>
  <c r="BD5" i="3"/>
  <c r="BH5" i="3"/>
  <c r="Y5" i="3"/>
  <c r="AD5" i="3"/>
  <c r="AI5" i="3"/>
  <c r="AO5" i="3"/>
  <c r="AT5" i="3"/>
  <c r="AY5" i="3"/>
  <c r="BE5" i="3"/>
  <c r="BJ5" i="3"/>
  <c r="Z5" i="3"/>
  <c r="AG5" i="3"/>
  <c r="AM5" i="3"/>
  <c r="AU5" i="3"/>
  <c r="BB5" i="3"/>
  <c r="BI5" i="3"/>
  <c r="AA5" i="3"/>
  <c r="AH5" i="3"/>
  <c r="AP5" i="3"/>
  <c r="AW5" i="3"/>
  <c r="BC5" i="3"/>
  <c r="BK5" i="3"/>
  <c r="AC5" i="3"/>
  <c r="AK5" i="3"/>
  <c r="AQ5" i="3"/>
  <c r="AX5" i="3"/>
  <c r="BF5" i="3"/>
  <c r="AE5" i="3"/>
  <c r="AL5" i="3"/>
  <c r="AS5" i="3"/>
  <c r="BA5" i="3"/>
  <c r="BG5" i="3"/>
  <c r="X4" i="3"/>
  <c r="AB4" i="3"/>
  <c r="AF4" i="3"/>
  <c r="AJ4" i="3"/>
  <c r="AN4" i="3"/>
  <c r="AR4" i="3"/>
  <c r="AV4" i="3"/>
  <c r="AZ4" i="3"/>
  <c r="BD4" i="3"/>
  <c r="BH4" i="3"/>
  <c r="Y4" i="3"/>
  <c r="AC4" i="3"/>
  <c r="AG4" i="3"/>
  <c r="AK4" i="3"/>
  <c r="AD4" i="3"/>
  <c r="AL4" i="3"/>
  <c r="AQ4" i="3"/>
  <c r="AW4" i="3"/>
  <c r="BB4" i="3"/>
  <c r="BG4" i="3"/>
  <c r="Z4" i="3"/>
  <c r="AI4" i="3"/>
  <c r="AS4" i="3"/>
  <c r="AY4" i="3"/>
  <c r="BF4" i="3"/>
  <c r="AA4" i="3"/>
  <c r="AM4" i="3"/>
  <c r="AT4" i="3"/>
  <c r="BA4" i="3"/>
  <c r="BI4" i="3"/>
  <c r="AE4" i="3"/>
  <c r="AO4" i="3"/>
  <c r="AU4" i="3"/>
  <c r="BC4" i="3"/>
  <c r="BJ4" i="3"/>
  <c r="AH4" i="3"/>
  <c r="AP4" i="3"/>
  <c r="AX4" i="3"/>
  <c r="BE4" i="3"/>
  <c r="BK4" i="3"/>
  <c r="X10" i="3"/>
  <c r="AB10" i="3"/>
  <c r="AF10" i="3"/>
  <c r="AJ10" i="3"/>
  <c r="AN10" i="3"/>
  <c r="AR10" i="3"/>
  <c r="AV10" i="3"/>
  <c r="AZ10" i="3"/>
  <c r="BD10" i="3"/>
  <c r="BH10" i="3"/>
  <c r="AA10" i="3"/>
  <c r="AG10" i="3"/>
  <c r="AL10" i="3"/>
  <c r="AQ10" i="3"/>
  <c r="AW10" i="3"/>
  <c r="BB10" i="3"/>
  <c r="BG10" i="3"/>
  <c r="Y10" i="3"/>
  <c r="AE10" i="3"/>
  <c r="AM10" i="3"/>
  <c r="AT10" i="3"/>
  <c r="BA10" i="3"/>
  <c r="BI10" i="3"/>
  <c r="Z10" i="3"/>
  <c r="AH10" i="3"/>
  <c r="AO10" i="3"/>
  <c r="AU10" i="3"/>
  <c r="BC10" i="3"/>
  <c r="BJ10" i="3"/>
  <c r="AC10" i="3"/>
  <c r="AI10" i="3"/>
  <c r="AP10" i="3"/>
  <c r="AX10" i="3"/>
  <c r="BE10" i="3"/>
  <c r="BK10" i="3"/>
  <c r="AD10" i="3"/>
  <c r="AK10" i="3"/>
  <c r="AS10" i="3"/>
  <c r="AY10" i="3"/>
  <c r="BF10" i="3"/>
  <c r="X11" i="3"/>
  <c r="AB11" i="3"/>
  <c r="AF11" i="3"/>
  <c r="AJ11" i="3"/>
  <c r="AN11" i="3"/>
  <c r="AR11" i="3"/>
  <c r="AV11" i="3"/>
  <c r="AZ11" i="3"/>
  <c r="BD11" i="3"/>
  <c r="Y11" i="3"/>
  <c r="AD11" i="3"/>
  <c r="AI11" i="3"/>
  <c r="AO11" i="3"/>
  <c r="AT11" i="3"/>
  <c r="AY11" i="3"/>
  <c r="BE11" i="3"/>
  <c r="BI11" i="3"/>
  <c r="AA11" i="3"/>
  <c r="AH11" i="3"/>
  <c r="AP11" i="3"/>
  <c r="AW11" i="3"/>
  <c r="BC11" i="3"/>
  <c r="BJ11" i="3"/>
  <c r="AC11" i="3"/>
  <c r="AK11" i="3"/>
  <c r="AQ11" i="3"/>
  <c r="AX11" i="3"/>
  <c r="BF11" i="3"/>
  <c r="BK11" i="3"/>
  <c r="AU11" i="3"/>
  <c r="AE11" i="3"/>
  <c r="AL11" i="3"/>
  <c r="AS11" i="3"/>
  <c r="BA11" i="3"/>
  <c r="BG11" i="3"/>
  <c r="Z11" i="3"/>
  <c r="AG11" i="3"/>
  <c r="AM11" i="3"/>
  <c r="BB11" i="3"/>
  <c r="BH11" i="3"/>
  <c r="X9" i="3"/>
  <c r="AB9" i="3"/>
  <c r="AF9" i="3"/>
  <c r="AJ9" i="3"/>
  <c r="AN9" i="3"/>
  <c r="AR9" i="3"/>
  <c r="AV9" i="3"/>
  <c r="AZ9" i="3"/>
  <c r="BD9" i="3"/>
  <c r="BH9" i="3"/>
  <c r="Y9" i="3"/>
  <c r="AD9" i="3"/>
  <c r="AI9" i="3"/>
  <c r="AO9" i="3"/>
  <c r="AT9" i="3"/>
  <c r="AY9" i="3"/>
  <c r="BE9" i="3"/>
  <c r="BJ9" i="3"/>
  <c r="AC9" i="3"/>
  <c r="AK9" i="3"/>
  <c r="AQ9" i="3"/>
  <c r="AX9" i="3"/>
  <c r="BF9" i="3"/>
  <c r="AE9" i="3"/>
  <c r="AL9" i="3"/>
  <c r="AS9" i="3"/>
  <c r="BA9" i="3"/>
  <c r="BG9" i="3"/>
  <c r="Z9" i="3"/>
  <c r="AG9" i="3"/>
  <c r="AM9" i="3"/>
  <c r="AU9" i="3"/>
  <c r="BB9" i="3"/>
  <c r="BI9" i="3"/>
  <c r="AA9" i="3"/>
  <c r="AH9" i="3"/>
  <c r="AP9" i="3"/>
  <c r="AW9" i="3"/>
  <c r="BC9" i="3"/>
  <c r="BK9" i="3"/>
  <c r="Y12" i="3"/>
  <c r="AC12" i="3"/>
  <c r="AG12" i="3"/>
  <c r="AK12" i="3"/>
  <c r="AO12" i="3"/>
  <c r="AS12" i="3"/>
  <c r="AW12" i="3"/>
  <c r="BA12" i="3"/>
  <c r="BE12" i="3"/>
  <c r="BI12" i="3"/>
  <c r="AA12" i="3"/>
  <c r="AF12" i="3"/>
  <c r="AL12" i="3"/>
  <c r="AQ12" i="3"/>
  <c r="AV12" i="3"/>
  <c r="BB12" i="3"/>
  <c r="BG12" i="3"/>
  <c r="AB12" i="3"/>
  <c r="AH12" i="3"/>
  <c r="AM12" i="3"/>
  <c r="AR12" i="3"/>
  <c r="AX12" i="3"/>
  <c r="BC12" i="3"/>
  <c r="BH12" i="3"/>
  <c r="AJ12" i="3"/>
  <c r="AU12" i="3"/>
  <c r="X12" i="3"/>
  <c r="AD12" i="3"/>
  <c r="AI12" i="3"/>
  <c r="AN12" i="3"/>
  <c r="AT12" i="3"/>
  <c r="AY12" i="3"/>
  <c r="BD12" i="3"/>
  <c r="BJ12" i="3"/>
  <c r="Z12" i="3"/>
  <c r="AE12" i="3"/>
  <c r="AP12" i="3"/>
  <c r="AZ12" i="3"/>
  <c r="BK12" i="3"/>
  <c r="BF12" i="3"/>
  <c r="Y14" i="3"/>
  <c r="AC14" i="3"/>
  <c r="AG14" i="3"/>
  <c r="AK14" i="3"/>
  <c r="AO14" i="3"/>
  <c r="AS14" i="3"/>
  <c r="AA14" i="3"/>
  <c r="AF14" i="3"/>
  <c r="AL14" i="3"/>
  <c r="AQ14" i="3"/>
  <c r="AV14" i="3"/>
  <c r="AZ14" i="3"/>
  <c r="BD14" i="3"/>
  <c r="BH14" i="3"/>
  <c r="AB14" i="3"/>
  <c r="AH14" i="3"/>
  <c r="AM14" i="3"/>
  <c r="AR14" i="3"/>
  <c r="AW14" i="3"/>
  <c r="BA14" i="3"/>
  <c r="BE14" i="3"/>
  <c r="BI14" i="3"/>
  <c r="X14" i="3"/>
  <c r="AD14" i="3"/>
  <c r="AI14" i="3"/>
  <c r="AN14" i="3"/>
  <c r="AT14" i="3"/>
  <c r="AX14" i="3"/>
  <c r="BB14" i="3"/>
  <c r="BF14" i="3"/>
  <c r="BJ14" i="3"/>
  <c r="Z14" i="3"/>
  <c r="AU14" i="3"/>
  <c r="BK14" i="3"/>
  <c r="AE14" i="3"/>
  <c r="AY14" i="3"/>
  <c r="AJ14" i="3"/>
  <c r="BC14" i="3"/>
  <c r="AP14" i="3"/>
  <c r="BG14" i="3"/>
  <c r="X15" i="3"/>
  <c r="AB15" i="3"/>
  <c r="AF15" i="3"/>
  <c r="AJ15" i="3"/>
  <c r="AN15" i="3"/>
  <c r="AR15" i="3"/>
  <c r="AV15" i="3"/>
  <c r="AZ15" i="3"/>
  <c r="BD15" i="3"/>
  <c r="BH15" i="3"/>
  <c r="Y15" i="3"/>
  <c r="AC15" i="3"/>
  <c r="AG15" i="3"/>
  <c r="AK15" i="3"/>
  <c r="AO15" i="3"/>
  <c r="AS15" i="3"/>
  <c r="AW15" i="3"/>
  <c r="BA15" i="3"/>
  <c r="BE15" i="3"/>
  <c r="BI15" i="3"/>
  <c r="Z15" i="3"/>
  <c r="AD15" i="3"/>
  <c r="AH15" i="3"/>
  <c r="AL15" i="3"/>
  <c r="AP15" i="3"/>
  <c r="AT15" i="3"/>
  <c r="AX15" i="3"/>
  <c r="BB15" i="3"/>
  <c r="BF15" i="3"/>
  <c r="BJ15" i="3"/>
  <c r="AM15" i="3"/>
  <c r="BC15" i="3"/>
  <c r="AA15" i="3"/>
  <c r="AQ15" i="3"/>
  <c r="BG15" i="3"/>
  <c r="AE15" i="3"/>
  <c r="AU15" i="3"/>
  <c r="BK15" i="3"/>
  <c r="AI15" i="3"/>
  <c r="AY15" i="3"/>
  <c r="P7" i="3"/>
  <c r="T7" i="3"/>
  <c r="N7" i="3"/>
  <c r="Q7" i="3"/>
  <c r="R7" i="3"/>
  <c r="V7" i="3"/>
  <c r="O7" i="3"/>
  <c r="S7" i="3"/>
  <c r="W7" i="3"/>
  <c r="U7" i="3"/>
  <c r="N37" i="3"/>
  <c r="R5" i="3"/>
  <c r="V5" i="3"/>
  <c r="O5" i="3"/>
  <c r="W5" i="3"/>
  <c r="P5" i="3"/>
  <c r="T5" i="3"/>
  <c r="Q5" i="3"/>
  <c r="U5" i="3"/>
  <c r="S5" i="3"/>
  <c r="N5" i="3"/>
  <c r="Q10" i="3"/>
  <c r="U10" i="3"/>
  <c r="V10" i="3"/>
  <c r="O10" i="3"/>
  <c r="S10" i="3"/>
  <c r="W10" i="3"/>
  <c r="P10" i="3"/>
  <c r="T10" i="3"/>
  <c r="N10" i="3"/>
  <c r="R10" i="3"/>
  <c r="R13" i="3"/>
  <c r="V13" i="3"/>
  <c r="S13" i="3"/>
  <c r="P13" i="3"/>
  <c r="T13" i="3"/>
  <c r="Q13" i="3"/>
  <c r="U13" i="3"/>
  <c r="O13" i="3"/>
  <c r="W13" i="3"/>
  <c r="N13" i="3"/>
  <c r="O16" i="3"/>
  <c r="S16" i="3"/>
  <c r="W16" i="3"/>
  <c r="P16" i="3"/>
  <c r="R16" i="3"/>
  <c r="V16" i="3"/>
  <c r="T16" i="3"/>
  <c r="N16" i="3"/>
  <c r="Q16" i="3"/>
  <c r="U16" i="3"/>
  <c r="O8" i="3"/>
  <c r="S8" i="3"/>
  <c r="W8" i="3"/>
  <c r="P8" i="3"/>
  <c r="Q8" i="3"/>
  <c r="U8" i="3"/>
  <c r="R8" i="3"/>
  <c r="V8" i="3"/>
  <c r="T8" i="3"/>
  <c r="N8" i="3"/>
  <c r="R17" i="3"/>
  <c r="V17" i="3"/>
  <c r="O17" i="3"/>
  <c r="W17" i="3"/>
  <c r="Q17" i="3"/>
  <c r="U17" i="3"/>
  <c r="S17" i="3"/>
  <c r="P17" i="3"/>
  <c r="T17" i="3"/>
  <c r="N17" i="3"/>
  <c r="Q6" i="3"/>
  <c r="U6" i="3"/>
  <c r="R6" i="3"/>
  <c r="O6" i="3"/>
  <c r="S6" i="3"/>
  <c r="W6" i="3"/>
  <c r="P6" i="3"/>
  <c r="T6" i="3"/>
  <c r="N6" i="3"/>
  <c r="V6" i="3"/>
  <c r="O4" i="3"/>
  <c r="S4" i="3"/>
  <c r="W4" i="3"/>
  <c r="P4" i="3"/>
  <c r="Q4" i="3"/>
  <c r="U4" i="3"/>
  <c r="R4" i="3"/>
  <c r="V4" i="3"/>
  <c r="T4" i="3"/>
  <c r="P11" i="3"/>
  <c r="T11" i="3"/>
  <c r="N11" i="3"/>
  <c r="U11" i="3"/>
  <c r="R11" i="3"/>
  <c r="V11" i="3"/>
  <c r="O11" i="3"/>
  <c r="S11" i="3"/>
  <c r="W11" i="3"/>
  <c r="Q11" i="3"/>
  <c r="N33" i="3"/>
  <c r="R9" i="3"/>
  <c r="V9" i="3"/>
  <c r="O9" i="3"/>
  <c r="W9" i="3"/>
  <c r="P9" i="3"/>
  <c r="T9" i="3"/>
  <c r="Q9" i="3"/>
  <c r="U9" i="3"/>
  <c r="S9" i="3"/>
  <c r="N9" i="3"/>
  <c r="O12" i="3"/>
  <c r="S12" i="3"/>
  <c r="W12" i="3"/>
  <c r="T12" i="3"/>
  <c r="N12" i="3"/>
  <c r="Q12" i="3"/>
  <c r="U12" i="3"/>
  <c r="R12" i="3"/>
  <c r="V12" i="3"/>
  <c r="P12" i="3"/>
  <c r="Q14" i="3"/>
  <c r="U14" i="3"/>
  <c r="R14" i="3"/>
  <c r="O14" i="3"/>
  <c r="S14" i="3"/>
  <c r="W14" i="3"/>
  <c r="P14" i="3"/>
  <c r="T14" i="3"/>
  <c r="N14" i="3"/>
  <c r="V14" i="3"/>
  <c r="P15" i="3"/>
  <c r="T15" i="3"/>
  <c r="N15" i="3"/>
  <c r="Q15" i="3"/>
  <c r="R15" i="3"/>
  <c r="V15" i="3"/>
  <c r="O15" i="3"/>
  <c r="S15" i="3"/>
  <c r="W15" i="3"/>
  <c r="U15" i="3"/>
  <c r="N35" i="3"/>
  <c r="N34" i="3"/>
  <c r="N30" i="3"/>
  <c r="D12" i="3"/>
  <c r="N29" i="3"/>
  <c r="N26" i="3"/>
  <c r="N36" i="3"/>
  <c r="N27" i="3"/>
  <c r="N25" i="3"/>
  <c r="N31" i="3"/>
  <c r="N28" i="3"/>
  <c r="N4" i="3"/>
  <c r="M107" i="2"/>
  <c r="M114" i="2"/>
  <c r="P119" i="2"/>
  <c r="G97" i="2"/>
  <c r="M106" i="2"/>
  <c r="P106" i="2"/>
  <c r="D117" i="2"/>
  <c r="P89" i="2"/>
  <c r="D102" i="2"/>
  <c r="G98" i="2"/>
  <c r="G107" i="2"/>
  <c r="J105" i="2"/>
  <c r="G110" i="2"/>
  <c r="D107" i="2"/>
  <c r="J119" i="2"/>
  <c r="D112" i="2"/>
  <c r="M100" i="2"/>
  <c r="D111" i="2"/>
  <c r="AF10" i="2"/>
  <c r="AL10" i="2"/>
  <c r="AK10" i="2"/>
  <c r="AJ10" i="2"/>
  <c r="AQ10" i="2"/>
  <c r="AH10" i="2"/>
  <c r="J89" i="2"/>
  <c r="D113" i="2"/>
  <c r="P110" i="2"/>
  <c r="M120" i="2"/>
  <c r="G93" i="2"/>
  <c r="AF8" i="2"/>
  <c r="AM8" i="2"/>
  <c r="AD8" i="2"/>
  <c r="AJ8" i="2"/>
  <c r="AI8" i="2"/>
  <c r="AR8" i="2"/>
  <c r="AQ8" i="2"/>
  <c r="AQ5" i="2"/>
  <c r="AI5" i="2"/>
  <c r="AS5" i="2"/>
  <c r="AE5" i="2"/>
  <c r="AF5" i="2"/>
  <c r="AL5" i="2"/>
  <c r="AK5" i="2"/>
  <c r="G115" i="2"/>
  <c r="P102" i="2"/>
  <c r="M113" i="2"/>
  <c r="J104" i="2"/>
  <c r="M95" i="2"/>
  <c r="G109" i="2"/>
  <c r="J90" i="2"/>
  <c r="P116" i="2"/>
  <c r="P111" i="2"/>
  <c r="AA11" i="2"/>
  <c r="AC11" i="2" s="1"/>
  <c r="G104" i="2"/>
  <c r="P105" i="2"/>
  <c r="AA12" i="2"/>
  <c r="J91" i="2"/>
  <c r="P100" i="2"/>
  <c r="G101" i="2"/>
  <c r="P117" i="2"/>
  <c r="M109" i="2"/>
  <c r="AT9" i="2"/>
  <c r="AL9" i="2"/>
  <c r="AJ9" i="2"/>
  <c r="AQ9" i="2"/>
  <c r="AR9" i="2"/>
  <c r="G106" i="2"/>
  <c r="P91" i="2"/>
  <c r="G96" i="2"/>
  <c r="M103" i="2"/>
  <c r="G118" i="2"/>
  <c r="P104" i="2"/>
  <c r="D109" i="2"/>
  <c r="J97" i="2"/>
  <c r="G112" i="2"/>
  <c r="M94" i="2"/>
  <c r="G119" i="2"/>
  <c r="G117" i="2"/>
  <c r="M115" i="2"/>
  <c r="J112" i="2"/>
  <c r="E41" i="2"/>
  <c r="AR10" i="2" s="1"/>
  <c r="E35" i="2"/>
  <c r="G102" i="2" s="1"/>
  <c r="E27" i="2"/>
  <c r="AD10" i="2" s="1"/>
  <c r="E32" i="2"/>
  <c r="AI10" i="2" s="1"/>
  <c r="E29" i="2"/>
  <c r="E34" i="2"/>
  <c r="J94" i="2" s="1"/>
  <c r="E37" i="2"/>
  <c r="E30" i="2"/>
  <c r="AG9" i="2" s="1"/>
  <c r="E38" i="2"/>
  <c r="P96" i="2" s="1"/>
  <c r="E40" i="2"/>
  <c r="P118" i="2" s="1"/>
  <c r="E31" i="2"/>
  <c r="D115" i="2" s="1"/>
  <c r="E43" i="2"/>
  <c r="AT5" i="2" s="1"/>
  <c r="E33" i="2"/>
  <c r="E42" i="2"/>
  <c r="AS9" i="2" s="1"/>
  <c r="E28" i="2"/>
  <c r="E39" i="2"/>
  <c r="AP8" i="2" s="1"/>
  <c r="E36" i="2"/>
  <c r="P92" i="2" s="1"/>
  <c r="G116" i="2"/>
  <c r="G100" i="2"/>
  <c r="D110" i="2"/>
  <c r="G114" i="2"/>
  <c r="G103" i="2"/>
  <c r="D114" i="2"/>
  <c r="P120" i="2"/>
  <c r="D104" i="2"/>
  <c r="M110" i="2"/>
  <c r="P103" i="2"/>
  <c r="P114" i="2"/>
  <c r="D100" i="2"/>
  <c r="J108" i="2"/>
  <c r="M104" i="2"/>
  <c r="P112" i="2"/>
  <c r="G99" i="2"/>
  <c r="J96" i="2"/>
  <c r="P98" i="2"/>
  <c r="P107" i="2"/>
  <c r="M117" i="2"/>
  <c r="G92" i="2"/>
  <c r="M90" i="2"/>
  <c r="D93" i="2"/>
  <c r="P94" i="2"/>
  <c r="G105" i="2"/>
  <c r="G111" i="2"/>
  <c r="P99" i="2"/>
  <c r="M118" i="2"/>
  <c r="G91" i="2"/>
  <c r="M96" i="2"/>
  <c r="M108" i="2"/>
  <c r="M119" i="2"/>
  <c r="D116" i="2"/>
  <c r="P113" i="2"/>
  <c r="AE7" i="2" l="1"/>
  <c r="AE6" i="2"/>
  <c r="AE4" i="2"/>
  <c r="AN4" i="2"/>
  <c r="AN6" i="2"/>
  <c r="AN7" i="2"/>
  <c r="AC12" i="2"/>
  <c r="AA13" i="2"/>
  <c r="AM11" i="2"/>
  <c r="AE11" i="2"/>
  <c r="AT11" i="2"/>
  <c r="AL11" i="2"/>
  <c r="AD11" i="2"/>
  <c r="AS11" i="2"/>
  <c r="AK11" i="2"/>
  <c r="AR11" i="2"/>
  <c r="AJ11" i="2"/>
  <c r="AP11" i="2"/>
  <c r="AF11" i="2"/>
  <c r="AO11" i="2"/>
  <c r="AQ11" i="2"/>
  <c r="AH11" i="2"/>
  <c r="AG11" i="2"/>
  <c r="AN11" i="2"/>
  <c r="AI11" i="2"/>
  <c r="AE9" i="2"/>
  <c r="AN5" i="2"/>
  <c r="AS10" i="2"/>
  <c r="AN10" i="2"/>
  <c r="J118" i="2"/>
  <c r="J109" i="2"/>
  <c r="G94" i="2"/>
  <c r="AJ4" i="2"/>
  <c r="AJ6" i="2"/>
  <c r="AJ7" i="2"/>
  <c r="AF4" i="2"/>
  <c r="AF7" i="2"/>
  <c r="AF6" i="2"/>
  <c r="AI9" i="2"/>
  <c r="AM9" i="2"/>
  <c r="G108" i="2"/>
  <c r="G113" i="2"/>
  <c r="P108" i="2"/>
  <c r="P95" i="2"/>
  <c r="AJ5" i="2"/>
  <c r="AG8" i="2"/>
  <c r="AO8" i="2"/>
  <c r="AN8" i="2"/>
  <c r="J98" i="2"/>
  <c r="M116" i="2"/>
  <c r="D97" i="2"/>
  <c r="M112" i="2"/>
  <c r="M99" i="2"/>
  <c r="J101" i="2"/>
  <c r="D108" i="2"/>
  <c r="D119" i="2"/>
  <c r="P97" i="2"/>
  <c r="AK6" i="2"/>
  <c r="AK4" i="2"/>
  <c r="AK7" i="2"/>
  <c r="AT7" i="2"/>
  <c r="AT4" i="2"/>
  <c r="AT6" i="2"/>
  <c r="AI6" i="2"/>
  <c r="AI4" i="2"/>
  <c r="AI7" i="2"/>
  <c r="J106" i="2"/>
  <c r="G90" i="2"/>
  <c r="J102" i="2"/>
  <c r="AG5" i="2"/>
  <c r="J107" i="2"/>
  <c r="D89" i="2"/>
  <c r="AK9" i="2"/>
  <c r="AF9" i="2"/>
  <c r="M101" i="2"/>
  <c r="P109" i="2"/>
  <c r="P93" i="2"/>
  <c r="AM5" i="2"/>
  <c r="AO5" i="2"/>
  <c r="AL8" i="2"/>
  <c r="AT10" i="2"/>
  <c r="M102" i="2"/>
  <c r="J93" i="2"/>
  <c r="J111" i="2"/>
  <c r="M111" i="2"/>
  <c r="D92" i="2"/>
  <c r="D91" i="2"/>
  <c r="J117" i="2"/>
  <c r="AS7" i="2"/>
  <c r="AS6" i="2"/>
  <c r="AS4" i="2"/>
  <c r="J99" i="2"/>
  <c r="J113" i="2"/>
  <c r="J95" i="2"/>
  <c r="AH6" i="2"/>
  <c r="AH7" i="2"/>
  <c r="AH4" i="2"/>
  <c r="E44" i="2"/>
  <c r="AD7" i="2"/>
  <c r="AD6" i="2"/>
  <c r="AD4" i="2"/>
  <c r="J100" i="2"/>
  <c r="AQ4" i="2"/>
  <c r="AQ7" i="2"/>
  <c r="AQ6" i="2"/>
  <c r="AL7" i="2"/>
  <c r="AL4" i="2"/>
  <c r="AL6" i="2"/>
  <c r="P90" i="2"/>
  <c r="M105" i="2"/>
  <c r="AO9" i="2"/>
  <c r="AN9" i="2"/>
  <c r="D103" i="2"/>
  <c r="G120" i="2"/>
  <c r="D120" i="2"/>
  <c r="D105" i="2"/>
  <c r="D118" i="2"/>
  <c r="AD5" i="2"/>
  <c r="AH5" i="2"/>
  <c r="AH8" i="2"/>
  <c r="AT8" i="2"/>
  <c r="P115" i="2"/>
  <c r="AO10" i="2"/>
  <c r="AE10" i="2"/>
  <c r="D101" i="2"/>
  <c r="D99" i="2"/>
  <c r="P101" i="2"/>
  <c r="D106" i="2"/>
  <c r="M97" i="2"/>
  <c r="AP7" i="2"/>
  <c r="AP4" i="2"/>
  <c r="AP6" i="2"/>
  <c r="AG4" i="2"/>
  <c r="AG7" i="2"/>
  <c r="AG6" i="2"/>
  <c r="AP9" i="2"/>
  <c r="D94" i="2"/>
  <c r="AG10" i="2"/>
  <c r="D90" i="2"/>
  <c r="AK8" i="2"/>
  <c r="J103" i="2"/>
  <c r="J110" i="2"/>
  <c r="J120" i="2"/>
  <c r="G89" i="2"/>
  <c r="AM7" i="2"/>
  <c r="AM4" i="2"/>
  <c r="AM6" i="2"/>
  <c r="AO7" i="2"/>
  <c r="AO6" i="2"/>
  <c r="AO4" i="2"/>
  <c r="AR4" i="2"/>
  <c r="AR6" i="2"/>
  <c r="AR7" i="2"/>
  <c r="J116" i="2"/>
  <c r="AH9" i="2"/>
  <c r="AD9" i="2"/>
  <c r="D96" i="2"/>
  <c r="D95" i="2"/>
  <c r="M91" i="2"/>
  <c r="M93" i="2"/>
  <c r="J115" i="2"/>
  <c r="AR5" i="2"/>
  <c r="AP5" i="2"/>
  <c r="AS8" i="2"/>
  <c r="AE8" i="2"/>
  <c r="J114" i="2"/>
  <c r="M98" i="2"/>
  <c r="AP10" i="2"/>
  <c r="AM10" i="2"/>
  <c r="M92" i="2"/>
  <c r="M89" i="2"/>
  <c r="G95" i="2"/>
  <c r="J92" i="2"/>
  <c r="D98" i="2"/>
  <c r="AU12" i="2" l="1"/>
  <c r="AM12" i="2"/>
  <c r="AE12" i="2"/>
  <c r="AT12" i="2"/>
  <c r="AL12" i="2"/>
  <c r="AD12" i="2"/>
  <c r="AS12" i="2"/>
  <c r="AK12" i="2"/>
  <c r="AR12" i="2"/>
  <c r="AJ12" i="2"/>
  <c r="AO12" i="2"/>
  <c r="AH12" i="2"/>
  <c r="AN12" i="2"/>
  <c r="AG12" i="2"/>
  <c r="AI12" i="2"/>
  <c r="AP12" i="2"/>
  <c r="AQ12" i="2"/>
  <c r="AF12" i="2"/>
  <c r="AC13" i="2"/>
  <c r="AA14" i="2"/>
  <c r="AU4" i="2"/>
  <c r="AU6" i="2"/>
  <c r="AU7" i="2"/>
  <c r="AU9" i="2"/>
  <c r="AU5" i="2"/>
  <c r="AU8" i="2"/>
  <c r="AU10" i="2"/>
  <c r="AU11" i="2"/>
  <c r="AU13" i="2" l="1"/>
  <c r="AM13" i="2"/>
  <c r="AE13" i="2"/>
  <c r="AT13" i="2"/>
  <c r="AL13" i="2"/>
  <c r="AD13" i="2"/>
  <c r="AS13" i="2"/>
  <c r="AK13" i="2"/>
  <c r="AR13" i="2"/>
  <c r="AJ13" i="2"/>
  <c r="AG13" i="2"/>
  <c r="AF13" i="2"/>
  <c r="AQ13" i="2"/>
  <c r="AO13" i="2"/>
  <c r="AH13" i="2"/>
  <c r="AP13" i="2"/>
  <c r="AN13" i="2"/>
  <c r="AI13" i="2"/>
  <c r="AC14" i="2"/>
  <c r="AA15" i="2"/>
  <c r="AU14" i="2" l="1"/>
  <c r="AM14" i="2"/>
  <c r="AE14" i="2"/>
  <c r="AT14" i="2"/>
  <c r="AL14" i="2"/>
  <c r="AD14" i="2"/>
  <c r="AS14" i="2"/>
  <c r="AK14" i="2"/>
  <c r="AR14" i="2"/>
  <c r="AJ14" i="2"/>
  <c r="AO14" i="2"/>
  <c r="AH14" i="2"/>
  <c r="AN14" i="2"/>
  <c r="AI14" i="2"/>
  <c r="AG14" i="2"/>
  <c r="AP14" i="2"/>
  <c r="AQ14" i="2"/>
  <c r="AF14" i="2"/>
  <c r="AC15" i="2"/>
  <c r="AA16" i="2"/>
  <c r="AU15" i="2" l="1"/>
  <c r="AM15" i="2"/>
  <c r="AE15" i="2"/>
  <c r="AT15" i="2"/>
  <c r="AL15" i="2"/>
  <c r="AD15" i="2"/>
  <c r="AS15" i="2"/>
  <c r="AK15" i="2"/>
  <c r="AR15" i="2"/>
  <c r="AJ15" i="2"/>
  <c r="AP15" i="2"/>
  <c r="AO15" i="2"/>
  <c r="AF15" i="2"/>
  <c r="AQ15" i="2"/>
  <c r="AH15" i="2"/>
  <c r="AG15" i="2"/>
  <c r="AI15" i="2"/>
  <c r="AN15" i="2"/>
  <c r="AA17" i="2"/>
  <c r="AC16" i="2"/>
  <c r="AS16" i="2" l="1"/>
  <c r="AK16" i="2"/>
  <c r="AR16" i="2"/>
  <c r="AJ16" i="2"/>
  <c r="AQ16" i="2"/>
  <c r="AI16" i="2"/>
  <c r="AP16" i="2"/>
  <c r="AH16" i="2"/>
  <c r="AF16" i="2"/>
  <c r="AL16" i="2"/>
  <c r="AU16" i="2"/>
  <c r="AG16" i="2"/>
  <c r="AE16" i="2"/>
  <c r="AN16" i="2"/>
  <c r="AM16" i="2"/>
  <c r="AT16" i="2"/>
  <c r="AO16" i="2"/>
  <c r="AD16" i="2"/>
  <c r="AC17" i="2"/>
  <c r="AA18" i="2"/>
  <c r="AC18" i="2" l="1"/>
  <c r="AA19" i="2"/>
  <c r="AQ17" i="2"/>
  <c r="AI17" i="2"/>
  <c r="AP17" i="2"/>
  <c r="AH17" i="2"/>
  <c r="AO17" i="2"/>
  <c r="AG17" i="2"/>
  <c r="AN17" i="2"/>
  <c r="AF17" i="2"/>
  <c r="AJ17" i="2"/>
  <c r="AL17" i="2"/>
  <c r="AU17" i="2"/>
  <c r="AE17" i="2"/>
  <c r="AK17" i="2"/>
  <c r="AR17" i="2"/>
  <c r="AM17" i="2"/>
  <c r="AS17" i="2"/>
  <c r="AT17" i="2"/>
  <c r="AD17" i="2"/>
  <c r="AO18" i="2" l="1"/>
  <c r="AG18" i="2"/>
  <c r="AN18" i="2"/>
  <c r="AF18" i="2"/>
  <c r="AU18" i="2"/>
  <c r="AM18" i="2"/>
  <c r="AE18" i="2"/>
  <c r="AT18" i="2"/>
  <c r="AL18" i="2"/>
  <c r="AD18" i="2"/>
  <c r="AK18" i="2"/>
  <c r="AQ18" i="2"/>
  <c r="AJ18" i="2"/>
  <c r="AP18" i="2"/>
  <c r="AS18" i="2"/>
  <c r="AR18" i="2"/>
  <c r="AH18" i="2"/>
  <c r="AI18" i="2"/>
  <c r="AC19" i="2"/>
  <c r="AA20" i="2"/>
  <c r="AC20" i="2" l="1"/>
  <c r="AA21" i="2"/>
  <c r="AO19" i="2"/>
  <c r="AG19" i="2"/>
  <c r="AN19" i="2"/>
  <c r="AF19" i="2"/>
  <c r="AU19" i="2"/>
  <c r="AM19" i="2"/>
  <c r="AE19" i="2"/>
  <c r="AT19" i="2"/>
  <c r="AL19" i="2"/>
  <c r="AD19" i="2"/>
  <c r="AR19" i="2"/>
  <c r="AH19" i="2"/>
  <c r="AS19" i="2"/>
  <c r="AQ19" i="2"/>
  <c r="AJ19" i="2"/>
  <c r="AI19" i="2"/>
  <c r="AK19" i="2"/>
  <c r="AP19" i="2"/>
  <c r="AC21" i="2" l="1"/>
  <c r="AA22" i="2"/>
  <c r="AO20" i="2"/>
  <c r="AG20" i="2"/>
  <c r="AN20" i="2"/>
  <c r="AF20" i="2"/>
  <c r="AU20" i="2"/>
  <c r="AM20" i="2"/>
  <c r="AE20" i="2"/>
  <c r="AT20" i="2"/>
  <c r="AL20" i="2"/>
  <c r="AD20" i="2"/>
  <c r="AI20" i="2"/>
  <c r="AK20" i="2"/>
  <c r="AH20" i="2"/>
  <c r="AJ20" i="2"/>
  <c r="AQ20" i="2"/>
  <c r="AP20" i="2"/>
  <c r="AR20" i="2"/>
  <c r="AS20" i="2"/>
  <c r="AO21" i="2" l="1"/>
  <c r="AG21" i="2"/>
  <c r="AN21" i="2"/>
  <c r="AF21" i="2"/>
  <c r="AU21" i="2"/>
  <c r="AM21" i="2"/>
  <c r="AE21" i="2"/>
  <c r="AT21" i="2"/>
  <c r="AL21" i="2"/>
  <c r="AD21" i="2"/>
  <c r="AR21" i="2"/>
  <c r="AK21" i="2"/>
  <c r="AQ21" i="2"/>
  <c r="AP21" i="2"/>
  <c r="AH21" i="2"/>
  <c r="AS21" i="2"/>
  <c r="AJ21" i="2"/>
  <c r="AI21" i="2"/>
  <c r="AC22" i="2"/>
  <c r="AA23" i="2"/>
  <c r="AC23" i="2" l="1"/>
  <c r="AA24" i="2"/>
  <c r="AO22" i="2"/>
  <c r="AG22" i="2"/>
  <c r="AN22" i="2"/>
  <c r="AF22" i="2"/>
  <c r="AU22" i="2"/>
  <c r="AM22" i="2"/>
  <c r="AE22" i="2"/>
  <c r="AT22" i="2"/>
  <c r="AL22" i="2"/>
  <c r="AD22" i="2"/>
  <c r="AJ22" i="2"/>
  <c r="AS22" i="2"/>
  <c r="AI22" i="2"/>
  <c r="AR22" i="2"/>
  <c r="AH22" i="2"/>
  <c r="AK22" i="2"/>
  <c r="AQ22" i="2"/>
  <c r="AP22" i="2"/>
  <c r="AC24" i="2" l="1"/>
  <c r="AA25" i="2"/>
  <c r="AO23" i="2"/>
  <c r="AG23" i="2"/>
  <c r="AN23" i="2"/>
  <c r="AF23" i="2"/>
  <c r="AU23" i="2"/>
  <c r="AM23" i="2"/>
  <c r="AE23" i="2"/>
  <c r="AT23" i="2"/>
  <c r="AL23" i="2"/>
  <c r="AD23" i="2"/>
  <c r="AJ23" i="2"/>
  <c r="AP23" i="2"/>
  <c r="AI23" i="2"/>
  <c r="AK23" i="2"/>
  <c r="AR23" i="2"/>
  <c r="AQ23" i="2"/>
  <c r="AH23" i="2"/>
  <c r="AS23" i="2"/>
  <c r="AO24" i="2" l="1"/>
  <c r="AG24" i="2"/>
  <c r="AN24" i="2"/>
  <c r="AF24" i="2"/>
  <c r="AU24" i="2"/>
  <c r="AM24" i="2"/>
  <c r="AE24" i="2"/>
  <c r="AT24" i="2"/>
  <c r="AL24" i="2"/>
  <c r="AD24" i="2"/>
  <c r="AH24" i="2"/>
  <c r="AQ24" i="2"/>
  <c r="AS24" i="2"/>
  <c r="AP24" i="2"/>
  <c r="AR24" i="2"/>
  <c r="AI24" i="2"/>
  <c r="AK24" i="2"/>
  <c r="AJ24" i="2"/>
  <c r="AC25" i="2"/>
  <c r="AA26" i="2"/>
  <c r="AC26" i="2" l="1"/>
  <c r="AA27" i="2"/>
  <c r="AO25" i="2"/>
  <c r="AG25" i="2"/>
  <c r="AN25" i="2"/>
  <c r="AF25" i="2"/>
  <c r="AU25" i="2"/>
  <c r="AM25" i="2"/>
  <c r="AE25" i="2"/>
  <c r="AT25" i="2"/>
  <c r="AL25" i="2"/>
  <c r="AD25" i="2"/>
  <c r="AH25" i="2"/>
  <c r="AJ25" i="2"/>
  <c r="AS25" i="2"/>
  <c r="AI25" i="2"/>
  <c r="AP25" i="2"/>
  <c r="AK25" i="2"/>
  <c r="AR25" i="2"/>
  <c r="AQ25" i="2"/>
  <c r="AO26" i="2" l="1"/>
  <c r="AG26" i="2"/>
  <c r="AN26" i="2"/>
  <c r="AF26" i="2"/>
  <c r="AU26" i="2"/>
  <c r="AM26" i="2"/>
  <c r="AE26" i="2"/>
  <c r="AT26" i="2"/>
  <c r="AL26" i="2"/>
  <c r="AD26" i="2"/>
  <c r="AK26" i="2"/>
  <c r="AQ26" i="2"/>
  <c r="AJ26" i="2"/>
  <c r="AP26" i="2"/>
  <c r="AS26" i="2"/>
  <c r="AR26" i="2"/>
  <c r="AI26" i="2"/>
  <c r="AH26" i="2"/>
  <c r="AA28" i="2"/>
  <c r="AC27" i="2"/>
  <c r="AC28" i="2" l="1"/>
  <c r="AA29" i="2"/>
  <c r="AT27" i="2"/>
  <c r="AL27" i="2"/>
  <c r="AD27" i="2"/>
  <c r="AS27" i="2"/>
  <c r="AK27" i="2"/>
  <c r="AR27" i="2"/>
  <c r="AJ27" i="2"/>
  <c r="AQ27" i="2"/>
  <c r="AI27" i="2"/>
  <c r="AO27" i="2"/>
  <c r="AU27" i="2"/>
  <c r="AE27" i="2"/>
  <c r="AN27" i="2"/>
  <c r="AP27" i="2"/>
  <c r="AG27" i="2"/>
  <c r="AF27" i="2"/>
  <c r="AH27" i="2"/>
  <c r="AM27" i="2"/>
  <c r="AQ28" i="2" l="1"/>
  <c r="AI28" i="2"/>
  <c r="AP28" i="2"/>
  <c r="AH28" i="2"/>
  <c r="AO28" i="2"/>
  <c r="AG28" i="2"/>
  <c r="AN28" i="2"/>
  <c r="AF28" i="2"/>
  <c r="AU28" i="2"/>
  <c r="AR28" i="2"/>
  <c r="AT28" i="2"/>
  <c r="AD28" i="2"/>
  <c r="AS28" i="2"/>
  <c r="AM28" i="2"/>
  <c r="AJ28" i="2"/>
  <c r="AE28" i="2"/>
  <c r="AL28" i="2"/>
  <c r="AK28" i="2"/>
  <c r="AC29" i="2"/>
  <c r="AA30" i="2"/>
  <c r="AC30" i="2" l="1"/>
  <c r="AA31" i="2"/>
  <c r="AN29" i="2"/>
  <c r="AF29" i="2"/>
  <c r="AU29" i="2"/>
  <c r="AM29" i="2"/>
  <c r="AE29" i="2"/>
  <c r="AT29" i="2"/>
  <c r="AL29" i="2"/>
  <c r="AD29" i="2"/>
  <c r="AS29" i="2"/>
  <c r="AK29" i="2"/>
  <c r="AQ29" i="2"/>
  <c r="AG29" i="2"/>
  <c r="AP29" i="2"/>
  <c r="AR29" i="2"/>
  <c r="AI29" i="2"/>
  <c r="AH29" i="2"/>
  <c r="AO29" i="2"/>
  <c r="AJ29" i="2"/>
  <c r="AC31" i="2" l="1"/>
  <c r="AA32" i="2"/>
  <c r="AS30" i="2"/>
  <c r="AK30" i="2"/>
  <c r="AR30" i="2"/>
  <c r="AJ30" i="2"/>
  <c r="AQ30" i="2"/>
  <c r="AI30" i="2"/>
  <c r="AP30" i="2"/>
  <c r="AH30" i="2"/>
  <c r="AU30" i="2"/>
  <c r="AE30" i="2"/>
  <c r="AG30" i="2"/>
  <c r="AT30" i="2"/>
  <c r="AD30" i="2"/>
  <c r="AF30" i="2"/>
  <c r="AM30" i="2"/>
  <c r="AL30" i="2"/>
  <c r="AO30" i="2"/>
  <c r="AN30" i="2"/>
  <c r="AA33" i="2" l="1"/>
  <c r="AC32" i="2"/>
  <c r="AP31" i="2"/>
  <c r="AH31" i="2"/>
  <c r="AO31" i="2"/>
  <c r="AG31" i="2"/>
  <c r="AN31" i="2"/>
  <c r="AF31" i="2"/>
  <c r="AU31" i="2"/>
  <c r="AM31" i="2"/>
  <c r="AE31" i="2"/>
  <c r="AS31" i="2"/>
  <c r="AI31" i="2"/>
  <c r="AR31" i="2"/>
  <c r="AT31" i="2"/>
  <c r="AD31" i="2"/>
  <c r="AK31" i="2"/>
  <c r="AJ31" i="2"/>
  <c r="AQ31" i="2"/>
  <c r="AL31" i="2"/>
  <c r="AU32" i="2" l="1"/>
  <c r="AM32" i="2"/>
  <c r="AE32" i="2"/>
  <c r="AT32" i="2"/>
  <c r="AL32" i="2"/>
  <c r="AD32" i="2"/>
  <c r="AS32" i="2"/>
  <c r="AK32" i="2"/>
  <c r="AR32" i="2"/>
  <c r="AJ32" i="2"/>
  <c r="AF32" i="2"/>
  <c r="AH32" i="2"/>
  <c r="AQ32" i="2"/>
  <c r="AG32" i="2"/>
  <c r="AN32" i="2"/>
  <c r="AI32" i="2"/>
  <c r="AP32" i="2"/>
  <c r="AO32" i="2"/>
  <c r="AA34" i="2"/>
  <c r="AC33" i="2"/>
  <c r="AC34" i="2" l="1"/>
  <c r="AA35" i="2"/>
  <c r="AR33" i="2"/>
  <c r="AJ33" i="2"/>
  <c r="AQ33" i="2"/>
  <c r="AI33" i="2"/>
  <c r="AP33" i="2"/>
  <c r="AH33" i="2"/>
  <c r="AO33" i="2"/>
  <c r="AG33" i="2"/>
  <c r="AU33" i="2"/>
  <c r="AE33" i="2"/>
  <c r="AK33" i="2"/>
  <c r="AT33" i="2"/>
  <c r="AD33" i="2"/>
  <c r="AF33" i="2"/>
  <c r="AM33" i="2"/>
  <c r="AL33" i="2"/>
  <c r="AN33" i="2"/>
  <c r="AS33" i="2"/>
  <c r="AC35" i="2" l="1"/>
  <c r="AA36" i="2"/>
  <c r="AO34" i="2"/>
  <c r="AG34" i="2"/>
  <c r="AN34" i="2"/>
  <c r="AF34" i="2"/>
  <c r="AU34" i="2"/>
  <c r="AM34" i="2"/>
  <c r="AE34" i="2"/>
  <c r="AT34" i="2"/>
  <c r="AL34" i="2"/>
  <c r="AD34" i="2"/>
  <c r="AH34" i="2"/>
  <c r="AJ34" i="2"/>
  <c r="AS34" i="2"/>
  <c r="AI34" i="2"/>
  <c r="AP34" i="2"/>
  <c r="AK34" i="2"/>
  <c r="AR34" i="2"/>
  <c r="AQ34" i="2"/>
  <c r="AC36" i="2" l="1"/>
  <c r="AA37" i="2"/>
  <c r="AN35" i="2"/>
  <c r="AF35" i="2"/>
  <c r="AM35" i="2"/>
  <c r="AD35" i="2"/>
  <c r="AU35" i="2"/>
  <c r="AL35" i="2"/>
  <c r="AT35" i="2"/>
  <c r="AK35" i="2"/>
  <c r="AS35" i="2"/>
  <c r="AJ35" i="2"/>
  <c r="AQ35" i="2"/>
  <c r="AI35" i="2"/>
  <c r="AP35" i="2"/>
  <c r="AH35" i="2"/>
  <c r="AO35" i="2"/>
  <c r="AR35" i="2"/>
  <c r="AG35" i="2"/>
  <c r="AE35" i="2"/>
  <c r="AS36" i="2" l="1"/>
  <c r="AK36" i="2"/>
  <c r="AM36" i="2"/>
  <c r="AD36" i="2"/>
  <c r="AU36" i="2"/>
  <c r="AL36" i="2"/>
  <c r="AT36" i="2"/>
  <c r="AJ36" i="2"/>
  <c r="AR36" i="2"/>
  <c r="AI36" i="2"/>
  <c r="AF36" i="2"/>
  <c r="AP36" i="2"/>
  <c r="AE36" i="2"/>
  <c r="AO36" i="2"/>
  <c r="AQ36" i="2"/>
  <c r="AG36" i="2"/>
  <c r="AN36" i="2"/>
  <c r="AH36" i="2"/>
  <c r="AC37" i="2"/>
  <c r="AA38" i="2"/>
  <c r="AP37" i="2" l="1"/>
  <c r="AH37" i="2"/>
  <c r="AM37" i="2"/>
  <c r="AD37" i="2"/>
  <c r="AU37" i="2"/>
  <c r="AL37" i="2"/>
  <c r="AT37" i="2"/>
  <c r="AK37" i="2"/>
  <c r="AS37" i="2"/>
  <c r="AJ37" i="2"/>
  <c r="AN37" i="2"/>
  <c r="AF37" i="2"/>
  <c r="AI37" i="2"/>
  <c r="AE37" i="2"/>
  <c r="AG37" i="2"/>
  <c r="AO37" i="2"/>
  <c r="AR37" i="2"/>
  <c r="AQ37" i="2"/>
  <c r="AC38" i="2"/>
  <c r="AA39" i="2"/>
  <c r="AC39" i="2" l="1"/>
  <c r="AA40" i="2"/>
  <c r="AU38" i="2"/>
  <c r="AM38" i="2"/>
  <c r="AE38" i="2"/>
  <c r="AL38" i="2"/>
  <c r="AT38" i="2"/>
  <c r="AK38" i="2"/>
  <c r="AS38" i="2"/>
  <c r="AJ38" i="2"/>
  <c r="AR38" i="2"/>
  <c r="AI38" i="2"/>
  <c r="AQ38" i="2"/>
  <c r="AN38" i="2"/>
  <c r="AP38" i="2"/>
  <c r="AH38" i="2"/>
  <c r="AO38" i="2"/>
  <c r="AD38" i="2"/>
  <c r="AF38" i="2"/>
  <c r="AG38" i="2"/>
  <c r="AR39" i="2" l="1"/>
  <c r="AJ39" i="2"/>
  <c r="AM39" i="2"/>
  <c r="AD39" i="2"/>
  <c r="AU39" i="2"/>
  <c r="AL39" i="2"/>
  <c r="AT39" i="2"/>
  <c r="AK39" i="2"/>
  <c r="AS39" i="2"/>
  <c r="AI39" i="2"/>
  <c r="AQ39" i="2"/>
  <c r="AF39" i="2"/>
  <c r="AP39" i="2"/>
  <c r="AE39" i="2"/>
  <c r="AH39" i="2"/>
  <c r="AG39" i="2"/>
  <c r="AN39" i="2"/>
  <c r="AO39" i="2"/>
  <c r="AC40" i="2"/>
  <c r="AA41" i="2"/>
  <c r="AC41" i="2" l="1"/>
  <c r="AA42" i="2"/>
  <c r="AO40" i="2"/>
  <c r="AG40" i="2"/>
  <c r="AU40" i="2"/>
  <c r="AL40" i="2"/>
  <c r="AT40" i="2"/>
  <c r="AK40" i="2"/>
  <c r="AS40" i="2"/>
  <c r="AJ40" i="2"/>
  <c r="AR40" i="2"/>
  <c r="AI40" i="2"/>
  <c r="AE40" i="2"/>
  <c r="AH40" i="2"/>
  <c r="AD40" i="2"/>
  <c r="AF40" i="2"/>
  <c r="AN40" i="2"/>
  <c r="AM40" i="2"/>
  <c r="AQ40" i="2"/>
  <c r="AP40" i="2"/>
  <c r="AC42" i="2" l="1"/>
  <c r="AA43" i="2"/>
  <c r="AT41" i="2"/>
  <c r="AL41" i="2"/>
  <c r="AD41" i="2"/>
  <c r="AM41" i="2"/>
  <c r="AU41" i="2"/>
  <c r="AK41" i="2"/>
  <c r="AS41" i="2"/>
  <c r="AJ41" i="2"/>
  <c r="AR41" i="2"/>
  <c r="AI41" i="2"/>
  <c r="AO41" i="2"/>
  <c r="AQ41" i="2"/>
  <c r="AN41" i="2"/>
  <c r="AP41" i="2"/>
  <c r="AF41" i="2"/>
  <c r="AE41" i="2"/>
  <c r="AH41" i="2"/>
  <c r="AG41" i="2"/>
  <c r="AA44" i="2" l="1"/>
  <c r="AC43" i="2"/>
  <c r="AQ42" i="2"/>
  <c r="AI42" i="2"/>
  <c r="AM42" i="2"/>
  <c r="AD42" i="2"/>
  <c r="AU42" i="2"/>
  <c r="AL42" i="2"/>
  <c r="AT42" i="2"/>
  <c r="AK42" i="2"/>
  <c r="AS42" i="2"/>
  <c r="AJ42" i="2"/>
  <c r="AE42" i="2"/>
  <c r="AG42" i="2"/>
  <c r="AR42" i="2"/>
  <c r="AF42" i="2"/>
  <c r="AN42" i="2"/>
  <c r="AH42" i="2"/>
  <c r="AP42" i="2"/>
  <c r="AO42" i="2"/>
  <c r="AC44" i="2" l="1"/>
  <c r="AA45" i="2"/>
  <c r="AN43" i="2"/>
  <c r="AF43" i="2"/>
  <c r="AM43" i="2"/>
  <c r="AD43" i="2"/>
  <c r="AU43" i="2"/>
  <c r="AL43" i="2"/>
  <c r="AT43" i="2"/>
  <c r="AK43" i="2"/>
  <c r="AS43" i="2"/>
  <c r="AJ43" i="2"/>
  <c r="AI43" i="2"/>
  <c r="AP43" i="2"/>
  <c r="AH43" i="2"/>
  <c r="AO43" i="2"/>
  <c r="AR43" i="2"/>
  <c r="AQ43" i="2"/>
  <c r="AE43" i="2"/>
  <c r="AG43" i="2"/>
  <c r="AC45" i="2" l="1"/>
  <c r="AA46" i="2"/>
  <c r="AR44" i="2"/>
  <c r="AJ44" i="2"/>
  <c r="AU44" i="2"/>
  <c r="AL44" i="2"/>
  <c r="AT44" i="2"/>
  <c r="AK44" i="2"/>
  <c r="AS44" i="2"/>
  <c r="AI44" i="2"/>
  <c r="AQ44" i="2"/>
  <c r="AH44" i="2"/>
  <c r="AM44" i="2"/>
  <c r="AO44" i="2"/>
  <c r="AG44" i="2"/>
  <c r="AN44" i="2"/>
  <c r="AD44" i="2"/>
  <c r="AP44" i="2"/>
  <c r="AF44" i="2"/>
  <c r="AE44" i="2"/>
  <c r="AC46" i="2" l="1"/>
  <c r="AA47" i="2"/>
  <c r="AR45" i="2"/>
  <c r="AJ45" i="2"/>
  <c r="AO45" i="2"/>
  <c r="AF45" i="2"/>
  <c r="AN45" i="2"/>
  <c r="AE45" i="2"/>
  <c r="AM45" i="2"/>
  <c r="AD45" i="2"/>
  <c r="AU45" i="2"/>
  <c r="AL45" i="2"/>
  <c r="AG45" i="2"/>
  <c r="AI45" i="2"/>
  <c r="AT45" i="2"/>
  <c r="AH45" i="2"/>
  <c r="AP45" i="2"/>
  <c r="AK45" i="2"/>
  <c r="AS45" i="2"/>
  <c r="AQ45" i="2"/>
  <c r="AC47" i="2" l="1"/>
  <c r="AA48" i="2"/>
  <c r="AR46" i="2"/>
  <c r="AJ46" i="2"/>
  <c r="AS46" i="2"/>
  <c r="AI46" i="2"/>
  <c r="AQ46" i="2"/>
  <c r="AH46" i="2"/>
  <c r="AP46" i="2"/>
  <c r="AG46" i="2"/>
  <c r="AO46" i="2"/>
  <c r="AF46" i="2"/>
  <c r="AM46" i="2"/>
  <c r="AT46" i="2"/>
  <c r="AL46" i="2"/>
  <c r="AN46" i="2"/>
  <c r="AD46" i="2"/>
  <c r="AU46" i="2"/>
  <c r="AK46" i="2"/>
  <c r="AE46" i="2"/>
  <c r="AR47" i="2" l="1"/>
  <c r="AJ47" i="2"/>
  <c r="AM47" i="2"/>
  <c r="AD47" i="2"/>
  <c r="AU47" i="2"/>
  <c r="AL47" i="2"/>
  <c r="AT47" i="2"/>
  <c r="AK47" i="2"/>
  <c r="AS47" i="2"/>
  <c r="AI47" i="2"/>
  <c r="AG47" i="2"/>
  <c r="AN47" i="2"/>
  <c r="AF47" i="2"/>
  <c r="AH47" i="2"/>
  <c r="AP47" i="2"/>
  <c r="AO47" i="2"/>
  <c r="AQ47" i="2"/>
  <c r="AE47" i="2"/>
  <c r="AA49" i="2"/>
  <c r="AC48" i="2"/>
  <c r="AC49" i="2" l="1"/>
  <c r="AA50" i="2"/>
  <c r="AR48" i="2"/>
  <c r="AJ48" i="2"/>
  <c r="AP48" i="2"/>
  <c r="AG48" i="2"/>
  <c r="AO48" i="2"/>
  <c r="AF48" i="2"/>
  <c r="AN48" i="2"/>
  <c r="AE48" i="2"/>
  <c r="AM48" i="2"/>
  <c r="AD48" i="2"/>
  <c r="AT48" i="2"/>
  <c r="AH48" i="2"/>
  <c r="AS48" i="2"/>
  <c r="AU48" i="2"/>
  <c r="AK48" i="2"/>
  <c r="AI48" i="2"/>
  <c r="AQ48" i="2"/>
  <c r="AL48" i="2"/>
  <c r="AC50" i="2" l="1"/>
  <c r="AA51" i="2"/>
  <c r="AR49" i="2"/>
  <c r="AJ49" i="2"/>
  <c r="AT49" i="2"/>
  <c r="AK49" i="2"/>
  <c r="AS49" i="2"/>
  <c r="AI49" i="2"/>
  <c r="AQ49" i="2"/>
  <c r="AH49" i="2"/>
  <c r="AP49" i="2"/>
  <c r="AG49" i="2"/>
  <c r="AL49" i="2"/>
  <c r="AN49" i="2"/>
  <c r="AF49" i="2"/>
  <c r="AM49" i="2"/>
  <c r="AU49" i="2"/>
  <c r="AO49" i="2"/>
  <c r="AD49" i="2"/>
  <c r="AE49" i="2"/>
  <c r="AR50" i="2" l="1"/>
  <c r="AJ50" i="2"/>
  <c r="AN50" i="2"/>
  <c r="AE50" i="2"/>
  <c r="AM50" i="2"/>
  <c r="AD50" i="2"/>
  <c r="AU50" i="2"/>
  <c r="AL50" i="2"/>
  <c r="AT50" i="2"/>
  <c r="AK50" i="2"/>
  <c r="AF50" i="2"/>
  <c r="AH50" i="2"/>
  <c r="AS50" i="2"/>
  <c r="AG50" i="2"/>
  <c r="AO50" i="2"/>
  <c r="AI50" i="2"/>
  <c r="AQ50" i="2"/>
  <c r="AP50" i="2"/>
  <c r="AA52" i="2"/>
  <c r="AC51" i="2"/>
  <c r="AC52" i="2" l="1"/>
  <c r="AA53" i="2"/>
  <c r="AR51" i="2"/>
  <c r="AJ51" i="2"/>
  <c r="AQ51" i="2"/>
  <c r="AH51" i="2"/>
  <c r="AP51" i="2"/>
  <c r="AG51" i="2"/>
  <c r="AO51" i="2"/>
  <c r="AF51" i="2"/>
  <c r="AN51" i="2"/>
  <c r="AE51" i="2"/>
  <c r="AM51" i="2"/>
  <c r="AT51" i="2"/>
  <c r="AL51" i="2"/>
  <c r="AS51" i="2"/>
  <c r="AD51" i="2"/>
  <c r="AU51" i="2"/>
  <c r="AI51" i="2"/>
  <c r="AK51" i="2"/>
  <c r="AC53" i="2" l="1"/>
  <c r="AA54" i="2"/>
  <c r="AR52" i="2"/>
  <c r="AJ52" i="2"/>
  <c r="AU52" i="2"/>
  <c r="AL52" i="2"/>
  <c r="AT52" i="2"/>
  <c r="AK52" i="2"/>
  <c r="AS52" i="2"/>
  <c r="AI52" i="2"/>
  <c r="AQ52" i="2"/>
  <c r="AH52" i="2"/>
  <c r="AE52" i="2"/>
  <c r="AG52" i="2"/>
  <c r="AD52" i="2"/>
  <c r="AF52" i="2"/>
  <c r="AN52" i="2"/>
  <c r="AM52" i="2"/>
  <c r="AP52" i="2"/>
  <c r="AO52" i="2"/>
  <c r="AQ53" i="2" l="1"/>
  <c r="AI53" i="2"/>
  <c r="AU53" i="2"/>
  <c r="AL53" i="2"/>
  <c r="AS53" i="2"/>
  <c r="AJ53" i="2"/>
  <c r="AR53" i="2"/>
  <c r="AF53" i="2"/>
  <c r="AP53" i="2"/>
  <c r="AE53" i="2"/>
  <c r="AO53" i="2"/>
  <c r="AD53" i="2"/>
  <c r="AN53" i="2"/>
  <c r="AT53" i="2"/>
  <c r="AH53" i="2"/>
  <c r="AM53" i="2"/>
  <c r="AK53" i="2"/>
  <c r="AG53" i="2"/>
  <c r="AC54" i="2"/>
  <c r="AA55" i="2"/>
  <c r="AC55" i="2" l="1"/>
  <c r="AA56" i="2"/>
  <c r="AU54" i="2"/>
  <c r="AM54" i="2"/>
  <c r="AE54" i="2"/>
  <c r="AP54" i="2"/>
  <c r="AG54" i="2"/>
  <c r="AN54" i="2"/>
  <c r="AD54" i="2"/>
  <c r="AL54" i="2"/>
  <c r="AJ54" i="2"/>
  <c r="AI54" i="2"/>
  <c r="AT54" i="2"/>
  <c r="AH54" i="2"/>
  <c r="AS54" i="2"/>
  <c r="AF54" i="2"/>
  <c r="AK54" i="2"/>
  <c r="AR54" i="2"/>
  <c r="AO54" i="2"/>
  <c r="AQ54" i="2"/>
  <c r="AQ55" i="2" l="1"/>
  <c r="AI55" i="2"/>
  <c r="AU55" i="2"/>
  <c r="AL55" i="2"/>
  <c r="AT55" i="2"/>
  <c r="AK55" i="2"/>
  <c r="AR55" i="2"/>
  <c r="AH55" i="2"/>
  <c r="AP55" i="2"/>
  <c r="AG55" i="2"/>
  <c r="AM55" i="2"/>
  <c r="AJ55" i="2"/>
  <c r="AF55" i="2"/>
  <c r="AE55" i="2"/>
  <c r="AN55" i="2"/>
  <c r="AD55" i="2"/>
  <c r="AO55" i="2"/>
  <c r="AS55" i="2"/>
  <c r="AC56" i="2"/>
  <c r="AA57" i="2"/>
  <c r="AC57" i="2" l="1"/>
  <c r="AA58" i="2"/>
  <c r="AU56" i="2"/>
  <c r="AM56" i="2"/>
  <c r="AE56" i="2"/>
  <c r="AP56" i="2"/>
  <c r="AG56" i="2"/>
  <c r="AO56" i="2"/>
  <c r="AF56" i="2"/>
  <c r="AL56" i="2"/>
  <c r="AT56" i="2"/>
  <c r="AK56" i="2"/>
  <c r="AH56" i="2"/>
  <c r="AD56" i="2"/>
  <c r="AS56" i="2"/>
  <c r="AR56" i="2"/>
  <c r="AJ56" i="2"/>
  <c r="AQ56" i="2"/>
  <c r="AN56" i="2"/>
  <c r="AI56" i="2"/>
  <c r="AQ57" i="2" l="1"/>
  <c r="AI57" i="2"/>
  <c r="AT57" i="2"/>
  <c r="AK57" i="2"/>
  <c r="AS57" i="2"/>
  <c r="AJ57" i="2"/>
  <c r="AP57" i="2"/>
  <c r="AG57" i="2"/>
  <c r="AO57" i="2"/>
  <c r="AF57" i="2"/>
  <c r="AU57" i="2"/>
  <c r="AR57" i="2"/>
  <c r="AN57" i="2"/>
  <c r="AM57" i="2"/>
  <c r="AL57" i="2"/>
  <c r="AD57" i="2"/>
  <c r="AH57" i="2"/>
  <c r="AE57" i="2"/>
  <c r="AC58" i="2"/>
  <c r="AA59" i="2"/>
  <c r="AC59" i="2" l="1"/>
  <c r="AA60" i="2"/>
  <c r="AU58" i="2"/>
  <c r="AM58" i="2"/>
  <c r="AE58" i="2"/>
  <c r="AO58" i="2"/>
  <c r="AF58" i="2"/>
  <c r="AN58" i="2"/>
  <c r="AD58" i="2"/>
  <c r="AT58" i="2"/>
  <c r="AK58" i="2"/>
  <c r="AS58" i="2"/>
  <c r="AJ58" i="2"/>
  <c r="AP58" i="2"/>
  <c r="AL58" i="2"/>
  <c r="AI58" i="2"/>
  <c r="AH58" i="2"/>
  <c r="AG58" i="2"/>
  <c r="AQ58" i="2"/>
  <c r="AR58" i="2"/>
  <c r="AC60" i="2" l="1"/>
  <c r="AA61" i="2"/>
  <c r="AQ59" i="2"/>
  <c r="AI59" i="2"/>
  <c r="AS59" i="2"/>
  <c r="AJ59" i="2"/>
  <c r="AR59" i="2"/>
  <c r="AH59" i="2"/>
  <c r="AO59" i="2"/>
  <c r="AF59" i="2"/>
  <c r="AN59" i="2"/>
  <c r="AE59" i="2"/>
  <c r="AD59" i="2"/>
  <c r="AU59" i="2"/>
  <c r="AT59" i="2"/>
  <c r="AP59" i="2"/>
  <c r="AL59" i="2"/>
  <c r="AK59" i="2"/>
  <c r="AG59" i="2"/>
  <c r="AM59" i="2"/>
  <c r="AA62" i="2" l="1"/>
  <c r="AC61" i="2"/>
  <c r="AU60" i="2"/>
  <c r="AM60" i="2"/>
  <c r="AE60" i="2"/>
  <c r="AN60" i="2"/>
  <c r="AD60" i="2"/>
  <c r="AL60" i="2"/>
  <c r="AS60" i="2"/>
  <c r="AJ60" i="2"/>
  <c r="AR60" i="2"/>
  <c r="AI60" i="2"/>
  <c r="AQ60" i="2"/>
  <c r="AP60" i="2"/>
  <c r="AO60" i="2"/>
  <c r="AK60" i="2"/>
  <c r="AG60" i="2"/>
  <c r="AF60" i="2"/>
  <c r="AT60" i="2"/>
  <c r="AH60" i="2"/>
  <c r="AQ61" i="2" l="1"/>
  <c r="AI61" i="2"/>
  <c r="AR61" i="2"/>
  <c r="AH61" i="2"/>
  <c r="AP61" i="2"/>
  <c r="AG61" i="2"/>
  <c r="AN61" i="2"/>
  <c r="AE61" i="2"/>
  <c r="AM61" i="2"/>
  <c r="AD61" i="2"/>
  <c r="AK61" i="2"/>
  <c r="AJ61" i="2"/>
  <c r="AF61" i="2"/>
  <c r="AU61" i="2"/>
  <c r="AT61" i="2"/>
  <c r="AS61" i="2"/>
  <c r="AL61" i="2"/>
  <c r="AO61" i="2"/>
  <c r="AC62" i="2"/>
  <c r="AA63" i="2"/>
  <c r="AC63" i="2" l="1"/>
  <c r="AA64" i="2"/>
  <c r="AU62" i="2"/>
  <c r="AM62" i="2"/>
  <c r="AE62" i="2"/>
  <c r="AL62" i="2"/>
  <c r="AT62" i="2"/>
  <c r="AK62" i="2"/>
  <c r="AR62" i="2"/>
  <c r="AI62" i="2"/>
  <c r="AQ62" i="2"/>
  <c r="AH62" i="2"/>
  <c r="AD62" i="2"/>
  <c r="AS62" i="2"/>
  <c r="AP62" i="2"/>
  <c r="AO62" i="2"/>
  <c r="AN62" i="2"/>
  <c r="AG62" i="2"/>
  <c r="AJ62" i="2"/>
  <c r="AF62" i="2"/>
  <c r="AQ63" i="2" l="1"/>
  <c r="AI63" i="2"/>
  <c r="AS63" i="2"/>
  <c r="AJ63" i="2"/>
  <c r="AN63" i="2"/>
  <c r="AD63" i="2"/>
  <c r="AM63" i="2"/>
  <c r="AU63" i="2"/>
  <c r="AK63" i="2"/>
  <c r="AT63" i="2"/>
  <c r="AH63" i="2"/>
  <c r="AR63" i="2"/>
  <c r="AP63" i="2"/>
  <c r="AO63" i="2"/>
  <c r="AL63" i="2"/>
  <c r="AG63" i="2"/>
  <c r="AE63" i="2"/>
  <c r="AF63" i="2"/>
  <c r="AC64" i="2"/>
  <c r="AA65" i="2"/>
  <c r="AA66" i="2" l="1"/>
  <c r="AC65" i="2"/>
  <c r="AU64" i="2"/>
  <c r="AM64" i="2"/>
  <c r="AE64" i="2"/>
  <c r="AO64" i="2"/>
  <c r="AF64" i="2"/>
  <c r="AN64" i="2"/>
  <c r="AD64" i="2"/>
  <c r="AL64" i="2"/>
  <c r="AS64" i="2"/>
  <c r="AJ64" i="2"/>
  <c r="AR64" i="2"/>
  <c r="AQ64" i="2"/>
  <c r="AK64" i="2"/>
  <c r="AI64" i="2"/>
  <c r="AH64" i="2"/>
  <c r="AG64" i="2"/>
  <c r="AP64" i="2"/>
  <c r="AT64" i="2"/>
  <c r="AQ65" i="2" l="1"/>
  <c r="AI65" i="2"/>
  <c r="AS65" i="2"/>
  <c r="AJ65" i="2"/>
  <c r="AR65" i="2"/>
  <c r="AH65" i="2"/>
  <c r="AP65" i="2"/>
  <c r="AG65" i="2"/>
  <c r="AN65" i="2"/>
  <c r="AE65" i="2"/>
  <c r="AF65" i="2"/>
  <c r="AD65" i="2"/>
  <c r="AT65" i="2"/>
  <c r="AO65" i="2"/>
  <c r="AL65" i="2"/>
  <c r="AK65" i="2"/>
  <c r="AM65" i="2"/>
  <c r="AU65" i="2"/>
  <c r="AC66" i="2"/>
  <c r="AA67" i="2"/>
  <c r="AC67" i="2" l="1"/>
  <c r="AA68" i="2"/>
  <c r="AU66" i="2"/>
  <c r="AM66" i="2"/>
  <c r="AE66" i="2"/>
  <c r="AN66" i="2"/>
  <c r="AD66" i="2"/>
  <c r="AL66" i="2"/>
  <c r="AT66" i="2"/>
  <c r="AK66" i="2"/>
  <c r="AR66" i="2"/>
  <c r="AI66" i="2"/>
  <c r="AS66" i="2"/>
  <c r="AQ66" i="2"/>
  <c r="AO66" i="2"/>
  <c r="AJ66" i="2"/>
  <c r="AP66" i="2"/>
  <c r="AH66" i="2"/>
  <c r="AF66" i="2"/>
  <c r="AG66" i="2"/>
  <c r="AQ67" i="2" l="1"/>
  <c r="AI67" i="2"/>
  <c r="AR67" i="2"/>
  <c r="AH67" i="2"/>
  <c r="AP67" i="2"/>
  <c r="AG67" i="2"/>
  <c r="AO67" i="2"/>
  <c r="AF67" i="2"/>
  <c r="AM67" i="2"/>
  <c r="AD67" i="2"/>
  <c r="AL67" i="2"/>
  <c r="AK67" i="2"/>
  <c r="AE67" i="2"/>
  <c r="AU67" i="2"/>
  <c r="AT67" i="2"/>
  <c r="AS67" i="2"/>
  <c r="AN67" i="2"/>
  <c r="AJ67" i="2"/>
  <c r="AC68" i="2"/>
  <c r="AA69" i="2"/>
  <c r="AC69" i="2" l="1"/>
  <c r="AA70" i="2"/>
  <c r="AU68" i="2"/>
  <c r="AM68" i="2"/>
  <c r="AE68" i="2"/>
  <c r="AL68" i="2"/>
  <c r="AT68" i="2"/>
  <c r="AK68" i="2"/>
  <c r="AS68" i="2"/>
  <c r="AJ68" i="2"/>
  <c r="AQ68" i="2"/>
  <c r="AH68" i="2"/>
  <c r="AF68" i="2"/>
  <c r="AD68" i="2"/>
  <c r="AP68" i="2"/>
  <c r="AO68" i="2"/>
  <c r="AR68" i="2"/>
  <c r="AN68" i="2"/>
  <c r="AI68" i="2"/>
  <c r="AG68" i="2"/>
  <c r="AC70" i="2" l="1"/>
  <c r="AA71" i="2"/>
  <c r="AQ69" i="2"/>
  <c r="AI69" i="2"/>
  <c r="AP69" i="2"/>
  <c r="AG69" i="2"/>
  <c r="AO69" i="2"/>
  <c r="AF69" i="2"/>
  <c r="AN69" i="2"/>
  <c r="AE69" i="2"/>
  <c r="AU69" i="2"/>
  <c r="AL69" i="2"/>
  <c r="AS69" i="2"/>
  <c r="AR69" i="2"/>
  <c r="AK69" i="2"/>
  <c r="AJ69" i="2"/>
  <c r="AD69" i="2"/>
  <c r="AT69" i="2"/>
  <c r="AM69" i="2"/>
  <c r="AH69" i="2"/>
  <c r="AU70" i="2" l="1"/>
  <c r="AM70" i="2"/>
  <c r="AE70" i="2"/>
  <c r="AT70" i="2"/>
  <c r="AK70" i="2"/>
  <c r="AS70" i="2"/>
  <c r="AJ70" i="2"/>
  <c r="AR70" i="2"/>
  <c r="AI70" i="2"/>
  <c r="AP70" i="2"/>
  <c r="AG70" i="2"/>
  <c r="AN70" i="2"/>
  <c r="AL70" i="2"/>
  <c r="AF70" i="2"/>
  <c r="AD70" i="2"/>
  <c r="AQ70" i="2"/>
  <c r="AO70" i="2"/>
  <c r="AH70" i="2"/>
  <c r="AC71" i="2"/>
  <c r="AA72" i="2"/>
  <c r="AC72" i="2" l="1"/>
  <c r="AA73" i="2"/>
  <c r="AQ71" i="2"/>
  <c r="AI71" i="2"/>
  <c r="AR71" i="2"/>
  <c r="AH71" i="2"/>
  <c r="AU71" i="2"/>
  <c r="AK71" i="2"/>
  <c r="AT71" i="2"/>
  <c r="AJ71" i="2"/>
  <c r="AS71" i="2"/>
  <c r="AG71" i="2"/>
  <c r="AO71" i="2"/>
  <c r="AE71" i="2"/>
  <c r="AD71" i="2"/>
  <c r="AP71" i="2"/>
  <c r="AN71" i="2"/>
  <c r="AM71" i="2"/>
  <c r="AL71" i="2"/>
  <c r="AF71" i="2"/>
  <c r="AC73" i="2" l="1"/>
  <c r="AA74" i="2"/>
  <c r="AU72" i="2"/>
  <c r="AM72" i="2"/>
  <c r="AE72" i="2"/>
  <c r="AL72" i="2"/>
  <c r="AT72" i="2"/>
  <c r="AK72" i="2"/>
  <c r="AS72" i="2"/>
  <c r="AJ72" i="2"/>
  <c r="AN72" i="2"/>
  <c r="AD72" i="2"/>
  <c r="AH72" i="2"/>
  <c r="AG72" i="2"/>
  <c r="AF72" i="2"/>
  <c r="AQ72" i="2"/>
  <c r="AP72" i="2"/>
  <c r="AO72" i="2"/>
  <c r="AI72" i="2"/>
  <c r="AR72" i="2"/>
  <c r="AC74" i="2" l="1"/>
  <c r="AA75" i="2"/>
  <c r="AQ73" i="2"/>
  <c r="AI73" i="2"/>
  <c r="AR73" i="2"/>
  <c r="AU73" i="2"/>
  <c r="AL73" i="2"/>
  <c r="AK73" i="2"/>
  <c r="AJ73" i="2"/>
  <c r="AT73" i="2"/>
  <c r="AH73" i="2"/>
  <c r="AM73" i="2"/>
  <c r="AE73" i="2"/>
  <c r="AD73" i="2"/>
  <c r="AS73" i="2"/>
  <c r="AO73" i="2"/>
  <c r="AF73" i="2"/>
  <c r="AN73" i="2"/>
  <c r="AG73" i="2"/>
  <c r="AP73" i="2"/>
  <c r="AC75" i="2" l="1"/>
  <c r="AA76" i="2"/>
  <c r="AU74" i="2"/>
  <c r="AM74" i="2"/>
  <c r="AE74" i="2"/>
  <c r="AL74" i="2"/>
  <c r="AS74" i="2"/>
  <c r="AJ74" i="2"/>
  <c r="AP74" i="2"/>
  <c r="AG74" i="2"/>
  <c r="AT74" i="2"/>
  <c r="AF74" i="2"/>
  <c r="AR74" i="2"/>
  <c r="AD74" i="2"/>
  <c r="AQ74" i="2"/>
  <c r="AH74" i="2"/>
  <c r="AO74" i="2"/>
  <c r="AK74" i="2"/>
  <c r="AN74" i="2"/>
  <c r="AI74" i="2"/>
  <c r="AC76" i="2" l="1"/>
  <c r="AA77" i="2"/>
  <c r="AQ75" i="2"/>
  <c r="AI75" i="2"/>
  <c r="AP75" i="2"/>
  <c r="AG75" i="2"/>
  <c r="AN75" i="2"/>
  <c r="AE75" i="2"/>
  <c r="AT75" i="2"/>
  <c r="AK75" i="2"/>
  <c r="AS75" i="2"/>
  <c r="AD75" i="2"/>
  <c r="AR75" i="2"/>
  <c r="AO75" i="2"/>
  <c r="AU75" i="2"/>
  <c r="AF75" i="2"/>
  <c r="AM75" i="2"/>
  <c r="AJ75" i="2"/>
  <c r="AL75" i="2"/>
  <c r="AH75" i="2"/>
  <c r="AQ76" i="2" l="1"/>
  <c r="AI76" i="2"/>
  <c r="AT76" i="2"/>
  <c r="AK76" i="2"/>
  <c r="AR76" i="2"/>
  <c r="AH76" i="2"/>
  <c r="AN76" i="2"/>
  <c r="AE76" i="2"/>
  <c r="AG76" i="2"/>
  <c r="AU76" i="2"/>
  <c r="AF76" i="2"/>
  <c r="AS76" i="2"/>
  <c r="AD76" i="2"/>
  <c r="AJ76" i="2"/>
  <c r="AP76" i="2"/>
  <c r="AM76" i="2"/>
  <c r="AL76" i="2"/>
  <c r="AO76" i="2"/>
  <c r="AC77" i="2"/>
  <c r="AA78" i="2"/>
  <c r="AC78" i="2" l="1"/>
  <c r="AA79" i="2"/>
  <c r="AQ77" i="2"/>
  <c r="AI77" i="2"/>
  <c r="AN77" i="2"/>
  <c r="AE77" i="2"/>
  <c r="AU77" i="2"/>
  <c r="AL77" i="2"/>
  <c r="AR77" i="2"/>
  <c r="AH77" i="2"/>
  <c r="AK77" i="2"/>
  <c r="AJ77" i="2"/>
  <c r="AG77" i="2"/>
  <c r="AM77" i="2"/>
  <c r="AT77" i="2"/>
  <c r="AS77" i="2"/>
  <c r="AP77" i="2"/>
  <c r="AF77" i="2"/>
  <c r="AO77" i="2"/>
  <c r="AD77" i="2"/>
  <c r="AC79" i="2" l="1"/>
  <c r="AA80" i="2"/>
  <c r="AQ78" i="2"/>
  <c r="AI78" i="2"/>
  <c r="AR78" i="2"/>
  <c r="AH78" i="2"/>
  <c r="AO78" i="2"/>
  <c r="AF78" i="2"/>
  <c r="AU78" i="2"/>
  <c r="AL78" i="2"/>
  <c r="AN78" i="2"/>
  <c r="AM78" i="2"/>
  <c r="AK78" i="2"/>
  <c r="AP78" i="2"/>
  <c r="AS78" i="2"/>
  <c r="AJ78" i="2"/>
  <c r="AG78" i="2"/>
  <c r="AD78" i="2"/>
  <c r="AT78" i="2"/>
  <c r="AE78" i="2"/>
  <c r="AC80" i="2" l="1"/>
  <c r="AA81" i="2"/>
  <c r="AQ79" i="2"/>
  <c r="AI79" i="2"/>
  <c r="AU79" i="2"/>
  <c r="AL79" i="2"/>
  <c r="AS79" i="2"/>
  <c r="AJ79" i="2"/>
  <c r="AO79" i="2"/>
  <c r="AF79" i="2"/>
  <c r="AT79" i="2"/>
  <c r="AE79" i="2"/>
  <c r="AR79" i="2"/>
  <c r="AD79" i="2"/>
  <c r="AP79" i="2"/>
  <c r="AG79" i="2"/>
  <c r="AN79" i="2"/>
  <c r="AM79" i="2"/>
  <c r="AH79" i="2"/>
  <c r="AK79" i="2"/>
  <c r="AC81" i="2" l="1"/>
  <c r="AA82" i="2"/>
  <c r="AS80" i="2"/>
  <c r="AQ80" i="2"/>
  <c r="AI80" i="2"/>
  <c r="AO80" i="2"/>
  <c r="AF80" i="2"/>
  <c r="AM80" i="2"/>
  <c r="AD80" i="2"/>
  <c r="AT80" i="2"/>
  <c r="AJ80" i="2"/>
  <c r="AK80" i="2"/>
  <c r="AH80" i="2"/>
  <c r="AG80" i="2"/>
  <c r="AL80" i="2"/>
  <c r="AU80" i="2"/>
  <c r="AR80" i="2"/>
  <c r="AN80" i="2"/>
  <c r="AP80" i="2"/>
  <c r="AE80" i="2"/>
  <c r="AC82" i="2" l="1"/>
  <c r="AA83" i="2"/>
  <c r="AS81" i="2"/>
  <c r="AK81" i="2"/>
  <c r="AQ81" i="2"/>
  <c r="AI81" i="2"/>
  <c r="AM81" i="2"/>
  <c r="AU81" i="2"/>
  <c r="AJ81" i="2"/>
  <c r="AP81" i="2"/>
  <c r="AF81" i="2"/>
  <c r="AR81" i="2"/>
  <c r="AO81" i="2"/>
  <c r="AN81" i="2"/>
  <c r="AT81" i="2"/>
  <c r="AD81" i="2"/>
  <c r="AL81" i="2"/>
  <c r="AG81" i="2"/>
  <c r="AE81" i="2"/>
  <c r="AH81" i="2"/>
  <c r="AC83" i="2" l="1"/>
  <c r="AA84" i="2"/>
  <c r="AS82" i="2"/>
  <c r="AK82" i="2"/>
  <c r="AQ82" i="2"/>
  <c r="AI82" i="2"/>
  <c r="AU82" i="2"/>
  <c r="AJ82" i="2"/>
  <c r="AR82" i="2"/>
  <c r="AG82" i="2"/>
  <c r="AN82" i="2"/>
  <c r="AD82" i="2"/>
  <c r="AH82" i="2"/>
  <c r="AF82" i="2"/>
  <c r="AE82" i="2"/>
  <c r="AL82" i="2"/>
  <c r="AT82" i="2"/>
  <c r="AO82" i="2"/>
  <c r="AP82" i="2"/>
  <c r="AM82" i="2"/>
  <c r="AS83" i="2" l="1"/>
  <c r="AK83" i="2"/>
  <c r="AQ83" i="2"/>
  <c r="AI83" i="2"/>
  <c r="AR83" i="2"/>
  <c r="AG83" i="2"/>
  <c r="AO83" i="2"/>
  <c r="AE83" i="2"/>
  <c r="AL83" i="2"/>
  <c r="AT83" i="2"/>
  <c r="AP83" i="2"/>
  <c r="AN83" i="2"/>
  <c r="AU83" i="2"/>
  <c r="AD83" i="2"/>
  <c r="AM83" i="2"/>
  <c r="AJ83" i="2"/>
  <c r="AH83" i="2"/>
  <c r="AF83" i="2"/>
  <c r="AC84" i="2"/>
  <c r="AA85" i="2"/>
  <c r="AC85" i="2" l="1"/>
  <c r="AA86" i="2"/>
  <c r="AS84" i="2"/>
  <c r="AK84" i="2"/>
  <c r="AQ84" i="2"/>
  <c r="AI84" i="2"/>
  <c r="AO84" i="2"/>
  <c r="AE84" i="2"/>
  <c r="AM84" i="2"/>
  <c r="AT84" i="2"/>
  <c r="AH84" i="2"/>
  <c r="AL84" i="2"/>
  <c r="AJ84" i="2"/>
  <c r="AG84" i="2"/>
  <c r="AN84" i="2"/>
  <c r="AF84" i="2"/>
  <c r="AD84" i="2"/>
  <c r="AU84" i="2"/>
  <c r="AR84" i="2"/>
  <c r="AP84" i="2"/>
  <c r="AC86" i="2" l="1"/>
  <c r="AA87" i="2"/>
  <c r="AS85" i="2"/>
  <c r="AK85" i="2"/>
  <c r="AQ85" i="2"/>
  <c r="AI85" i="2"/>
  <c r="AM85" i="2"/>
  <c r="AU85" i="2"/>
  <c r="AJ85" i="2"/>
  <c r="AT85" i="2"/>
  <c r="AH85" i="2"/>
  <c r="AP85" i="2"/>
  <c r="AF85" i="2"/>
  <c r="AD85" i="2"/>
  <c r="AR85" i="2"/>
  <c r="AE85" i="2"/>
  <c r="AL85" i="2"/>
  <c r="AG85" i="2"/>
  <c r="AO85" i="2"/>
  <c r="AN85" i="2"/>
  <c r="AC87" i="2" l="1"/>
  <c r="AA88" i="2"/>
  <c r="AS86" i="2"/>
  <c r="AK86" i="2"/>
  <c r="AQ86" i="2"/>
  <c r="AI86" i="2"/>
  <c r="AU86" i="2"/>
  <c r="AJ86" i="2"/>
  <c r="AR86" i="2"/>
  <c r="AG86" i="2"/>
  <c r="AP86" i="2"/>
  <c r="AF86" i="2"/>
  <c r="AN86" i="2"/>
  <c r="AD86" i="2"/>
  <c r="AT86" i="2"/>
  <c r="AO86" i="2"/>
  <c r="AM86" i="2"/>
  <c r="AH86" i="2"/>
  <c r="AE86" i="2"/>
  <c r="AL86" i="2"/>
  <c r="AC88" i="2" l="1"/>
  <c r="AA89" i="2"/>
  <c r="AS87" i="2"/>
  <c r="AK87" i="2"/>
  <c r="AQ87" i="2"/>
  <c r="AI87" i="2"/>
  <c r="AR87" i="2"/>
  <c r="AG87" i="2"/>
  <c r="AO87" i="2"/>
  <c r="AE87" i="2"/>
  <c r="AN87" i="2"/>
  <c r="AD87" i="2"/>
  <c r="AL87" i="2"/>
  <c r="AP87" i="2"/>
  <c r="AM87" i="2"/>
  <c r="AJ87" i="2"/>
  <c r="AT87" i="2"/>
  <c r="AU87" i="2"/>
  <c r="AF87" i="2"/>
  <c r="AH87" i="2"/>
  <c r="AC89" i="2" l="1"/>
  <c r="AA90" i="2"/>
  <c r="AS88" i="2"/>
  <c r="AK88" i="2"/>
  <c r="AQ88" i="2"/>
  <c r="AI88" i="2"/>
  <c r="AO88" i="2"/>
  <c r="AE88" i="2"/>
  <c r="AM88" i="2"/>
  <c r="AL88" i="2"/>
  <c r="AT88" i="2"/>
  <c r="AH88" i="2"/>
  <c r="AN88" i="2"/>
  <c r="AJ88" i="2"/>
  <c r="AG88" i="2"/>
  <c r="AP88" i="2"/>
  <c r="AD88" i="2"/>
  <c r="AU88" i="2"/>
  <c r="AR88" i="2"/>
  <c r="AF88" i="2"/>
  <c r="AO89" i="2" l="1"/>
  <c r="AG89" i="2"/>
  <c r="AU89" i="2"/>
  <c r="AM89" i="2"/>
  <c r="AE89" i="2"/>
  <c r="AR89" i="2"/>
  <c r="AJ89" i="2"/>
  <c r="AP89" i="2"/>
  <c r="AL89" i="2"/>
  <c r="AK89" i="2"/>
  <c r="AT89" i="2"/>
  <c r="AH89" i="2"/>
  <c r="AS89" i="2"/>
  <c r="AQ89" i="2"/>
  <c r="AN89" i="2"/>
  <c r="AD89" i="2"/>
  <c r="AI89" i="2"/>
  <c r="AF89" i="2"/>
  <c r="AC90" i="2"/>
  <c r="AA91" i="2"/>
  <c r="AC91" i="2" l="1"/>
  <c r="AA92" i="2"/>
  <c r="AS90" i="2"/>
  <c r="AK90" i="2"/>
  <c r="AQ90" i="2"/>
  <c r="AI90" i="2"/>
  <c r="AN90" i="2"/>
  <c r="AF90" i="2"/>
  <c r="AT90" i="2"/>
  <c r="AG90" i="2"/>
  <c r="AP90" i="2"/>
  <c r="AD90" i="2"/>
  <c r="AO90" i="2"/>
  <c r="AL90" i="2"/>
  <c r="AM90" i="2"/>
  <c r="AJ90" i="2"/>
  <c r="AH90" i="2"/>
  <c r="AR90" i="2"/>
  <c r="AU90" i="2"/>
  <c r="AE90" i="2"/>
  <c r="AC92" i="2" l="1"/>
  <c r="AA93" i="2"/>
  <c r="AO91" i="2"/>
  <c r="AG91" i="2"/>
  <c r="AU91" i="2"/>
  <c r="AM91" i="2"/>
  <c r="AE91" i="2"/>
  <c r="AR91" i="2"/>
  <c r="AJ91" i="2"/>
  <c r="AT91" i="2"/>
  <c r="AH91" i="2"/>
  <c r="AQ91" i="2"/>
  <c r="AD91" i="2"/>
  <c r="AP91" i="2"/>
  <c r="AL91" i="2"/>
  <c r="AS91" i="2"/>
  <c r="AK91" i="2"/>
  <c r="AI91" i="2"/>
  <c r="AF91" i="2"/>
  <c r="AN91" i="2"/>
  <c r="AS92" i="2" l="1"/>
  <c r="AK92" i="2"/>
  <c r="AQ92" i="2"/>
  <c r="AI92" i="2"/>
  <c r="AN92" i="2"/>
  <c r="AF92" i="2"/>
  <c r="AL92" i="2"/>
  <c r="AU92" i="2"/>
  <c r="AH92" i="2"/>
  <c r="AT92" i="2"/>
  <c r="AG92" i="2"/>
  <c r="AP92" i="2"/>
  <c r="AD92" i="2"/>
  <c r="AR92" i="2"/>
  <c r="AO92" i="2"/>
  <c r="AE92" i="2"/>
  <c r="AM92" i="2"/>
  <c r="AJ92" i="2"/>
  <c r="AC93" i="2"/>
  <c r="AA94" i="2"/>
  <c r="AT93" i="2" l="1"/>
  <c r="AL93" i="2"/>
  <c r="AD93" i="2"/>
  <c r="AQ93" i="2"/>
  <c r="AH93" i="2"/>
  <c r="AO93" i="2"/>
  <c r="AF93" i="2"/>
  <c r="AU93" i="2"/>
  <c r="AK93" i="2"/>
  <c r="AN93" i="2"/>
  <c r="AJ93" i="2"/>
  <c r="AI93" i="2"/>
  <c r="AS93" i="2"/>
  <c r="AE93" i="2"/>
  <c r="AG93" i="2"/>
  <c r="AM93" i="2"/>
  <c r="AR93" i="2"/>
  <c r="AP93" i="2"/>
  <c r="AC94" i="2"/>
  <c r="AA95" i="2"/>
  <c r="AC95" i="2" l="1"/>
  <c r="AA96" i="2"/>
  <c r="AP94" i="2"/>
  <c r="AH94" i="2"/>
  <c r="AS94" i="2"/>
  <c r="AJ94" i="2"/>
  <c r="AQ94" i="2"/>
  <c r="AG94" i="2"/>
  <c r="AM94" i="2"/>
  <c r="AD94" i="2"/>
  <c r="AK94" i="2"/>
  <c r="AU94" i="2"/>
  <c r="AF94" i="2"/>
  <c r="AT94" i="2"/>
  <c r="AE94" i="2"/>
  <c r="AO94" i="2"/>
  <c r="AN94" i="2"/>
  <c r="AL94" i="2"/>
  <c r="AI94" i="2"/>
  <c r="AR94" i="2"/>
  <c r="AC96" i="2" l="1"/>
  <c r="AA97" i="2"/>
  <c r="AP95" i="2"/>
  <c r="AH95" i="2"/>
  <c r="AT95" i="2"/>
  <c r="AL95" i="2"/>
  <c r="AD95" i="2"/>
  <c r="AN95" i="2"/>
  <c r="AK95" i="2"/>
  <c r="AR95" i="2"/>
  <c r="AG95" i="2"/>
  <c r="AI95" i="2"/>
  <c r="AU95" i="2"/>
  <c r="AE95" i="2"/>
  <c r="AS95" i="2"/>
  <c r="AO95" i="2"/>
  <c r="AQ95" i="2"/>
  <c r="AF95" i="2"/>
  <c r="AM95" i="2"/>
  <c r="AJ95" i="2"/>
  <c r="AT96" i="2" l="1"/>
  <c r="AL96" i="2"/>
  <c r="AD96" i="2"/>
  <c r="AP96" i="2"/>
  <c r="AH96" i="2"/>
  <c r="AM96" i="2"/>
  <c r="AU96" i="2"/>
  <c r="AJ96" i="2"/>
  <c r="AQ96" i="2"/>
  <c r="AF96" i="2"/>
  <c r="AK96" i="2"/>
  <c r="AG96" i="2"/>
  <c r="AE96" i="2"/>
  <c r="AR96" i="2"/>
  <c r="AI96" i="2"/>
  <c r="AO96" i="2"/>
  <c r="AS96" i="2"/>
  <c r="AN96" i="2"/>
  <c r="AC97" i="2"/>
  <c r="AA98" i="2"/>
  <c r="AC98" i="2" l="1"/>
  <c r="AA99" i="2"/>
  <c r="AP97" i="2"/>
  <c r="AH97" i="2"/>
  <c r="AT97" i="2"/>
  <c r="AL97" i="2"/>
  <c r="AD97" i="2"/>
  <c r="AK97" i="2"/>
  <c r="AS97" i="2"/>
  <c r="AI97" i="2"/>
  <c r="AO97" i="2"/>
  <c r="AE97" i="2"/>
  <c r="AN97" i="2"/>
  <c r="AJ97" i="2"/>
  <c r="AG97" i="2"/>
  <c r="AU97" i="2"/>
  <c r="AM97" i="2"/>
  <c r="AF97" i="2"/>
  <c r="AQ97" i="2"/>
  <c r="AR97" i="2"/>
  <c r="AC99" i="2" l="1"/>
  <c r="AA100" i="2"/>
  <c r="AT98" i="2"/>
  <c r="AL98" i="2"/>
  <c r="AD98" i="2"/>
  <c r="AP98" i="2"/>
  <c r="AH98" i="2"/>
  <c r="AU98" i="2"/>
  <c r="AJ98" i="2"/>
  <c r="AR98" i="2"/>
  <c r="AG98" i="2"/>
  <c r="AN98" i="2"/>
  <c r="AM98" i="2"/>
  <c r="AI98" i="2"/>
  <c r="AF98" i="2"/>
  <c r="AS98" i="2"/>
  <c r="AQ98" i="2"/>
  <c r="AO98" i="2"/>
  <c r="AK98" i="2"/>
  <c r="AE98" i="2"/>
  <c r="AP99" i="2" l="1"/>
  <c r="AH99" i="2"/>
  <c r="AT99" i="2"/>
  <c r="AL99" i="2"/>
  <c r="AD99" i="2"/>
  <c r="AS99" i="2"/>
  <c r="AI99" i="2"/>
  <c r="AQ99" i="2"/>
  <c r="AF99" i="2"/>
  <c r="AM99" i="2"/>
  <c r="AU99" i="2"/>
  <c r="AO99" i="2"/>
  <c r="AN99" i="2"/>
  <c r="AJ99" i="2"/>
  <c r="AR99" i="2"/>
  <c r="AE99" i="2"/>
  <c r="AK99" i="2"/>
  <c r="AG99" i="2"/>
  <c r="AC100" i="2"/>
  <c r="AA101" i="2"/>
  <c r="AC101" i="2" l="1"/>
  <c r="AA102" i="2"/>
  <c r="AT100" i="2"/>
  <c r="AL100" i="2"/>
  <c r="AD100" i="2"/>
  <c r="AP100" i="2"/>
  <c r="AH100" i="2"/>
  <c r="AR100" i="2"/>
  <c r="AG100" i="2"/>
  <c r="AO100" i="2"/>
  <c r="AE100" i="2"/>
  <c r="AK100" i="2"/>
  <c r="AU100" i="2"/>
  <c r="AQ100" i="2"/>
  <c r="AN100" i="2"/>
  <c r="AJ100" i="2"/>
  <c r="AS100" i="2"/>
  <c r="AM100" i="2"/>
  <c r="AI100" i="2"/>
  <c r="AF100" i="2"/>
  <c r="AC102" i="2" l="1"/>
  <c r="AA103" i="2"/>
  <c r="AP101" i="2"/>
  <c r="AH101" i="2"/>
  <c r="AT101" i="2"/>
  <c r="AL101" i="2"/>
  <c r="AD101" i="2"/>
  <c r="AQ101" i="2"/>
  <c r="AF101" i="2"/>
  <c r="AN101" i="2"/>
  <c r="AU101" i="2"/>
  <c r="AJ101" i="2"/>
  <c r="AE101" i="2"/>
  <c r="AR101" i="2"/>
  <c r="AO101" i="2"/>
  <c r="AK101" i="2"/>
  <c r="AS101" i="2"/>
  <c r="AM101" i="2"/>
  <c r="AI101" i="2"/>
  <c r="AG101" i="2"/>
  <c r="AC103" i="2" l="1"/>
  <c r="AA104" i="2"/>
  <c r="AT102" i="2"/>
  <c r="AL102" i="2"/>
  <c r="AD102" i="2"/>
  <c r="AP102" i="2"/>
  <c r="AH102" i="2"/>
  <c r="AO102" i="2"/>
  <c r="AE102" i="2"/>
  <c r="AM102" i="2"/>
  <c r="AS102" i="2"/>
  <c r="AI102" i="2"/>
  <c r="AJ102" i="2"/>
  <c r="AF102" i="2"/>
  <c r="AU102" i="2"/>
  <c r="AQ102" i="2"/>
  <c r="AR102" i="2"/>
  <c r="AN102" i="2"/>
  <c r="AG102" i="2"/>
  <c r="AK102" i="2"/>
  <c r="AA105" i="2" l="1"/>
  <c r="AC104" i="2"/>
  <c r="AP103" i="2"/>
  <c r="AH103" i="2"/>
  <c r="AT103" i="2"/>
  <c r="AL103" i="2"/>
  <c r="AD103" i="2"/>
  <c r="AN103" i="2"/>
  <c r="AK103" i="2"/>
  <c r="AR103" i="2"/>
  <c r="AG103" i="2"/>
  <c r="AJ103" i="2"/>
  <c r="AF103" i="2"/>
  <c r="AU103" i="2"/>
  <c r="AE103" i="2"/>
  <c r="AQ103" i="2"/>
  <c r="AS103" i="2"/>
  <c r="AO103" i="2"/>
  <c r="AM103" i="2"/>
  <c r="E18" i="2"/>
  <c r="AI103" i="2"/>
  <c r="E16" i="2"/>
  <c r="E17" i="2"/>
  <c r="AT104" i="2" l="1"/>
  <c r="AL104" i="2"/>
  <c r="AD104" i="2"/>
  <c r="AP104" i="2"/>
  <c r="AH104" i="2"/>
  <c r="AM104" i="2"/>
  <c r="AU104" i="2"/>
  <c r="AJ104" i="2"/>
  <c r="AQ104" i="2"/>
  <c r="AF104" i="2"/>
  <c r="AN104" i="2"/>
  <c r="AI104" i="2"/>
  <c r="AG104" i="2"/>
  <c r="AS104" i="2"/>
  <c r="AR104" i="2"/>
  <c r="AO104" i="2"/>
  <c r="AK104" i="2"/>
  <c r="AE104" i="2"/>
  <c r="AC105" i="2"/>
  <c r="AA106" i="2"/>
  <c r="AC106" i="2" l="1"/>
  <c r="AA107" i="2"/>
  <c r="AP105" i="2"/>
  <c r="AH105" i="2"/>
  <c r="AU105" i="2"/>
  <c r="AL105" i="2"/>
  <c r="AT105" i="2"/>
  <c r="AK105" i="2"/>
  <c r="AO105" i="2"/>
  <c r="AF105" i="2"/>
  <c r="AR105" i="2"/>
  <c r="AD105" i="2"/>
  <c r="AN105" i="2"/>
  <c r="AI105" i="2"/>
  <c r="AS105" i="2"/>
  <c r="AQ105" i="2"/>
  <c r="AJ105" i="2"/>
  <c r="AE105" i="2"/>
  <c r="AG105" i="2"/>
  <c r="AM105" i="2"/>
  <c r="AT106" i="2" l="1"/>
  <c r="AL106" i="2"/>
  <c r="AD106" i="2"/>
  <c r="AN106" i="2"/>
  <c r="AE106" i="2"/>
  <c r="AM106" i="2"/>
  <c r="AQ106" i="2"/>
  <c r="AH106" i="2"/>
  <c r="AJ106" i="2"/>
  <c r="AU106" i="2"/>
  <c r="AG106" i="2"/>
  <c r="AP106" i="2"/>
  <c r="AO106" i="2"/>
  <c r="AI106" i="2"/>
  <c r="AF106" i="2"/>
  <c r="AS106" i="2"/>
  <c r="AR106" i="2"/>
  <c r="AK106" i="2"/>
  <c r="AC107" i="2"/>
  <c r="AA108" i="2"/>
  <c r="AA109" i="2" l="1"/>
  <c r="AC108" i="2"/>
  <c r="AP107" i="2"/>
  <c r="AH107" i="2"/>
  <c r="AO107" i="2"/>
  <c r="AF107" i="2"/>
  <c r="AN107" i="2"/>
  <c r="AE107" i="2"/>
  <c r="AS107" i="2"/>
  <c r="AJ107" i="2"/>
  <c r="AU107" i="2"/>
  <c r="AG107" i="2"/>
  <c r="AR107" i="2"/>
  <c r="AL107" i="2"/>
  <c r="AM107" i="2"/>
  <c r="AI107" i="2"/>
  <c r="AD107" i="2"/>
  <c r="AK107" i="2"/>
  <c r="AT107" i="2"/>
  <c r="AQ107" i="2"/>
  <c r="AT108" i="2" l="1"/>
  <c r="AL108" i="2"/>
  <c r="AD108" i="2"/>
  <c r="AQ108" i="2"/>
  <c r="AH108" i="2"/>
  <c r="AP108" i="2"/>
  <c r="AG108" i="2"/>
  <c r="AU108" i="2"/>
  <c r="AK108" i="2"/>
  <c r="AR108" i="2"/>
  <c r="AN108" i="2"/>
  <c r="AI108" i="2"/>
  <c r="AJ108" i="2"/>
  <c r="AE108" i="2"/>
  <c r="AS108" i="2"/>
  <c r="AO108" i="2"/>
  <c r="AM108" i="2"/>
  <c r="AF108" i="2"/>
  <c r="AC109" i="2"/>
  <c r="AA110" i="2"/>
  <c r="AP109" i="2" l="1"/>
  <c r="AH109" i="2"/>
  <c r="AS109" i="2"/>
  <c r="AJ109" i="2"/>
  <c r="AR109" i="2"/>
  <c r="AI109" i="2"/>
  <c r="AM109" i="2"/>
  <c r="AD109" i="2"/>
  <c r="AK109" i="2"/>
  <c r="AU109" i="2"/>
  <c r="AF109" i="2"/>
  <c r="AO109" i="2"/>
  <c r="AQ109" i="2"/>
  <c r="AN109" i="2"/>
  <c r="AG109" i="2"/>
  <c r="AL109" i="2"/>
  <c r="AE109" i="2"/>
  <c r="AT109" i="2"/>
  <c r="AC110" i="2"/>
  <c r="AA111" i="2"/>
  <c r="AT110" i="2" l="1"/>
  <c r="AL110" i="2"/>
  <c r="AD110" i="2"/>
  <c r="AU110" i="2"/>
  <c r="AK110" i="2"/>
  <c r="AS110" i="2"/>
  <c r="AJ110" i="2"/>
  <c r="AO110" i="2"/>
  <c r="AF110" i="2"/>
  <c r="AH110" i="2"/>
  <c r="AR110" i="2"/>
  <c r="AE110" i="2"/>
  <c r="AN110" i="2"/>
  <c r="AP110" i="2"/>
  <c r="AI110" i="2"/>
  <c r="AG110" i="2"/>
  <c r="AM110" i="2"/>
  <c r="AQ110" i="2"/>
  <c r="AC111" i="2"/>
  <c r="AA112" i="2"/>
  <c r="AA113" i="2" l="1"/>
  <c r="AC112" i="2"/>
  <c r="AP111" i="2"/>
  <c r="AH111" i="2"/>
  <c r="AM111" i="2"/>
  <c r="AD111" i="2"/>
  <c r="AU111" i="2"/>
  <c r="AL111" i="2"/>
  <c r="AQ111" i="2"/>
  <c r="AG111" i="2"/>
  <c r="AS111" i="2"/>
  <c r="AE111" i="2"/>
  <c r="AO111" i="2"/>
  <c r="AJ111" i="2"/>
  <c r="AN111" i="2"/>
  <c r="AI111" i="2"/>
  <c r="AF111" i="2"/>
  <c r="AR111" i="2"/>
  <c r="AK111" i="2"/>
  <c r="AT111" i="2"/>
  <c r="AT112" i="2" l="1"/>
  <c r="AL112" i="2"/>
  <c r="AD112" i="2"/>
  <c r="AQ112" i="2"/>
  <c r="AI112" i="2"/>
  <c r="AR112" i="2"/>
  <c r="AG112" i="2"/>
  <c r="AP112" i="2"/>
  <c r="AF112" i="2"/>
  <c r="AK112" i="2"/>
  <c r="AO112" i="2"/>
  <c r="AM112" i="2"/>
  <c r="AE112" i="2"/>
  <c r="AU112" i="2"/>
  <c r="AN112" i="2"/>
  <c r="AH112" i="2"/>
  <c r="AJ112" i="2"/>
  <c r="AS112" i="2"/>
  <c r="AC113" i="2"/>
  <c r="AA114" i="2"/>
  <c r="AC114" i="2" l="1"/>
  <c r="AA115" i="2"/>
  <c r="AP113" i="2"/>
  <c r="AH113" i="2"/>
  <c r="AU113" i="2"/>
  <c r="AM113" i="2"/>
  <c r="AE113" i="2"/>
  <c r="AQ113" i="2"/>
  <c r="AF113" i="2"/>
  <c r="AO113" i="2"/>
  <c r="AD113" i="2"/>
  <c r="AT113" i="2"/>
  <c r="AJ113" i="2"/>
  <c r="AR113" i="2"/>
  <c r="AL113" i="2"/>
  <c r="AG113" i="2"/>
  <c r="AS113" i="2"/>
  <c r="AN113" i="2"/>
  <c r="AI113" i="2"/>
  <c r="AK113" i="2"/>
  <c r="AC115" i="2" l="1"/>
  <c r="AA116" i="2"/>
  <c r="AT114" i="2"/>
  <c r="AL114" i="2"/>
  <c r="AD114" i="2"/>
  <c r="AQ114" i="2"/>
  <c r="AI114" i="2"/>
  <c r="AO114" i="2"/>
  <c r="AE114" i="2"/>
  <c r="AN114" i="2"/>
  <c r="AS114" i="2"/>
  <c r="AH114" i="2"/>
  <c r="AU114" i="2"/>
  <c r="AP114" i="2"/>
  <c r="AJ114" i="2"/>
  <c r="AR114" i="2"/>
  <c r="AM114" i="2"/>
  <c r="AG114" i="2"/>
  <c r="AF114" i="2"/>
  <c r="AK114" i="2"/>
  <c r="AA117" i="2" l="1"/>
  <c r="AC116" i="2"/>
  <c r="AP115" i="2"/>
  <c r="AH115" i="2"/>
  <c r="AU115" i="2"/>
  <c r="AM115" i="2"/>
  <c r="AE115" i="2"/>
  <c r="AN115" i="2"/>
  <c r="AL115" i="2"/>
  <c r="AR115" i="2"/>
  <c r="AG115" i="2"/>
  <c r="AF115" i="2"/>
  <c r="AS115" i="2"/>
  <c r="AK115" i="2"/>
  <c r="AQ115" i="2"/>
  <c r="AO115" i="2"/>
  <c r="AI115" i="2"/>
  <c r="AD115" i="2"/>
  <c r="AT115" i="2"/>
  <c r="AJ115" i="2"/>
  <c r="AC117" i="2" l="1"/>
  <c r="AA118" i="2"/>
  <c r="AT116" i="2"/>
  <c r="AL116" i="2"/>
  <c r="AD116" i="2"/>
  <c r="AQ116" i="2"/>
  <c r="AI116" i="2"/>
  <c r="AM116" i="2"/>
  <c r="AK116" i="2"/>
  <c r="AP116" i="2"/>
  <c r="AF116" i="2"/>
  <c r="AJ116" i="2"/>
  <c r="AG116" i="2"/>
  <c r="AR116" i="2"/>
  <c r="AO116" i="2"/>
  <c r="AH116" i="2"/>
  <c r="AE116" i="2"/>
  <c r="AN116" i="2"/>
  <c r="AS116" i="2"/>
  <c r="AU116" i="2"/>
  <c r="AC118" i="2" l="1"/>
  <c r="AA119" i="2"/>
  <c r="AP117" i="2"/>
  <c r="AH117" i="2"/>
  <c r="AU117" i="2"/>
  <c r="AM117" i="2"/>
  <c r="AE117" i="2"/>
  <c r="AK117" i="2"/>
  <c r="AT117" i="2"/>
  <c r="AJ117" i="2"/>
  <c r="AO117" i="2"/>
  <c r="AD117" i="2"/>
  <c r="AI117" i="2"/>
  <c r="AF117" i="2"/>
  <c r="AQ117" i="2"/>
  <c r="AG117" i="2"/>
  <c r="AR117" i="2"/>
  <c r="AS117" i="2"/>
  <c r="AN117" i="2"/>
  <c r="AL117" i="2"/>
  <c r="AC119" i="2" l="1"/>
  <c r="AA120" i="2"/>
  <c r="AT118" i="2"/>
  <c r="AL118" i="2"/>
  <c r="AD118" i="2"/>
  <c r="AQ118" i="2"/>
  <c r="AI118" i="2"/>
  <c r="AU118" i="2"/>
  <c r="AJ118" i="2"/>
  <c r="AS118" i="2"/>
  <c r="AH118" i="2"/>
  <c r="AN118" i="2"/>
  <c r="AK118" i="2"/>
  <c r="AF118" i="2"/>
  <c r="AP118" i="2"/>
  <c r="AE118" i="2"/>
  <c r="AO118" i="2"/>
  <c r="AG118" i="2"/>
  <c r="AR118" i="2"/>
  <c r="AM118" i="2"/>
  <c r="AC120" i="2" l="1"/>
  <c r="AA121" i="2"/>
  <c r="AP119" i="2"/>
  <c r="AH119" i="2"/>
  <c r="AU119" i="2"/>
  <c r="AM119" i="2"/>
  <c r="AE119" i="2"/>
  <c r="AS119" i="2"/>
  <c r="AI119" i="2"/>
  <c r="AR119" i="2"/>
  <c r="AG119" i="2"/>
  <c r="AL119" i="2"/>
  <c r="AO119" i="2"/>
  <c r="AK119" i="2"/>
  <c r="AD119" i="2"/>
  <c r="AF119" i="2"/>
  <c r="AQ119" i="2"/>
  <c r="AT119" i="2"/>
  <c r="AN119" i="2"/>
  <c r="AJ119" i="2"/>
  <c r="AC121" i="2" l="1"/>
  <c r="AA122" i="2"/>
  <c r="AU120" i="2"/>
  <c r="AM120" i="2"/>
  <c r="AE120" i="2"/>
  <c r="AO120" i="2"/>
  <c r="AF120" i="2"/>
  <c r="AT120" i="2"/>
  <c r="AK120" i="2"/>
  <c r="AI120" i="2"/>
  <c r="AS120" i="2"/>
  <c r="AH120" i="2"/>
  <c r="AN120" i="2"/>
  <c r="AQ120" i="2"/>
  <c r="AJ120" i="2"/>
  <c r="AG120" i="2"/>
  <c r="AR120" i="2"/>
  <c r="AD120" i="2"/>
  <c r="AL120" i="2"/>
  <c r="AP120" i="2"/>
  <c r="AU121" i="2" l="1"/>
  <c r="AM121" i="2"/>
  <c r="AE121" i="2"/>
  <c r="AR121" i="2"/>
  <c r="AI121" i="2"/>
  <c r="AO121" i="2"/>
  <c r="AF121" i="2"/>
  <c r="AJ121" i="2"/>
  <c r="AT121" i="2"/>
  <c r="AH121" i="2"/>
  <c r="AN121" i="2"/>
  <c r="AQ121" i="2"/>
  <c r="AL121" i="2"/>
  <c r="AD121" i="2"/>
  <c r="AK121" i="2"/>
  <c r="AS121" i="2"/>
  <c r="AP121" i="2"/>
  <c r="AG121" i="2"/>
  <c r="AC122" i="2"/>
  <c r="AA123" i="2"/>
  <c r="AC123" i="2" l="1"/>
  <c r="AA124" i="2"/>
  <c r="AU122" i="2"/>
  <c r="AM122" i="2"/>
  <c r="AE122" i="2"/>
  <c r="AL122" i="2"/>
  <c r="AR122" i="2"/>
  <c r="AI122" i="2"/>
  <c r="AJ122" i="2"/>
  <c r="AT122" i="2"/>
  <c r="AH122" i="2"/>
  <c r="AO122" i="2"/>
  <c r="AN122" i="2"/>
  <c r="AG122" i="2"/>
  <c r="AS122" i="2"/>
  <c r="AQ122" i="2"/>
  <c r="AK122" i="2"/>
  <c r="AF122" i="2"/>
  <c r="AD122" i="2"/>
  <c r="AP122" i="2"/>
  <c r="AP123" i="2" l="1"/>
  <c r="AH123" i="2"/>
  <c r="AU123" i="2"/>
  <c r="AM123" i="2"/>
  <c r="AE123" i="2"/>
  <c r="AS123" i="2"/>
  <c r="AI123" i="2"/>
  <c r="AO123" i="2"/>
  <c r="AD123" i="2"/>
  <c r="AL123" i="2"/>
  <c r="AK123" i="2"/>
  <c r="AR123" i="2"/>
  <c r="AG123" i="2"/>
  <c r="AQ123" i="2"/>
  <c r="AT123" i="2"/>
  <c r="AN123" i="2"/>
  <c r="AF123" i="2"/>
  <c r="AJ123" i="2"/>
  <c r="AC124" i="2"/>
  <c r="AA125" i="2"/>
  <c r="AP124" i="2" l="1"/>
  <c r="AH124" i="2"/>
  <c r="AU124" i="2"/>
  <c r="AM124" i="2"/>
  <c r="AE124" i="2"/>
  <c r="AQ124" i="2"/>
  <c r="AF124" i="2"/>
  <c r="AL124" i="2"/>
  <c r="AR124" i="2"/>
  <c r="AO124" i="2"/>
  <c r="AI124" i="2"/>
  <c r="AG124" i="2"/>
  <c r="AN124" i="2"/>
  <c r="AT124" i="2"/>
  <c r="AK124" i="2"/>
  <c r="AD124" i="2"/>
  <c r="AJ124" i="2"/>
  <c r="AS124" i="2"/>
  <c r="AC125" i="2"/>
  <c r="AA126" i="2"/>
  <c r="AC126" i="2" l="1"/>
  <c r="AA127" i="2"/>
  <c r="AP125" i="2"/>
  <c r="AH125" i="2"/>
  <c r="AU125" i="2"/>
  <c r="AM125" i="2"/>
  <c r="AE125" i="2"/>
  <c r="AN125" i="2"/>
  <c r="AT125" i="2"/>
  <c r="AJ125" i="2"/>
  <c r="AS125" i="2"/>
  <c r="AF125" i="2"/>
  <c r="AR125" i="2"/>
  <c r="AD125" i="2"/>
  <c r="AK125" i="2"/>
  <c r="AQ125" i="2"/>
  <c r="AI125" i="2"/>
  <c r="AO125" i="2"/>
  <c r="AL125" i="2"/>
  <c r="AG125" i="2"/>
  <c r="AC127" i="2" l="1"/>
  <c r="AA128" i="2"/>
  <c r="AP126" i="2"/>
  <c r="AH126" i="2"/>
  <c r="AU126" i="2"/>
  <c r="AM126" i="2"/>
  <c r="AE126" i="2"/>
  <c r="AN126" i="2"/>
  <c r="AK126" i="2"/>
  <c r="AR126" i="2"/>
  <c r="AG126" i="2"/>
  <c r="AJ126" i="2"/>
  <c r="AI126" i="2"/>
  <c r="AQ126" i="2"/>
  <c r="AS126" i="2"/>
  <c r="AF126" i="2"/>
  <c r="AL126" i="2"/>
  <c r="AD126" i="2"/>
  <c r="AT126" i="2"/>
  <c r="AO126" i="2"/>
  <c r="AC128" i="2" l="1"/>
  <c r="AA129" i="2"/>
  <c r="AP127" i="2"/>
  <c r="AH127" i="2"/>
  <c r="AU127" i="2"/>
  <c r="AM127" i="2"/>
  <c r="AE127" i="2"/>
  <c r="AK127" i="2"/>
  <c r="AS127" i="2"/>
  <c r="AI127" i="2"/>
  <c r="AO127" i="2"/>
  <c r="AD127" i="2"/>
  <c r="AT127" i="2"/>
  <c r="AR127" i="2"/>
  <c r="AJ127" i="2"/>
  <c r="AL127" i="2"/>
  <c r="AN127" i="2"/>
  <c r="AG127" i="2"/>
  <c r="AQ127" i="2"/>
  <c r="AF127" i="2"/>
  <c r="AC129" i="2" l="1"/>
  <c r="AA130" i="2"/>
  <c r="AP128" i="2"/>
  <c r="AH128" i="2"/>
  <c r="AU128" i="2"/>
  <c r="AM128" i="2"/>
  <c r="AE128" i="2"/>
  <c r="AS128" i="2"/>
  <c r="AI128" i="2"/>
  <c r="AQ128" i="2"/>
  <c r="AF128" i="2"/>
  <c r="AL128" i="2"/>
  <c r="AN128" i="2"/>
  <c r="AK128" i="2"/>
  <c r="AT128" i="2"/>
  <c r="AD128" i="2"/>
  <c r="AO128" i="2"/>
  <c r="AJ128" i="2"/>
  <c r="AG128" i="2"/>
  <c r="AR128" i="2"/>
  <c r="AC130" i="2" l="1"/>
  <c r="AA131" i="2"/>
  <c r="AP129" i="2"/>
  <c r="AH129" i="2"/>
  <c r="AU129" i="2"/>
  <c r="AM129" i="2"/>
  <c r="AE129" i="2"/>
  <c r="AQ129" i="2"/>
  <c r="AF129" i="2"/>
  <c r="AN129" i="2"/>
  <c r="AT129" i="2"/>
  <c r="AJ129" i="2"/>
  <c r="AD129" i="2"/>
  <c r="AS129" i="2"/>
  <c r="AK129" i="2"/>
  <c r="AG129" i="2"/>
  <c r="AO129" i="2"/>
  <c r="AI129" i="2"/>
  <c r="AR129" i="2"/>
  <c r="AL129" i="2"/>
  <c r="AA132" i="2" l="1"/>
  <c r="AC131" i="2"/>
  <c r="AP130" i="2"/>
  <c r="AH130" i="2"/>
  <c r="AU130" i="2"/>
  <c r="AM130" i="2"/>
  <c r="AE130" i="2"/>
  <c r="AN130" i="2"/>
  <c r="AK130" i="2"/>
  <c r="AR130" i="2"/>
  <c r="AG130" i="2"/>
  <c r="AO130" i="2"/>
  <c r="AL130" i="2"/>
  <c r="AT130" i="2"/>
  <c r="AD130" i="2"/>
  <c r="AI130" i="2"/>
  <c r="AS130" i="2"/>
  <c r="AQ130" i="2"/>
  <c r="AJ130" i="2"/>
  <c r="AF130" i="2"/>
  <c r="AP131" i="2" l="1"/>
  <c r="AH131" i="2"/>
  <c r="AU131" i="2"/>
  <c r="AM131" i="2"/>
  <c r="AE131" i="2"/>
  <c r="AL131" i="2"/>
  <c r="AN131" i="2"/>
  <c r="AJ131" i="2"/>
  <c r="AR131" i="2"/>
  <c r="AF131" i="2"/>
  <c r="AI131" i="2"/>
  <c r="AG131" i="2"/>
  <c r="AQ131" i="2"/>
  <c r="AO131" i="2"/>
  <c r="AD131" i="2"/>
  <c r="AT131" i="2"/>
  <c r="AS131" i="2"/>
  <c r="AK131" i="2"/>
  <c r="AC132" i="2"/>
  <c r="AA133" i="2"/>
  <c r="AC133" i="2" l="1"/>
  <c r="AA134" i="2"/>
  <c r="AP132" i="2"/>
  <c r="AH132" i="2"/>
  <c r="AU132" i="2"/>
  <c r="AM132" i="2"/>
  <c r="AE132" i="2"/>
  <c r="AT132" i="2"/>
  <c r="AJ132" i="2"/>
  <c r="AL132" i="2"/>
  <c r="AI132" i="2"/>
  <c r="AQ132" i="2"/>
  <c r="AD132" i="2"/>
  <c r="AS132" i="2"/>
  <c r="AR132" i="2"/>
  <c r="AG132" i="2"/>
  <c r="AN132" i="2"/>
  <c r="AF132" i="2"/>
  <c r="AO132" i="2"/>
  <c r="AK132" i="2"/>
  <c r="AC134" i="2" l="1"/>
  <c r="AA135" i="2"/>
  <c r="AP133" i="2"/>
  <c r="AH133" i="2"/>
  <c r="AU133" i="2"/>
  <c r="AM133" i="2"/>
  <c r="AE133" i="2"/>
  <c r="AR133" i="2"/>
  <c r="AG133" i="2"/>
  <c r="AL133" i="2"/>
  <c r="AJ133" i="2"/>
  <c r="AQ133" i="2"/>
  <c r="AD133" i="2"/>
  <c r="AO133" i="2"/>
  <c r="AN133" i="2"/>
  <c r="AT133" i="2"/>
  <c r="AK133" i="2"/>
  <c r="AI133" i="2"/>
  <c r="AF133" i="2"/>
  <c r="AS133" i="2"/>
  <c r="AA136" i="2" l="1"/>
  <c r="AC135" i="2"/>
  <c r="AP134" i="2"/>
  <c r="AH134" i="2"/>
  <c r="AU134" i="2"/>
  <c r="AM134" i="2"/>
  <c r="AE134" i="2"/>
  <c r="AO134" i="2"/>
  <c r="AD134" i="2"/>
  <c r="AT134" i="2"/>
  <c r="AJ134" i="2"/>
  <c r="AN134" i="2"/>
  <c r="AK134" i="2"/>
  <c r="AS134" i="2"/>
  <c r="AF134" i="2"/>
  <c r="AI134" i="2"/>
  <c r="AG134" i="2"/>
  <c r="AR134" i="2"/>
  <c r="AQ134" i="2"/>
  <c r="AL134" i="2"/>
  <c r="AP135" i="2" l="1"/>
  <c r="AH135" i="2"/>
  <c r="AU135" i="2"/>
  <c r="AM135" i="2"/>
  <c r="AE135" i="2"/>
  <c r="AL135" i="2"/>
  <c r="AR135" i="2"/>
  <c r="AG135" i="2"/>
  <c r="AS135" i="2"/>
  <c r="AD135" i="2"/>
  <c r="AO135" i="2"/>
  <c r="AJ135" i="2"/>
  <c r="AI135" i="2"/>
  <c r="AF135" i="2"/>
  <c r="AQ135" i="2"/>
  <c r="AN135" i="2"/>
  <c r="AT135" i="2"/>
  <c r="AK135" i="2"/>
  <c r="AC136" i="2"/>
  <c r="AA137" i="2"/>
  <c r="AP136" i="2" l="1"/>
  <c r="AH136" i="2"/>
  <c r="AU136" i="2"/>
  <c r="AM136" i="2"/>
  <c r="AE136" i="2"/>
  <c r="AK136" i="2"/>
  <c r="AT136" i="2"/>
  <c r="AJ136" i="2"/>
  <c r="AO136" i="2"/>
  <c r="AD136" i="2"/>
  <c r="AG136" i="2"/>
  <c r="AS136" i="2"/>
  <c r="AN136" i="2"/>
  <c r="AL136" i="2"/>
  <c r="AI136" i="2"/>
  <c r="AF136" i="2"/>
  <c r="AR136" i="2"/>
  <c r="AQ136" i="2"/>
  <c r="AA138" i="2"/>
  <c r="AC137" i="2"/>
  <c r="AP137" i="2" l="1"/>
  <c r="AH137" i="2"/>
  <c r="AU137" i="2"/>
  <c r="AM137" i="2"/>
  <c r="AE137" i="2"/>
  <c r="AS137" i="2"/>
  <c r="AI137" i="2"/>
  <c r="AR137" i="2"/>
  <c r="AG137" i="2"/>
  <c r="AL137" i="2"/>
  <c r="AQ137" i="2"/>
  <c r="AN137" i="2"/>
  <c r="AF137" i="2"/>
  <c r="AD137" i="2"/>
  <c r="AO137" i="2"/>
  <c r="AT137" i="2"/>
  <c r="AK137" i="2"/>
  <c r="AJ137" i="2"/>
  <c r="AC138" i="2"/>
  <c r="AA139" i="2"/>
  <c r="AA140" i="2" l="1"/>
  <c r="AC139" i="2"/>
  <c r="AP138" i="2"/>
  <c r="AH138" i="2"/>
  <c r="AU138" i="2"/>
  <c r="AM138" i="2"/>
  <c r="AE138" i="2"/>
  <c r="AQ138" i="2"/>
  <c r="AF138" i="2"/>
  <c r="AO138" i="2"/>
  <c r="AD138" i="2"/>
  <c r="AT138" i="2"/>
  <c r="AJ138" i="2"/>
  <c r="AI138" i="2"/>
  <c r="AN138" i="2"/>
  <c r="AL138" i="2"/>
  <c r="AR138" i="2"/>
  <c r="AG138" i="2"/>
  <c r="AK138" i="2"/>
  <c r="AS138" i="2"/>
  <c r="AP139" i="2" l="1"/>
  <c r="AH139" i="2"/>
  <c r="AU139" i="2"/>
  <c r="AM139" i="2"/>
  <c r="AE139" i="2"/>
  <c r="AN139" i="2"/>
  <c r="AL139" i="2"/>
  <c r="AR139" i="2"/>
  <c r="AG139" i="2"/>
  <c r="AS139" i="2"/>
  <c r="AO139" i="2"/>
  <c r="AI139" i="2"/>
  <c r="AF139" i="2"/>
  <c r="AD139" i="2"/>
  <c r="AQ139" i="2"/>
  <c r="AT139" i="2"/>
  <c r="AJ139" i="2"/>
  <c r="AK139" i="2"/>
  <c r="AC140" i="2"/>
  <c r="AA141" i="2"/>
  <c r="AP140" i="2" l="1"/>
  <c r="AH140" i="2"/>
  <c r="AU140" i="2"/>
  <c r="AM140" i="2"/>
  <c r="AE140" i="2"/>
  <c r="AK140" i="2"/>
  <c r="AT140" i="2"/>
  <c r="AJ140" i="2"/>
  <c r="AO140" i="2"/>
  <c r="AD140" i="2"/>
  <c r="AI140" i="2"/>
  <c r="AF140" i="2"/>
  <c r="AQ140" i="2"/>
  <c r="AN140" i="2"/>
  <c r="AS140" i="2"/>
  <c r="AG140" i="2"/>
  <c r="AR140" i="2"/>
  <c r="AL140" i="2"/>
  <c r="AC141" i="2"/>
  <c r="AA142" i="2"/>
  <c r="AC142" i="2" l="1"/>
  <c r="AA143" i="2"/>
  <c r="AP141" i="2"/>
  <c r="AH141" i="2"/>
  <c r="AU141" i="2"/>
  <c r="AM141" i="2"/>
  <c r="AE141" i="2"/>
  <c r="AS141" i="2"/>
  <c r="AI141" i="2"/>
  <c r="AR141" i="2"/>
  <c r="AG141" i="2"/>
  <c r="AL141" i="2"/>
  <c r="AT141" i="2"/>
  <c r="AO141" i="2"/>
  <c r="AJ141" i="2"/>
  <c r="AD141" i="2"/>
  <c r="AN141" i="2"/>
  <c r="AF141" i="2"/>
  <c r="AQ141" i="2"/>
  <c r="AK141" i="2"/>
  <c r="AA144" i="2" l="1"/>
  <c r="AC143" i="2"/>
  <c r="AP142" i="2"/>
  <c r="AH142" i="2"/>
  <c r="AU142" i="2"/>
  <c r="AM142" i="2"/>
  <c r="AE142" i="2"/>
  <c r="AQ142" i="2"/>
  <c r="AF142" i="2"/>
  <c r="AO142" i="2"/>
  <c r="AD142" i="2"/>
  <c r="AT142" i="2"/>
  <c r="AJ142" i="2"/>
  <c r="AK142" i="2"/>
  <c r="AG142" i="2"/>
  <c r="AR142" i="2"/>
  <c r="AN142" i="2"/>
  <c r="AL142" i="2"/>
  <c r="AI142" i="2"/>
  <c r="AS142" i="2"/>
  <c r="AC144" i="2" l="1"/>
  <c r="AA145" i="2"/>
  <c r="AP143" i="2"/>
  <c r="AH143" i="2"/>
  <c r="AU143" i="2"/>
  <c r="AM143" i="2"/>
  <c r="AE143" i="2"/>
  <c r="AN143" i="2"/>
  <c r="AL143" i="2"/>
  <c r="AR143" i="2"/>
  <c r="AG143" i="2"/>
  <c r="AT143" i="2"/>
  <c r="AD143" i="2"/>
  <c r="AQ143" i="2"/>
  <c r="AJ143" i="2"/>
  <c r="AF143" i="2"/>
  <c r="AO143" i="2"/>
  <c r="AK143" i="2"/>
  <c r="AS143" i="2"/>
  <c r="AI143" i="2"/>
  <c r="AP144" i="2" l="1"/>
  <c r="AH144" i="2"/>
  <c r="AU144" i="2"/>
  <c r="AM144" i="2"/>
  <c r="AE144" i="2"/>
  <c r="AK144" i="2"/>
  <c r="AT144" i="2"/>
  <c r="AJ144" i="2"/>
  <c r="AO144" i="2"/>
  <c r="AD144" i="2"/>
  <c r="AL144" i="2"/>
  <c r="AG144" i="2"/>
  <c r="AR144" i="2"/>
  <c r="AF144" i="2"/>
  <c r="AQ144" i="2"/>
  <c r="AN144" i="2"/>
  <c r="AI144" i="2"/>
  <c r="AS144" i="2"/>
  <c r="AA146" i="2"/>
  <c r="AC145" i="2"/>
  <c r="AP145" i="2" l="1"/>
  <c r="AH145" i="2"/>
  <c r="AU145" i="2"/>
  <c r="AM145" i="2"/>
  <c r="AE145" i="2"/>
  <c r="AS145" i="2"/>
  <c r="AI145" i="2"/>
  <c r="AR145" i="2"/>
  <c r="AG145" i="2"/>
  <c r="AL145" i="2"/>
  <c r="AD145" i="2"/>
  <c r="AQ145" i="2"/>
  <c r="AK145" i="2"/>
  <c r="AJ145" i="2"/>
  <c r="AF145" i="2"/>
  <c r="AT145" i="2"/>
  <c r="AO145" i="2"/>
  <c r="AN145" i="2"/>
  <c r="AC146" i="2"/>
  <c r="AA147" i="2"/>
  <c r="AP146" i="2" l="1"/>
  <c r="AH146" i="2"/>
  <c r="AU146" i="2"/>
  <c r="AM146" i="2"/>
  <c r="AE146" i="2"/>
  <c r="AQ146" i="2"/>
  <c r="AF146" i="2"/>
  <c r="AO146" i="2"/>
  <c r="AD146" i="2"/>
  <c r="AT146" i="2"/>
  <c r="AJ146" i="2"/>
  <c r="AL146" i="2"/>
  <c r="AI146" i="2"/>
  <c r="AS146" i="2"/>
  <c r="AG146" i="2"/>
  <c r="AR146" i="2"/>
  <c r="AN146" i="2"/>
  <c r="AK146" i="2"/>
  <c r="AA148" i="2"/>
  <c r="AC147" i="2"/>
  <c r="AP147" i="2" l="1"/>
  <c r="AH147" i="2"/>
  <c r="AU147" i="2"/>
  <c r="AM147" i="2"/>
  <c r="AE147" i="2"/>
  <c r="AN147" i="2"/>
  <c r="AL147" i="2"/>
  <c r="AR147" i="2"/>
  <c r="AG147" i="2"/>
  <c r="AF147" i="2"/>
  <c r="AS147" i="2"/>
  <c r="AK147" i="2"/>
  <c r="AJ147" i="2"/>
  <c r="AI147" i="2"/>
  <c r="AT147" i="2"/>
  <c r="AO147" i="2"/>
  <c r="AD147" i="2"/>
  <c r="AQ147" i="2"/>
  <c r="AC148" i="2"/>
  <c r="AA149" i="2"/>
  <c r="AP148" i="2" l="1"/>
  <c r="AH148" i="2"/>
  <c r="AU148" i="2"/>
  <c r="AM148" i="2"/>
  <c r="AE148" i="2"/>
  <c r="AK148" i="2"/>
  <c r="AT148" i="2"/>
  <c r="AJ148" i="2"/>
  <c r="AO148" i="2"/>
  <c r="AD148" i="2"/>
  <c r="AN148" i="2"/>
  <c r="AI148" i="2"/>
  <c r="AS148" i="2"/>
  <c r="AG148" i="2"/>
  <c r="AF148" i="2"/>
  <c r="AR148" i="2"/>
  <c r="AL148" i="2"/>
  <c r="AQ148" i="2"/>
  <c r="AC149" i="2"/>
  <c r="AA150" i="2"/>
  <c r="AC150" i="2" l="1"/>
  <c r="AA151" i="2"/>
  <c r="AP149" i="2"/>
  <c r="AH149" i="2"/>
  <c r="AU149" i="2"/>
  <c r="AM149" i="2"/>
  <c r="AE149" i="2"/>
  <c r="AS149" i="2"/>
  <c r="AI149" i="2"/>
  <c r="AR149" i="2"/>
  <c r="AG149" i="2"/>
  <c r="AL149" i="2"/>
  <c r="AF149" i="2"/>
  <c r="AT149" i="2"/>
  <c r="AN149" i="2"/>
  <c r="AK149" i="2"/>
  <c r="AJ149" i="2"/>
  <c r="AO149" i="2"/>
  <c r="AQ149" i="2"/>
  <c r="AD149" i="2"/>
  <c r="AA152" i="2" l="1"/>
  <c r="AC151" i="2"/>
  <c r="AP150" i="2"/>
  <c r="AH150" i="2"/>
  <c r="AU150" i="2"/>
  <c r="AM150" i="2"/>
  <c r="AE150" i="2"/>
  <c r="AQ150" i="2"/>
  <c r="AF150" i="2"/>
  <c r="AO150" i="2"/>
  <c r="AD150" i="2"/>
  <c r="AT150" i="2"/>
  <c r="AJ150" i="2"/>
  <c r="AN150" i="2"/>
  <c r="AK150" i="2"/>
  <c r="AI150" i="2"/>
  <c r="AG150" i="2"/>
  <c r="AS150" i="2"/>
  <c r="AL150" i="2"/>
  <c r="AR150" i="2"/>
  <c r="AP151" i="2" l="1"/>
  <c r="AH151" i="2"/>
  <c r="AU151" i="2"/>
  <c r="AM151" i="2"/>
  <c r="AE151" i="2"/>
  <c r="AN151" i="2"/>
  <c r="AL151" i="2"/>
  <c r="AR151" i="2"/>
  <c r="AG151" i="2"/>
  <c r="AI151" i="2"/>
  <c r="AT151" i="2"/>
  <c r="AD151" i="2"/>
  <c r="AO151" i="2"/>
  <c r="AK151" i="2"/>
  <c r="AJ151" i="2"/>
  <c r="AQ151" i="2"/>
  <c r="AF151" i="2"/>
  <c r="AS151" i="2"/>
  <c r="AC152" i="2"/>
  <c r="AA153" i="2"/>
  <c r="AA154" i="2" l="1"/>
  <c r="AC153" i="2"/>
  <c r="AP152" i="2"/>
  <c r="AH152" i="2"/>
  <c r="AU152" i="2"/>
  <c r="AM152" i="2"/>
  <c r="AE152" i="2"/>
  <c r="AK152" i="2"/>
  <c r="AT152" i="2"/>
  <c r="AJ152" i="2"/>
  <c r="AO152" i="2"/>
  <c r="AD152" i="2"/>
  <c r="AQ152" i="2"/>
  <c r="AL152" i="2"/>
  <c r="AF152" i="2"/>
  <c r="AI152" i="2"/>
  <c r="AG152" i="2"/>
  <c r="AS152" i="2"/>
  <c r="AR152" i="2"/>
  <c r="AN152" i="2"/>
  <c r="AP153" i="2" l="1"/>
  <c r="AH153" i="2"/>
  <c r="AU153" i="2"/>
  <c r="AM153" i="2"/>
  <c r="AE153" i="2"/>
  <c r="AS153" i="2"/>
  <c r="AI153" i="2"/>
  <c r="AR153" i="2"/>
  <c r="AG153" i="2"/>
  <c r="AL153" i="2"/>
  <c r="AJ153" i="2"/>
  <c r="AD153" i="2"/>
  <c r="AO153" i="2"/>
  <c r="AK153" i="2"/>
  <c r="AF153" i="2"/>
  <c r="AT153" i="2"/>
  <c r="AN153" i="2"/>
  <c r="AQ153" i="2"/>
  <c r="AC154" i="2"/>
  <c r="AA155" i="2"/>
  <c r="AA156" i="2" l="1"/>
  <c r="AC155" i="2"/>
  <c r="AP154" i="2"/>
  <c r="AH154" i="2"/>
  <c r="AU154" i="2"/>
  <c r="AM154" i="2"/>
  <c r="AE154" i="2"/>
  <c r="AQ154" i="2"/>
  <c r="AF154" i="2"/>
  <c r="AO154" i="2"/>
  <c r="AD154" i="2"/>
  <c r="AT154" i="2"/>
  <c r="AJ154" i="2"/>
  <c r="AR154" i="2"/>
  <c r="AL154" i="2"/>
  <c r="AG154" i="2"/>
  <c r="AI154" i="2"/>
  <c r="AS154" i="2"/>
  <c r="AK154" i="2"/>
  <c r="AN154" i="2"/>
  <c r="AP155" i="2" l="1"/>
  <c r="AH155" i="2"/>
  <c r="AU155" i="2"/>
  <c r="AM155" i="2"/>
  <c r="AE155" i="2"/>
  <c r="AN155" i="2"/>
  <c r="AL155" i="2"/>
  <c r="AR155" i="2"/>
  <c r="AG155" i="2"/>
  <c r="AJ155" i="2"/>
  <c r="AF155" i="2"/>
  <c r="AQ155" i="2"/>
  <c r="AI155" i="2"/>
  <c r="AD155" i="2"/>
  <c r="AS155" i="2"/>
  <c r="AK155" i="2"/>
  <c r="AT155" i="2"/>
  <c r="AO155" i="2"/>
  <c r="AC156" i="2"/>
  <c r="AA157" i="2"/>
  <c r="AC157" i="2" l="1"/>
  <c r="AA158" i="2"/>
  <c r="AP156" i="2"/>
  <c r="AH156" i="2"/>
  <c r="AU156" i="2"/>
  <c r="AM156" i="2"/>
  <c r="AE156" i="2"/>
  <c r="AK156" i="2"/>
  <c r="AT156" i="2"/>
  <c r="AJ156" i="2"/>
  <c r="AO156" i="2"/>
  <c r="AD156" i="2"/>
  <c r="AR156" i="2"/>
  <c r="AN156" i="2"/>
  <c r="AG156" i="2"/>
  <c r="AF156" i="2"/>
  <c r="AQ156" i="2"/>
  <c r="AL156" i="2"/>
  <c r="AI156" i="2"/>
  <c r="AS156" i="2"/>
  <c r="AC158" i="2" l="1"/>
  <c r="AA159" i="2"/>
  <c r="AR157" i="2"/>
  <c r="AP157" i="2"/>
  <c r="AH157" i="2"/>
  <c r="AM157" i="2"/>
  <c r="AE157" i="2"/>
  <c r="AT157" i="2"/>
  <c r="AI157" i="2"/>
  <c r="AS157" i="2"/>
  <c r="AG157" i="2"/>
  <c r="AL157" i="2"/>
  <c r="AK157" i="2"/>
  <c r="AF157" i="2"/>
  <c r="AQ157" i="2"/>
  <c r="AJ157" i="2"/>
  <c r="AD157" i="2"/>
  <c r="AU157" i="2"/>
  <c r="AO157" i="2"/>
  <c r="AN157" i="2"/>
  <c r="AC159" i="2" l="1"/>
  <c r="AA160" i="2"/>
  <c r="AR158" i="2"/>
  <c r="AJ158" i="2"/>
  <c r="AT158" i="2"/>
  <c r="AK158" i="2"/>
  <c r="AP158" i="2"/>
  <c r="AG158" i="2"/>
  <c r="AU158" i="2"/>
  <c r="AH158" i="2"/>
  <c r="AS158" i="2"/>
  <c r="AF158" i="2"/>
  <c r="AM158" i="2"/>
  <c r="AE158" i="2"/>
  <c r="AN158" i="2"/>
  <c r="AO158" i="2"/>
  <c r="AL158" i="2"/>
  <c r="AI158" i="2"/>
  <c r="AQ158" i="2"/>
  <c r="AD158" i="2"/>
  <c r="AC160" i="2" l="1"/>
  <c r="AA161" i="2"/>
  <c r="AR159" i="2"/>
  <c r="AJ159" i="2"/>
  <c r="AN159" i="2"/>
  <c r="AE159" i="2"/>
  <c r="AT159" i="2"/>
  <c r="AK159" i="2"/>
  <c r="AU159" i="2"/>
  <c r="AH159" i="2"/>
  <c r="AS159" i="2"/>
  <c r="AG159" i="2"/>
  <c r="AM159" i="2"/>
  <c r="AP159" i="2"/>
  <c r="AI159" i="2"/>
  <c r="AQ159" i="2"/>
  <c r="AD159" i="2"/>
  <c r="AO159" i="2"/>
  <c r="AL159" i="2"/>
  <c r="AF159" i="2"/>
  <c r="AC161" i="2" l="1"/>
  <c r="AA162" i="2"/>
  <c r="AR160" i="2"/>
  <c r="AJ160" i="2"/>
  <c r="AT160" i="2"/>
  <c r="AK160" i="2"/>
  <c r="AQ160" i="2"/>
  <c r="AH160" i="2"/>
  <c r="AN160" i="2"/>
  <c r="AE160" i="2"/>
  <c r="AG160" i="2"/>
  <c r="AU160" i="2"/>
  <c r="AF160" i="2"/>
  <c r="AM160" i="2"/>
  <c r="AO160" i="2"/>
  <c r="AI160" i="2"/>
  <c r="AS160" i="2"/>
  <c r="AL160" i="2"/>
  <c r="AP160" i="2"/>
  <c r="AD160" i="2"/>
  <c r="AC162" i="2" l="1"/>
  <c r="AA163" i="2"/>
  <c r="AR161" i="2"/>
  <c r="AJ161" i="2"/>
  <c r="AO161" i="2"/>
  <c r="AG161" i="2"/>
  <c r="AP161" i="2"/>
  <c r="AE161" i="2"/>
  <c r="AM161" i="2"/>
  <c r="AT161" i="2"/>
  <c r="AI161" i="2"/>
  <c r="AL161" i="2"/>
  <c r="AK161" i="2"/>
  <c r="AS161" i="2"/>
  <c r="AH161" i="2"/>
  <c r="AD161" i="2"/>
  <c r="AU161" i="2"/>
  <c r="AF161" i="2"/>
  <c r="AQ161" i="2"/>
  <c r="AN161" i="2"/>
  <c r="AC163" i="2" l="1"/>
  <c r="AA164" i="2"/>
  <c r="AR162" i="2"/>
  <c r="AJ162" i="2"/>
  <c r="AO162" i="2"/>
  <c r="AG162" i="2"/>
  <c r="AL162" i="2"/>
  <c r="AT162" i="2"/>
  <c r="AI162" i="2"/>
  <c r="AP162" i="2"/>
  <c r="AE162" i="2"/>
  <c r="AS162" i="2"/>
  <c r="AQ162" i="2"/>
  <c r="AH162" i="2"/>
  <c r="AF162" i="2"/>
  <c r="AN162" i="2"/>
  <c r="AM162" i="2"/>
  <c r="AK162" i="2"/>
  <c r="AU162" i="2"/>
  <c r="AD162" i="2"/>
  <c r="AA165" i="2" l="1"/>
  <c r="AC164" i="2"/>
  <c r="AR163" i="2"/>
  <c r="AJ163" i="2"/>
  <c r="AO163" i="2"/>
  <c r="AG163" i="2"/>
  <c r="AS163" i="2"/>
  <c r="AH163" i="2"/>
  <c r="AP163" i="2"/>
  <c r="AE163" i="2"/>
  <c r="AL163" i="2"/>
  <c r="AI163" i="2"/>
  <c r="AF163" i="2"/>
  <c r="AN163" i="2"/>
  <c r="AU163" i="2"/>
  <c r="AM163" i="2"/>
  <c r="AD163" i="2"/>
  <c r="AT163" i="2"/>
  <c r="AK163" i="2"/>
  <c r="AQ163" i="2"/>
  <c r="AR164" i="2" l="1"/>
  <c r="AJ164" i="2"/>
  <c r="AO164" i="2"/>
  <c r="AG164" i="2"/>
  <c r="AN164" i="2"/>
  <c r="AD164" i="2"/>
  <c r="AL164" i="2"/>
  <c r="AS164" i="2"/>
  <c r="AH164" i="2"/>
  <c r="AP164" i="2"/>
  <c r="AM164" i="2"/>
  <c r="AU164" i="2"/>
  <c r="AE164" i="2"/>
  <c r="AQ164" i="2"/>
  <c r="AF164" i="2"/>
  <c r="AI164" i="2"/>
  <c r="AT164" i="2"/>
  <c r="AK164" i="2"/>
  <c r="AC165" i="2"/>
  <c r="AA166" i="2"/>
  <c r="AR165" i="2" l="1"/>
  <c r="AJ165" i="2"/>
  <c r="AO165" i="2"/>
  <c r="AG165" i="2"/>
  <c r="AU165" i="2"/>
  <c r="AK165" i="2"/>
  <c r="AS165" i="2"/>
  <c r="AH165" i="2"/>
  <c r="AN165" i="2"/>
  <c r="AD165" i="2"/>
  <c r="AT165" i="2"/>
  <c r="AQ165" i="2"/>
  <c r="AI165" i="2"/>
  <c r="AM165" i="2"/>
  <c r="AE165" i="2"/>
  <c r="AP165" i="2"/>
  <c r="AL165" i="2"/>
  <c r="AF165" i="2"/>
  <c r="AC166" i="2"/>
  <c r="AA167" i="2"/>
  <c r="AC167" i="2" l="1"/>
  <c r="AA168" i="2"/>
  <c r="AR166" i="2"/>
  <c r="AJ166" i="2"/>
  <c r="AT166" i="2"/>
  <c r="AK166" i="2"/>
  <c r="AP166" i="2"/>
  <c r="AG166" i="2"/>
  <c r="AS166" i="2"/>
  <c r="AF166" i="2"/>
  <c r="AO166" i="2"/>
  <c r="AD166" i="2"/>
  <c r="AL166" i="2"/>
  <c r="AI166" i="2"/>
  <c r="AH166" i="2"/>
  <c r="AQ166" i="2"/>
  <c r="AU166" i="2"/>
  <c r="AM166" i="2"/>
  <c r="AN166" i="2"/>
  <c r="AE166" i="2"/>
  <c r="AC168" i="2" l="1"/>
  <c r="AA169" i="2"/>
  <c r="AN167" i="2"/>
  <c r="AR167" i="2"/>
  <c r="AJ167" i="2"/>
  <c r="AO167" i="2"/>
  <c r="AE167" i="2"/>
  <c r="AU167" i="2"/>
  <c r="AK167" i="2"/>
  <c r="AT167" i="2"/>
  <c r="AG167" i="2"/>
  <c r="AQ167" i="2"/>
  <c r="AD167" i="2"/>
  <c r="AL167" i="2"/>
  <c r="AI167" i="2"/>
  <c r="AS167" i="2"/>
  <c r="AM167" i="2"/>
  <c r="AH167" i="2"/>
  <c r="AP167" i="2"/>
  <c r="AF167" i="2"/>
  <c r="AN168" i="2" l="1"/>
  <c r="AF168" i="2"/>
  <c r="AR168" i="2"/>
  <c r="AJ168" i="2"/>
  <c r="AL168" i="2"/>
  <c r="AS168" i="2"/>
  <c r="AH168" i="2"/>
  <c r="AK168" i="2"/>
  <c r="AU168" i="2"/>
  <c r="AG168" i="2"/>
  <c r="AP168" i="2"/>
  <c r="AT168" i="2"/>
  <c r="AI168" i="2"/>
  <c r="AO168" i="2"/>
  <c r="AD168" i="2"/>
  <c r="AM168" i="2"/>
  <c r="AE168" i="2"/>
  <c r="AQ168" i="2"/>
  <c r="AC169" i="2"/>
  <c r="AA170" i="2"/>
  <c r="AN169" i="2" l="1"/>
  <c r="AF169" i="2"/>
  <c r="AR169" i="2"/>
  <c r="AJ169" i="2"/>
  <c r="AT169" i="2"/>
  <c r="AI169" i="2"/>
  <c r="AP169" i="2"/>
  <c r="AE169" i="2"/>
  <c r="AM169" i="2"/>
  <c r="AK169" i="2"/>
  <c r="AS169" i="2"/>
  <c r="AD169" i="2"/>
  <c r="AQ169" i="2"/>
  <c r="AO169" i="2"/>
  <c r="AU169" i="2"/>
  <c r="AG169" i="2"/>
  <c r="AH169" i="2"/>
  <c r="AL169" i="2"/>
  <c r="AC170" i="2"/>
  <c r="AA171" i="2"/>
  <c r="AN170" i="2" l="1"/>
  <c r="AF170" i="2"/>
  <c r="AR170" i="2"/>
  <c r="AJ170" i="2"/>
  <c r="AQ170" i="2"/>
  <c r="AG170" i="2"/>
  <c r="AM170" i="2"/>
  <c r="AS170" i="2"/>
  <c r="AD170" i="2"/>
  <c r="AO170" i="2"/>
  <c r="AI170" i="2"/>
  <c r="AP170" i="2"/>
  <c r="AL170" i="2"/>
  <c r="AE170" i="2"/>
  <c r="AT170" i="2"/>
  <c r="AH170" i="2"/>
  <c r="AU170" i="2"/>
  <c r="AK170" i="2"/>
  <c r="AC171" i="2"/>
  <c r="AA172" i="2"/>
  <c r="AC172" i="2" l="1"/>
  <c r="AA173" i="2"/>
  <c r="AN171" i="2"/>
  <c r="AF171" i="2"/>
  <c r="AR171" i="2"/>
  <c r="AJ171" i="2"/>
  <c r="AO171" i="2"/>
  <c r="AD171" i="2"/>
  <c r="AU171" i="2"/>
  <c r="AK171" i="2"/>
  <c r="AH171" i="2"/>
  <c r="AS171" i="2"/>
  <c r="AE171" i="2"/>
  <c r="AM171" i="2"/>
  <c r="AL171" i="2"/>
  <c r="AI171" i="2"/>
  <c r="AT171" i="2"/>
  <c r="AG171" i="2"/>
  <c r="AP171" i="2"/>
  <c r="AQ171" i="2"/>
  <c r="AC173" i="2" l="1"/>
  <c r="AA174" i="2"/>
  <c r="AN172" i="2"/>
  <c r="AF172" i="2"/>
  <c r="AR172" i="2"/>
  <c r="AJ172" i="2"/>
  <c r="AL172" i="2"/>
  <c r="AS172" i="2"/>
  <c r="AH172" i="2"/>
  <c r="AM172" i="2"/>
  <c r="AI172" i="2"/>
  <c r="AQ172" i="2"/>
  <c r="AD172" i="2"/>
  <c r="AG172" i="2"/>
  <c r="AE172" i="2"/>
  <c r="AP172" i="2"/>
  <c r="AT172" i="2"/>
  <c r="AK172" i="2"/>
  <c r="AU172" i="2"/>
  <c r="AO172" i="2"/>
  <c r="AC174" i="2" l="1"/>
  <c r="AA175" i="2"/>
  <c r="AN173" i="2"/>
  <c r="AF173" i="2"/>
  <c r="AR173" i="2"/>
  <c r="AJ173" i="2"/>
  <c r="AT173" i="2"/>
  <c r="AI173" i="2"/>
  <c r="AP173" i="2"/>
  <c r="AE173" i="2"/>
  <c r="AO173" i="2"/>
  <c r="AL173" i="2"/>
  <c r="AU173" i="2"/>
  <c r="AG173" i="2"/>
  <c r="AK173" i="2"/>
  <c r="AS173" i="2"/>
  <c r="AM173" i="2"/>
  <c r="AQ173" i="2"/>
  <c r="AH173" i="2"/>
  <c r="AD173" i="2"/>
  <c r="AA176" i="2" l="1"/>
  <c r="AC175" i="2"/>
  <c r="AN174" i="2"/>
  <c r="AF174" i="2"/>
  <c r="AR174" i="2"/>
  <c r="AJ174" i="2"/>
  <c r="AQ174" i="2"/>
  <c r="AG174" i="2"/>
  <c r="AM174" i="2"/>
  <c r="AT174" i="2"/>
  <c r="AE174" i="2"/>
  <c r="AP174" i="2"/>
  <c r="AK174" i="2"/>
  <c r="AU174" i="2"/>
  <c r="AI174" i="2"/>
  <c r="AO174" i="2"/>
  <c r="AD174" i="2"/>
  <c r="AH174" i="2"/>
  <c r="AL174" i="2"/>
  <c r="AS174" i="2"/>
  <c r="AP175" i="2" l="1"/>
  <c r="AN175" i="2"/>
  <c r="AF175" i="2"/>
  <c r="AS175" i="2"/>
  <c r="AJ175" i="2"/>
  <c r="AO175" i="2"/>
  <c r="AD175" i="2"/>
  <c r="AK175" i="2"/>
  <c r="AI175" i="2"/>
  <c r="AU175" i="2"/>
  <c r="AG175" i="2"/>
  <c r="AQ175" i="2"/>
  <c r="AT175" i="2"/>
  <c r="AH175" i="2"/>
  <c r="AL175" i="2"/>
  <c r="AE175" i="2"/>
  <c r="AM175" i="2"/>
  <c r="AR175" i="2"/>
  <c r="AC176" i="2"/>
  <c r="AA177" i="2"/>
  <c r="AC177" i="2" l="1"/>
  <c r="AA178" i="2"/>
  <c r="AP176" i="2"/>
  <c r="AH176" i="2"/>
  <c r="AR176" i="2"/>
  <c r="AI176" i="2"/>
  <c r="AM176" i="2"/>
  <c r="AD176" i="2"/>
  <c r="AN176" i="2"/>
  <c r="AU176" i="2"/>
  <c r="AJ176" i="2"/>
  <c r="AO176" i="2"/>
  <c r="AK176" i="2"/>
  <c r="AT176" i="2"/>
  <c r="AE176" i="2"/>
  <c r="AS176" i="2"/>
  <c r="AQ176" i="2"/>
  <c r="AL176" i="2"/>
  <c r="AG176" i="2"/>
  <c r="AF176" i="2"/>
  <c r="AC178" i="2" l="1"/>
  <c r="AA179" i="2"/>
  <c r="AP177" i="2"/>
  <c r="AH177" i="2"/>
  <c r="AU177" i="2"/>
  <c r="AL177" i="2"/>
  <c r="AQ177" i="2"/>
  <c r="AG177" i="2"/>
  <c r="AN177" i="2"/>
  <c r="AJ177" i="2"/>
  <c r="AF177" i="2"/>
  <c r="AS177" i="2"/>
  <c r="AD177" i="2"/>
  <c r="AM177" i="2"/>
  <c r="AT177" i="2"/>
  <c r="AR177" i="2"/>
  <c r="AE177" i="2"/>
  <c r="AO177" i="2"/>
  <c r="AI177" i="2"/>
  <c r="AK177" i="2"/>
  <c r="AP178" i="2" l="1"/>
  <c r="AH178" i="2"/>
  <c r="AQ178" i="2"/>
  <c r="AG178" i="2"/>
  <c r="AO178" i="2"/>
  <c r="AF178" i="2"/>
  <c r="AT178" i="2"/>
  <c r="AK178" i="2"/>
  <c r="AS178" i="2"/>
  <c r="AD178" i="2"/>
  <c r="AM178" i="2"/>
  <c r="AR178" i="2"/>
  <c r="AL178" i="2"/>
  <c r="AE178" i="2"/>
  <c r="AU178" i="2"/>
  <c r="AI178" i="2"/>
  <c r="AN178" i="2"/>
  <c r="AJ178" i="2"/>
  <c r="AA180" i="2"/>
  <c r="AC179" i="2"/>
  <c r="AP179" i="2" l="1"/>
  <c r="AH179" i="2"/>
  <c r="AT179" i="2"/>
  <c r="AK179" i="2"/>
  <c r="AS179" i="2"/>
  <c r="AJ179" i="2"/>
  <c r="AN179" i="2"/>
  <c r="AE179" i="2"/>
  <c r="AI179" i="2"/>
  <c r="AR179" i="2"/>
  <c r="AD179" i="2"/>
  <c r="AM179" i="2"/>
  <c r="AG179" i="2"/>
  <c r="AU179" i="2"/>
  <c r="AF179" i="2"/>
  <c r="AQ179" i="2"/>
  <c r="AL179" i="2"/>
  <c r="AO179" i="2"/>
  <c r="AC180" i="2"/>
  <c r="AA181" i="2"/>
  <c r="AP180" i="2" l="1"/>
  <c r="AH180" i="2"/>
  <c r="AN180" i="2"/>
  <c r="AE180" i="2"/>
  <c r="AM180" i="2"/>
  <c r="AD180" i="2"/>
  <c r="AR180" i="2"/>
  <c r="AI180" i="2"/>
  <c r="AL180" i="2"/>
  <c r="AU180" i="2"/>
  <c r="AG180" i="2"/>
  <c r="AS180" i="2"/>
  <c r="AK180" i="2"/>
  <c r="AJ180" i="2"/>
  <c r="AO180" i="2"/>
  <c r="AT180" i="2"/>
  <c r="AQ180" i="2"/>
  <c r="AF180" i="2"/>
  <c r="AC181" i="2"/>
  <c r="AA182" i="2"/>
  <c r="AC182" i="2" l="1"/>
  <c r="AA183" i="2"/>
  <c r="AP181" i="2"/>
  <c r="AH181" i="2"/>
  <c r="AR181" i="2"/>
  <c r="AI181" i="2"/>
  <c r="AQ181" i="2"/>
  <c r="AG181" i="2"/>
  <c r="AU181" i="2"/>
  <c r="AL181" i="2"/>
  <c r="AO181" i="2"/>
  <c r="AK181" i="2"/>
  <c r="AS181" i="2"/>
  <c r="AM181" i="2"/>
  <c r="AE181" i="2"/>
  <c r="AJ181" i="2"/>
  <c r="AN181" i="2"/>
  <c r="AD181" i="2"/>
  <c r="AT181" i="2"/>
  <c r="AF181" i="2"/>
  <c r="AA184" i="2" l="1"/>
  <c r="AC183" i="2"/>
  <c r="AP182" i="2"/>
  <c r="AH182" i="2"/>
  <c r="AU182" i="2"/>
  <c r="AL182" i="2"/>
  <c r="AT182" i="2"/>
  <c r="AK182" i="2"/>
  <c r="AO182" i="2"/>
  <c r="AF182" i="2"/>
  <c r="AG182" i="2"/>
  <c r="AQ182" i="2"/>
  <c r="AM182" i="2"/>
  <c r="AI182" i="2"/>
  <c r="AS182" i="2"/>
  <c r="AD182" i="2"/>
  <c r="AN182" i="2"/>
  <c r="AJ182" i="2"/>
  <c r="AR182" i="2"/>
  <c r="AE182" i="2"/>
  <c r="AC184" i="2" l="1"/>
  <c r="AA185" i="2"/>
  <c r="AP183" i="2"/>
  <c r="AH183" i="2"/>
  <c r="AO183" i="2"/>
  <c r="AF183" i="2"/>
  <c r="AN183" i="2"/>
  <c r="AE183" i="2"/>
  <c r="AS183" i="2"/>
  <c r="AJ183" i="2"/>
  <c r="AL183" i="2"/>
  <c r="AU183" i="2"/>
  <c r="AG183" i="2"/>
  <c r="AI183" i="2"/>
  <c r="AQ183" i="2"/>
  <c r="AK183" i="2"/>
  <c r="AD183" i="2"/>
  <c r="AT183" i="2"/>
  <c r="AR183" i="2"/>
  <c r="AM183" i="2"/>
  <c r="AP184" i="2" l="1"/>
  <c r="AH184" i="2"/>
  <c r="AS184" i="2"/>
  <c r="AJ184" i="2"/>
  <c r="AR184" i="2"/>
  <c r="AI184" i="2"/>
  <c r="AM184" i="2"/>
  <c r="AD184" i="2"/>
  <c r="AO184" i="2"/>
  <c r="AK184" i="2"/>
  <c r="AU184" i="2"/>
  <c r="AQ184" i="2"/>
  <c r="AG184" i="2"/>
  <c r="AL184" i="2"/>
  <c r="AF184" i="2"/>
  <c r="AE184" i="2"/>
  <c r="AN184" i="2"/>
  <c r="AT184" i="2"/>
  <c r="AC185" i="2"/>
  <c r="AA186" i="2"/>
  <c r="AC186" i="2" l="1"/>
  <c r="AA187" i="2"/>
  <c r="AT185" i="2"/>
  <c r="AL185" i="2"/>
  <c r="AD185" i="2"/>
  <c r="AP185" i="2"/>
  <c r="AH185" i="2"/>
  <c r="AO185" i="2"/>
  <c r="AE185" i="2"/>
  <c r="AN185" i="2"/>
  <c r="AS185" i="2"/>
  <c r="AI185" i="2"/>
  <c r="AG185" i="2"/>
  <c r="AR185" i="2"/>
  <c r="AU185" i="2"/>
  <c r="AM185" i="2"/>
  <c r="AF185" i="2"/>
  <c r="AQ185" i="2"/>
  <c r="AJ185" i="2"/>
  <c r="AK185" i="2"/>
  <c r="AC187" i="2" l="1"/>
  <c r="AA188" i="2"/>
  <c r="AT186" i="2"/>
  <c r="AL186" i="2"/>
  <c r="AD186" i="2"/>
  <c r="AP186" i="2"/>
  <c r="AH186" i="2"/>
  <c r="AM186" i="2"/>
  <c r="AK186" i="2"/>
  <c r="AQ186" i="2"/>
  <c r="AF186" i="2"/>
  <c r="AR186" i="2"/>
  <c r="AJ186" i="2"/>
  <c r="AO186" i="2"/>
  <c r="AI186" i="2"/>
  <c r="AG186" i="2"/>
  <c r="AS186" i="2"/>
  <c r="AN186" i="2"/>
  <c r="AE186" i="2"/>
  <c r="AU186" i="2"/>
  <c r="AC188" i="2" l="1"/>
  <c r="AA189" i="2"/>
  <c r="AT187" i="2"/>
  <c r="AL187" i="2"/>
  <c r="AD187" i="2"/>
  <c r="AP187" i="2"/>
  <c r="AH187" i="2"/>
  <c r="AU187" i="2"/>
  <c r="AJ187" i="2"/>
  <c r="AS187" i="2"/>
  <c r="AI187" i="2"/>
  <c r="AN187" i="2"/>
  <c r="AG187" i="2"/>
  <c r="AR187" i="2"/>
  <c r="AM187" i="2"/>
  <c r="AF187" i="2"/>
  <c r="AO187" i="2"/>
  <c r="AQ187" i="2"/>
  <c r="AK187" i="2"/>
  <c r="AE187" i="2"/>
  <c r="AT188" i="2" l="1"/>
  <c r="AL188" i="2"/>
  <c r="AD188" i="2"/>
  <c r="AP188" i="2"/>
  <c r="AH188" i="2"/>
  <c r="AR188" i="2"/>
  <c r="AG188" i="2"/>
  <c r="AQ188" i="2"/>
  <c r="AF188" i="2"/>
  <c r="AK188" i="2"/>
  <c r="AS188" i="2"/>
  <c r="AM188" i="2"/>
  <c r="AJ188" i="2"/>
  <c r="AE188" i="2"/>
  <c r="AU188" i="2"/>
  <c r="AN188" i="2"/>
  <c r="AI188" i="2"/>
  <c r="AO188" i="2"/>
  <c r="AC189" i="2"/>
  <c r="AA190" i="2"/>
  <c r="AT189" i="2" l="1"/>
  <c r="AL189" i="2"/>
  <c r="AD189" i="2"/>
  <c r="AP189" i="2"/>
  <c r="AH189" i="2"/>
  <c r="AO189" i="2"/>
  <c r="AE189" i="2"/>
  <c r="AN189" i="2"/>
  <c r="AS189" i="2"/>
  <c r="AI189" i="2"/>
  <c r="AQ189" i="2"/>
  <c r="AK189" i="2"/>
  <c r="AF189" i="2"/>
  <c r="AJ189" i="2"/>
  <c r="AU189" i="2"/>
  <c r="AG189" i="2"/>
  <c r="AM189" i="2"/>
  <c r="AR189" i="2"/>
  <c r="AA191" i="2"/>
  <c r="AC190" i="2"/>
  <c r="AT190" i="2" l="1"/>
  <c r="AL190" i="2"/>
  <c r="AD190" i="2"/>
  <c r="AP190" i="2"/>
  <c r="AH190" i="2"/>
  <c r="AM190" i="2"/>
  <c r="AK190" i="2"/>
  <c r="AQ190" i="2"/>
  <c r="AF190" i="2"/>
  <c r="AI190" i="2"/>
  <c r="AU190" i="2"/>
  <c r="AE190" i="2"/>
  <c r="AO190" i="2"/>
  <c r="AN190" i="2"/>
  <c r="AG190" i="2"/>
  <c r="AS190" i="2"/>
  <c r="AR190" i="2"/>
  <c r="AJ190" i="2"/>
  <c r="AC191" i="2"/>
  <c r="AA192" i="2"/>
  <c r="AC192" i="2" l="1"/>
  <c r="AA193" i="2"/>
  <c r="AT191" i="2"/>
  <c r="AL191" i="2"/>
  <c r="AD191" i="2"/>
  <c r="AP191" i="2"/>
  <c r="AH191" i="2"/>
  <c r="AU191" i="2"/>
  <c r="AJ191" i="2"/>
  <c r="AS191" i="2"/>
  <c r="AI191" i="2"/>
  <c r="AN191" i="2"/>
  <c r="AQ191" i="2"/>
  <c r="AM191" i="2"/>
  <c r="AF191" i="2"/>
  <c r="AO191" i="2"/>
  <c r="AG191" i="2"/>
  <c r="AR191" i="2"/>
  <c r="AK191" i="2"/>
  <c r="AE191" i="2"/>
  <c r="AC193" i="2" l="1"/>
  <c r="AA194" i="2"/>
  <c r="AT192" i="2"/>
  <c r="AL192" i="2"/>
  <c r="AD192" i="2"/>
  <c r="AP192" i="2"/>
  <c r="AH192" i="2"/>
  <c r="AR192" i="2"/>
  <c r="AG192" i="2"/>
  <c r="AQ192" i="2"/>
  <c r="AF192" i="2"/>
  <c r="AK192" i="2"/>
  <c r="AJ192" i="2"/>
  <c r="AE192" i="2"/>
  <c r="AO192" i="2"/>
  <c r="AN192" i="2"/>
  <c r="AI192" i="2"/>
  <c r="AU192" i="2"/>
  <c r="AS192" i="2"/>
  <c r="AM192" i="2"/>
  <c r="AC194" i="2" l="1"/>
  <c r="AA195" i="2"/>
  <c r="AU193" i="2"/>
  <c r="AM193" i="2"/>
  <c r="AT193" i="2"/>
  <c r="AL193" i="2"/>
  <c r="AD193" i="2"/>
  <c r="AP193" i="2"/>
  <c r="AH193" i="2"/>
  <c r="AQ193" i="2"/>
  <c r="AE193" i="2"/>
  <c r="AO193" i="2"/>
  <c r="AI193" i="2"/>
  <c r="AR193" i="2"/>
  <c r="AJ193" i="2"/>
  <c r="AN193" i="2"/>
  <c r="AG193" i="2"/>
  <c r="AK193" i="2"/>
  <c r="AF193" i="2"/>
  <c r="AS193" i="2"/>
  <c r="AC195" i="2" l="1"/>
  <c r="AA196" i="2"/>
  <c r="AU194" i="2"/>
  <c r="AM194" i="2"/>
  <c r="AE194" i="2"/>
  <c r="AT194" i="2"/>
  <c r="AL194" i="2"/>
  <c r="AD194" i="2"/>
  <c r="AP194" i="2"/>
  <c r="AH194" i="2"/>
  <c r="AR194" i="2"/>
  <c r="AF194" i="2"/>
  <c r="AQ194" i="2"/>
  <c r="AJ194" i="2"/>
  <c r="AS194" i="2"/>
  <c r="AN194" i="2"/>
  <c r="AG194" i="2"/>
  <c r="AK194" i="2"/>
  <c r="AO194" i="2"/>
  <c r="AI194" i="2"/>
  <c r="AC196" i="2" l="1"/>
  <c r="AA197" i="2"/>
  <c r="AU195" i="2"/>
  <c r="AM195" i="2"/>
  <c r="AE195" i="2"/>
  <c r="AT195" i="2"/>
  <c r="AL195" i="2"/>
  <c r="AD195" i="2"/>
  <c r="AP195" i="2"/>
  <c r="AH195" i="2"/>
  <c r="AS195" i="2"/>
  <c r="AG195" i="2"/>
  <c r="AR195" i="2"/>
  <c r="AF195" i="2"/>
  <c r="AK195" i="2"/>
  <c r="AN195" i="2"/>
  <c r="AI195" i="2"/>
  <c r="AQ195" i="2"/>
  <c r="AJ195" i="2"/>
  <c r="AO195" i="2"/>
  <c r="AA198" i="2" l="1"/>
  <c r="AC197" i="2"/>
  <c r="AU196" i="2"/>
  <c r="AM196" i="2"/>
  <c r="AE196" i="2"/>
  <c r="AT196" i="2"/>
  <c r="AL196" i="2"/>
  <c r="AD196" i="2"/>
  <c r="AP196" i="2"/>
  <c r="AH196" i="2"/>
  <c r="AI196" i="2"/>
  <c r="AS196" i="2"/>
  <c r="AG196" i="2"/>
  <c r="AN196" i="2"/>
  <c r="AJ196" i="2"/>
  <c r="AQ196" i="2"/>
  <c r="AO196" i="2"/>
  <c r="AK196" i="2"/>
  <c r="AF196" i="2"/>
  <c r="AR196" i="2"/>
  <c r="AA199" i="2" l="1"/>
  <c r="AC198" i="2"/>
  <c r="AU197" i="2"/>
  <c r="AM197" i="2"/>
  <c r="AE197" i="2"/>
  <c r="AT197" i="2"/>
  <c r="AL197" i="2"/>
  <c r="AD197" i="2"/>
  <c r="AP197" i="2"/>
  <c r="AH197" i="2"/>
  <c r="AJ197" i="2"/>
  <c r="AI197" i="2"/>
  <c r="AO197" i="2"/>
  <c r="AF197" i="2"/>
  <c r="AS197" i="2"/>
  <c r="AN197" i="2"/>
  <c r="AK197" i="2"/>
  <c r="AG197" i="2"/>
  <c r="AQ197" i="2"/>
  <c r="AR197" i="2"/>
  <c r="AU198" i="2" l="1"/>
  <c r="AM198" i="2"/>
  <c r="AE198" i="2"/>
  <c r="AT198" i="2"/>
  <c r="AL198" i="2"/>
  <c r="AD198" i="2"/>
  <c r="AP198" i="2"/>
  <c r="AH198" i="2"/>
  <c r="AK198" i="2"/>
  <c r="AJ198" i="2"/>
  <c r="AQ198" i="2"/>
  <c r="AS198" i="2"/>
  <c r="AO198" i="2"/>
  <c r="AG198" i="2"/>
  <c r="AR198" i="2"/>
  <c r="AI198" i="2"/>
  <c r="AF198" i="2"/>
  <c r="AN198" i="2"/>
  <c r="AC199" i="2"/>
  <c r="AA200" i="2"/>
  <c r="AC200" i="2" l="1"/>
  <c r="AA201" i="2"/>
  <c r="AU199" i="2"/>
  <c r="AM199" i="2"/>
  <c r="AE199" i="2"/>
  <c r="AT199" i="2"/>
  <c r="AL199" i="2"/>
  <c r="AD199" i="2"/>
  <c r="AP199" i="2"/>
  <c r="AH199" i="2"/>
  <c r="AN199" i="2"/>
  <c r="AK199" i="2"/>
  <c r="AR199" i="2"/>
  <c r="AF199" i="2"/>
  <c r="AO199" i="2"/>
  <c r="AI199" i="2"/>
  <c r="AQ199" i="2"/>
  <c r="AS199" i="2"/>
  <c r="AG199" i="2"/>
  <c r="AJ199" i="2"/>
  <c r="AC201" i="2" l="1"/>
  <c r="AA202" i="2"/>
  <c r="AU200" i="2"/>
  <c r="AM200" i="2"/>
  <c r="AE200" i="2"/>
  <c r="AT200" i="2"/>
  <c r="AL200" i="2"/>
  <c r="AD200" i="2"/>
  <c r="AP200" i="2"/>
  <c r="AH200" i="2"/>
  <c r="AO200" i="2"/>
  <c r="AN200" i="2"/>
  <c r="AS200" i="2"/>
  <c r="AG200" i="2"/>
  <c r="AJ200" i="2"/>
  <c r="AF200" i="2"/>
  <c r="AR200" i="2"/>
  <c r="AK200" i="2"/>
  <c r="AQ200" i="2"/>
  <c r="AI200" i="2"/>
  <c r="AC202" i="2" l="1"/>
  <c r="AA203" i="2"/>
  <c r="AC203" i="2" s="1"/>
  <c r="AU201" i="2"/>
  <c r="AM201" i="2"/>
  <c r="AE201" i="2"/>
  <c r="AT201" i="2"/>
  <c r="AL201" i="2"/>
  <c r="AD201" i="2"/>
  <c r="AP201" i="2"/>
  <c r="AH201" i="2"/>
  <c r="AQ201" i="2"/>
  <c r="AO201" i="2"/>
  <c r="AI201" i="2"/>
  <c r="AG201" i="2"/>
  <c r="AN201" i="2"/>
  <c r="AJ201" i="2"/>
  <c r="AS201" i="2"/>
  <c r="AR201" i="2"/>
  <c r="AK201" i="2"/>
  <c r="AF201" i="2"/>
  <c r="Q57" i="2" l="1" a="1"/>
  <c r="Q57" i="2" s="1"/>
  <c r="Q61" i="2" a="1"/>
  <c r="Q61" i="2" s="1"/>
  <c r="J73" i="2" a="1"/>
  <c r="J73" i="2" s="1"/>
  <c r="D71" i="2" a="1"/>
  <c r="D71" i="2" s="1"/>
  <c r="O55" i="2" a="1"/>
  <c r="O55" i="2" s="1"/>
  <c r="J67" i="2" a="1"/>
  <c r="J67" i="2" s="1"/>
  <c r="C56" i="2" a="1"/>
  <c r="C56" i="2" s="1"/>
  <c r="F62" i="2" a="1"/>
  <c r="F62" i="2" s="1"/>
  <c r="Q72" i="2" a="1"/>
  <c r="Q72" i="2" s="1"/>
  <c r="M56" i="2" a="1"/>
  <c r="M56" i="2" s="1"/>
  <c r="D75" i="2" a="1"/>
  <c r="D75" i="2" s="1"/>
  <c r="M63" i="2" a="1"/>
  <c r="M63" i="2" s="1"/>
  <c r="G67" i="2" a="1"/>
  <c r="G67" i="2" s="1"/>
  <c r="S64" i="2" a="1"/>
  <c r="S64" i="2" s="1"/>
  <c r="AU203" i="2"/>
  <c r="AM203" i="2"/>
  <c r="K60" i="2" s="1" a="1"/>
  <c r="K60" i="2" s="1"/>
  <c r="AE203" i="2"/>
  <c r="AT203" i="2"/>
  <c r="AL203" i="2"/>
  <c r="AD203" i="2"/>
  <c r="AP203" i="2"/>
  <c r="AH203" i="2"/>
  <c r="AS203" i="2"/>
  <c r="AG203" i="2"/>
  <c r="E59" i="2" s="1" a="1"/>
  <c r="E59" i="2" s="1"/>
  <c r="AR203" i="2"/>
  <c r="AF203" i="2"/>
  <c r="AK203" i="2"/>
  <c r="AQ203" i="2"/>
  <c r="AN203" i="2"/>
  <c r="AO203" i="2"/>
  <c r="AI203" i="2"/>
  <c r="AJ203" i="2"/>
  <c r="H65" i="2" s="1" a="1"/>
  <c r="H65" i="2" s="1"/>
  <c r="F53" i="2" a="1"/>
  <c r="F53" i="2" s="1"/>
  <c r="I64" i="2" a="1"/>
  <c r="I64" i="2" s="1"/>
  <c r="I74" i="2" a="1"/>
  <c r="I74" i="2" s="1"/>
  <c r="O69" i="2" a="1"/>
  <c r="O69" i="2" s="1"/>
  <c r="S53" i="2" a="1"/>
  <c r="S53" i="2" s="1"/>
  <c r="D54" i="2" a="1"/>
  <c r="D54" i="2" s="1"/>
  <c r="S72" i="2" a="1"/>
  <c r="S72" i="2" s="1"/>
  <c r="AU202" i="2"/>
  <c r="S65" i="2" s="1" a="1"/>
  <c r="S65" i="2" s="1"/>
  <c r="AM202" i="2"/>
  <c r="K67" i="2" s="1" a="1"/>
  <c r="K67" i="2" s="1"/>
  <c r="AE202" i="2"/>
  <c r="C53" i="2" s="1" a="1"/>
  <c r="C53" i="2" s="1"/>
  <c r="AT202" i="2"/>
  <c r="R71" i="2" s="1" a="1"/>
  <c r="R71" i="2" s="1"/>
  <c r="AL202" i="2"/>
  <c r="J74" i="2" s="1" a="1"/>
  <c r="J74" i="2" s="1"/>
  <c r="AD202" i="2"/>
  <c r="B60" i="2" s="1" a="1"/>
  <c r="B60" i="2" s="1"/>
  <c r="AP202" i="2"/>
  <c r="AH202" i="2"/>
  <c r="AR202" i="2"/>
  <c r="P55" i="2" s="1" a="1"/>
  <c r="P55" i="2" s="1"/>
  <c r="AF202" i="2"/>
  <c r="D73" i="2" s="1" a="1"/>
  <c r="D73" i="2" s="1"/>
  <c r="AQ202" i="2"/>
  <c r="O73" i="2" s="1" a="1"/>
  <c r="O73" i="2" s="1"/>
  <c r="AJ202" i="2"/>
  <c r="H74" i="2" s="1" a="1"/>
  <c r="H74" i="2" s="1"/>
  <c r="AS202" i="2"/>
  <c r="Q65" i="2" s="1" a="1"/>
  <c r="Q65" i="2" s="1"/>
  <c r="AK202" i="2"/>
  <c r="I62" i="2" s="1" a="1"/>
  <c r="I62" i="2" s="1"/>
  <c r="AN202" i="2"/>
  <c r="AG202" i="2"/>
  <c r="AO202" i="2"/>
  <c r="M54" i="2" s="1" a="1"/>
  <c r="M54" i="2" s="1"/>
  <c r="AI202" i="2"/>
  <c r="G55" i="2" s="1" a="1"/>
  <c r="G55" i="2" s="1"/>
  <c r="B70" i="2" a="1"/>
  <c r="B70" i="2" s="1"/>
  <c r="B57" i="2" a="1"/>
  <c r="B57" i="2" s="1"/>
  <c r="D60" i="2" a="1"/>
  <c r="D60" i="2" s="1"/>
  <c r="J64" i="2" a="1"/>
  <c r="J64" i="2" s="1"/>
  <c r="P53" i="2" a="1"/>
  <c r="P53" i="2" s="1"/>
  <c r="I72" i="2" a="1"/>
  <c r="I72" i="2" s="1"/>
  <c r="O53" i="2" a="1"/>
  <c r="O53" i="2" s="1"/>
  <c r="B72" i="2" a="1"/>
  <c r="B72" i="2" s="1"/>
  <c r="Q64" i="2" a="1"/>
  <c r="Q64" i="2" s="1"/>
  <c r="J56" i="2" a="1"/>
  <c r="J56" i="2" s="1"/>
  <c r="J63" i="2" a="1"/>
  <c r="J63" i="2" s="1"/>
  <c r="B71" i="2" a="1"/>
  <c r="B71" i="2" s="1"/>
  <c r="S74" i="2" a="1"/>
  <c r="S74" i="2" s="1"/>
  <c r="P61" i="2" a="1"/>
  <c r="P61" i="2" s="1"/>
  <c r="O68" i="2" a="1"/>
  <c r="O68" i="2" s="1"/>
  <c r="B54" i="2" a="1"/>
  <c r="B54" i="2" s="1"/>
  <c r="B53" i="2" a="1"/>
  <c r="B53" i="2" s="1"/>
  <c r="D68" i="2" a="1"/>
  <c r="D68" i="2" s="1"/>
  <c r="I56" i="2" a="1"/>
  <c r="I56" i="2" s="1"/>
  <c r="R58" i="2" a="1"/>
  <c r="R58" i="2" s="1"/>
  <c r="F56" i="2" a="1"/>
  <c r="F56" i="2" s="1"/>
  <c r="I71" i="2" a="1"/>
  <c r="I71" i="2" s="1"/>
  <c r="I53" i="2" a="1"/>
  <c r="I53" i="2" s="1"/>
  <c r="O63" i="2" a="1"/>
  <c r="O63" i="2" s="1"/>
  <c r="S54" i="2" a="1"/>
  <c r="S54" i="2" s="1"/>
  <c r="D67" i="2" a="1"/>
  <c r="D67" i="2" s="1"/>
  <c r="K59" i="2" l="1" a="1"/>
  <c r="K59" i="2" s="1"/>
  <c r="H62" i="2" a="1"/>
  <c r="H62" i="2" s="1"/>
  <c r="E75" i="2" a="1"/>
  <c r="E75" i="2" s="1"/>
  <c r="E61" i="2" a="1"/>
  <c r="E61" i="2" s="1"/>
  <c r="E55" i="2" a="1"/>
  <c r="E55" i="2" s="1"/>
  <c r="E69" i="2" a="1"/>
  <c r="E69" i="2" s="1"/>
  <c r="E70" i="2" a="1"/>
  <c r="E70" i="2" s="1"/>
  <c r="E71" i="2" a="1"/>
  <c r="E71" i="2" s="1"/>
  <c r="E60" i="2" a="1"/>
  <c r="E60" i="2" s="1"/>
  <c r="E64" i="2" a="1"/>
  <c r="E64" i="2" s="1"/>
  <c r="E74" i="2" a="1"/>
  <c r="E74" i="2" s="1"/>
  <c r="E68" i="2" a="1"/>
  <c r="E68" i="2" s="1"/>
  <c r="E66" i="2" a="1"/>
  <c r="E66" i="2" s="1"/>
  <c r="E63" i="2" a="1"/>
  <c r="E63" i="2" s="1"/>
  <c r="E53" i="2" a="1"/>
  <c r="E53" i="2" s="1"/>
  <c r="E62" i="2" a="1"/>
  <c r="E62" i="2" s="1"/>
  <c r="E65" i="2" a="1"/>
  <c r="E65" i="2" s="1"/>
  <c r="E54" i="2" a="1"/>
  <c r="E54" i="2" s="1"/>
  <c r="F71" i="2" a="1"/>
  <c r="F71" i="2" s="1"/>
  <c r="F60" i="2" a="1"/>
  <c r="F60" i="2" s="1"/>
  <c r="F75" i="2" a="1"/>
  <c r="F75" i="2" s="1"/>
  <c r="F74" i="2" a="1"/>
  <c r="F74" i="2" s="1"/>
  <c r="F55" i="2" a="1"/>
  <c r="F55" i="2" s="1"/>
  <c r="F67" i="2" a="1"/>
  <c r="F67" i="2" s="1"/>
  <c r="F57" i="2" a="1"/>
  <c r="F57" i="2" s="1"/>
  <c r="F63" i="2" a="1"/>
  <c r="F63" i="2" s="1"/>
  <c r="F59" i="2" a="1"/>
  <c r="F59" i="2" s="1"/>
  <c r="E57" i="2" a="1"/>
  <c r="E57" i="2" s="1"/>
  <c r="I57" i="2" a="1"/>
  <c r="I57" i="2" s="1"/>
  <c r="D57" i="2" a="1"/>
  <c r="D57" i="2" s="1"/>
  <c r="K63" i="2" a="1"/>
  <c r="K63" i="2" s="1"/>
  <c r="Q73" i="2" a="1"/>
  <c r="Q73" i="2" s="1"/>
  <c r="O54" i="2" a="1"/>
  <c r="O54" i="2" s="1"/>
  <c r="P74" i="2" a="1"/>
  <c r="P74" i="2" s="1"/>
  <c r="G56" i="2" a="1"/>
  <c r="G56" i="2" s="1"/>
  <c r="O70" i="2" a="1"/>
  <c r="O70" i="2" s="1"/>
  <c r="K54" i="2" a="1"/>
  <c r="K54" i="2" s="1"/>
  <c r="J70" i="2" a="1"/>
  <c r="J70" i="2" s="1"/>
  <c r="Q58" i="2" a="1"/>
  <c r="Q58" i="2" s="1"/>
  <c r="C74" i="2" a="1"/>
  <c r="C74" i="2" s="1"/>
  <c r="K71" i="2" a="1"/>
  <c r="K71" i="2" s="1"/>
  <c r="D72" i="2" a="1"/>
  <c r="D72" i="2" s="1"/>
  <c r="H66" i="2" a="1"/>
  <c r="H66" i="2" s="1"/>
  <c r="Q54" i="2" a="1"/>
  <c r="Q54" i="2" s="1"/>
  <c r="Q66" i="2" a="1"/>
  <c r="Q66" i="2" s="1"/>
  <c r="D61" i="2" a="1"/>
  <c r="D61" i="2" s="1"/>
  <c r="N58" i="2" a="1"/>
  <c r="N58" i="2" s="1"/>
  <c r="N66" i="2" a="1"/>
  <c r="N66" i="2" s="1"/>
  <c r="N62" i="2" a="1"/>
  <c r="N62" i="2" s="1"/>
  <c r="F54" i="2" a="1"/>
  <c r="F54" i="2" s="1"/>
  <c r="K53" i="2" a="1"/>
  <c r="K53" i="2" s="1"/>
  <c r="E58" i="2" a="1"/>
  <c r="E58" i="2" s="1"/>
  <c r="I70" i="2" a="1"/>
  <c r="I70" i="2" s="1"/>
  <c r="I58" i="2" a="1"/>
  <c r="I58" i="2" s="1"/>
  <c r="I73" i="2" a="1"/>
  <c r="I73" i="2" s="1"/>
  <c r="I60" i="2" a="1"/>
  <c r="I60" i="2" s="1"/>
  <c r="I55" i="2" a="1"/>
  <c r="I55" i="2" s="1"/>
  <c r="I67" i="2" a="1"/>
  <c r="I67" i="2" s="1"/>
  <c r="B67" i="2" a="1"/>
  <c r="B67" i="2" s="1"/>
  <c r="B62" i="2" a="1"/>
  <c r="B62" i="2" s="1"/>
  <c r="B59" i="2" a="1"/>
  <c r="B59" i="2" s="1"/>
  <c r="B74" i="2" a="1"/>
  <c r="B74" i="2" s="1"/>
  <c r="B69" i="2" a="1"/>
  <c r="B69" i="2" s="1"/>
  <c r="B63" i="2" a="1"/>
  <c r="B63" i="2" s="1"/>
  <c r="B64" i="2" a="1"/>
  <c r="B64" i="2" s="1"/>
  <c r="B56" i="2" a="1"/>
  <c r="B56" i="2" s="1"/>
  <c r="O56" i="2" a="1"/>
  <c r="O56" i="2" s="1"/>
  <c r="Q62" i="2" a="1"/>
  <c r="Q62" i="2" s="1"/>
  <c r="C63" i="2" a="1"/>
  <c r="C63" i="2" s="1"/>
  <c r="M68" i="2" a="1"/>
  <c r="M68" i="2" s="1"/>
  <c r="P73" i="2" a="1"/>
  <c r="P73" i="2" s="1"/>
  <c r="P54" i="2" a="1"/>
  <c r="P54" i="2" s="1"/>
  <c r="N68" i="2" a="1"/>
  <c r="N68" i="2" s="1"/>
  <c r="I54" i="2" a="1"/>
  <c r="I54" i="2" s="1"/>
  <c r="B61" i="2" a="1"/>
  <c r="B61" i="2" s="1"/>
  <c r="R56" i="2" a="1"/>
  <c r="R56" i="2" s="1"/>
  <c r="N54" i="2" a="1"/>
  <c r="N54" i="2" s="1"/>
  <c r="F72" i="2" a="1"/>
  <c r="F72" i="2" s="1"/>
  <c r="G61" i="2" a="1"/>
  <c r="G61" i="2" s="1"/>
  <c r="Q68" i="2" a="1"/>
  <c r="Q68" i="2" s="1"/>
  <c r="M57" i="2" a="1"/>
  <c r="M57" i="2" s="1"/>
  <c r="B65" i="2" a="1"/>
  <c r="B65" i="2" s="1"/>
  <c r="C66" i="2" a="1"/>
  <c r="C66" i="2" s="1"/>
  <c r="Q59" i="2" a="1"/>
  <c r="Q59" i="2" s="1"/>
  <c r="M65" i="2" a="1"/>
  <c r="M65" i="2" s="1"/>
  <c r="L70" i="2" a="1"/>
  <c r="L70" i="2" s="1"/>
  <c r="L71" i="2" a="1"/>
  <c r="L71" i="2" s="1"/>
  <c r="L53" i="2" a="1"/>
  <c r="L53" i="2" s="1"/>
  <c r="L62" i="2" a="1"/>
  <c r="L62" i="2" s="1"/>
  <c r="L61" i="2" a="1"/>
  <c r="L61" i="2" s="1"/>
  <c r="L69" i="2" a="1"/>
  <c r="L69" i="2" s="1"/>
  <c r="L59" i="2" a="1"/>
  <c r="L59" i="2" s="1"/>
  <c r="L55" i="2" a="1"/>
  <c r="L55" i="2" s="1"/>
  <c r="L65" i="2" a="1"/>
  <c r="L65" i="2" s="1"/>
  <c r="L54" i="2" a="1"/>
  <c r="L54" i="2" s="1"/>
  <c r="L64" i="2" a="1"/>
  <c r="L64" i="2" s="1"/>
  <c r="L56" i="2" a="1"/>
  <c r="L56" i="2" s="1"/>
  <c r="L67" i="2" a="1"/>
  <c r="L67" i="2" s="1"/>
  <c r="L63" i="2" a="1"/>
  <c r="L63" i="2" s="1"/>
  <c r="L74" i="2" a="1"/>
  <c r="L74" i="2" s="1"/>
  <c r="L75" i="2" a="1"/>
  <c r="L75" i="2" s="1"/>
  <c r="L73" i="2" a="1"/>
  <c r="L73" i="2" s="1"/>
  <c r="L57" i="2" a="1"/>
  <c r="L57" i="2" s="1"/>
  <c r="L60" i="2" a="1"/>
  <c r="L60" i="2" s="1"/>
  <c r="H73" i="2" a="1"/>
  <c r="H73" i="2" s="1"/>
  <c r="K73" i="2" a="1"/>
  <c r="K73" i="2" s="1"/>
  <c r="Q67" i="2" a="1"/>
  <c r="Q67" i="2" s="1"/>
  <c r="Q63" i="2" a="1"/>
  <c r="Q63" i="2" s="1"/>
  <c r="J75" i="2" a="1"/>
  <c r="J75" i="2" s="1"/>
  <c r="J65" i="2" a="1"/>
  <c r="J65" i="2" s="1"/>
  <c r="J61" i="2" a="1"/>
  <c r="J61" i="2" s="1"/>
  <c r="J62" i="2" a="1"/>
  <c r="J62" i="2" s="1"/>
  <c r="J66" i="2" a="1"/>
  <c r="J66" i="2" s="1"/>
  <c r="J54" i="2" a="1"/>
  <c r="J54" i="2" s="1"/>
  <c r="J57" i="2" a="1"/>
  <c r="J57" i="2" s="1"/>
  <c r="J68" i="2" a="1"/>
  <c r="J68" i="2" s="1"/>
  <c r="J69" i="2" a="1"/>
  <c r="J69" i="2" s="1"/>
  <c r="J55" i="2" a="1"/>
  <c r="J55" i="2" s="1"/>
  <c r="O71" i="2" a="1"/>
  <c r="O71" i="2" s="1"/>
  <c r="Q74" i="2" a="1"/>
  <c r="Q74" i="2" s="1"/>
  <c r="K66" i="2" a="1"/>
  <c r="K66" i="2" s="1"/>
  <c r="N57" i="2" a="1"/>
  <c r="N57" i="2" s="1"/>
  <c r="M75" i="2" a="1"/>
  <c r="M75" i="2" s="1"/>
  <c r="O67" i="2" a="1"/>
  <c r="O67" i="2" s="1"/>
  <c r="B73" i="2" a="1"/>
  <c r="B73" i="2" s="1"/>
  <c r="M58" i="2" a="1"/>
  <c r="M58" i="2" s="1"/>
  <c r="N63" i="2" a="1"/>
  <c r="N63" i="2" s="1"/>
  <c r="F66" i="2" a="1"/>
  <c r="F66" i="2" s="1"/>
  <c r="M74" i="2" a="1"/>
  <c r="M74" i="2" s="1"/>
  <c r="Q56" i="2" a="1"/>
  <c r="Q56" i="2" s="1"/>
  <c r="G72" i="2" a="1"/>
  <c r="G72" i="2" s="1"/>
  <c r="F68" i="2" a="1"/>
  <c r="F68" i="2" s="1"/>
  <c r="Q60" i="2" a="1"/>
  <c r="Q60" i="2" s="1"/>
  <c r="I69" i="2" a="1"/>
  <c r="I69" i="2" s="1"/>
  <c r="B55" i="2" a="1"/>
  <c r="B55" i="2" s="1"/>
  <c r="B66" i="2" a="1"/>
  <c r="B66" i="2" s="1"/>
  <c r="Q53" i="2" a="1"/>
  <c r="Q53" i="2" s="1"/>
  <c r="N74" i="2" a="1"/>
  <c r="N74" i="2" s="1"/>
  <c r="C75" i="2" a="1"/>
  <c r="C75" i="2" s="1"/>
  <c r="K75" i="2" a="1"/>
  <c r="K75" i="2" s="1"/>
  <c r="H63" i="2" a="1"/>
  <c r="H63" i="2" s="1"/>
  <c r="H61" i="2" a="1"/>
  <c r="H61" i="2" s="1"/>
  <c r="H57" i="2" a="1"/>
  <c r="H57" i="2" s="1"/>
  <c r="H68" i="2" a="1"/>
  <c r="H68" i="2" s="1"/>
  <c r="H71" i="2" a="1"/>
  <c r="H71" i="2" s="1"/>
  <c r="H67" i="2" a="1"/>
  <c r="H67" i="2" s="1"/>
  <c r="H54" i="2" a="1"/>
  <c r="H54" i="2" s="1"/>
  <c r="H53" i="2" a="1"/>
  <c r="H53" i="2" s="1"/>
  <c r="H58" i="2" a="1"/>
  <c r="H58" i="2" s="1"/>
  <c r="R60" i="2" a="1"/>
  <c r="R60" i="2" s="1"/>
  <c r="R62" i="2" a="1"/>
  <c r="R62" i="2" s="1"/>
  <c r="R63" i="2" a="1"/>
  <c r="R63" i="2" s="1"/>
  <c r="R74" i="2" a="1"/>
  <c r="R74" i="2" s="1"/>
  <c r="R67" i="2" a="1"/>
  <c r="R67" i="2" s="1"/>
  <c r="R64" i="2" a="1"/>
  <c r="R64" i="2" s="1"/>
  <c r="R73" i="2" a="1"/>
  <c r="R73" i="2" s="1"/>
  <c r="R55" i="2" a="1"/>
  <c r="R55" i="2" s="1"/>
  <c r="R65" i="2" a="1"/>
  <c r="R65" i="2" s="1"/>
  <c r="R53" i="2" a="1"/>
  <c r="R53" i="2" s="1"/>
  <c r="R68" i="2" a="1"/>
  <c r="R68" i="2" s="1"/>
  <c r="R54" i="2" a="1"/>
  <c r="R54" i="2" s="1"/>
  <c r="R70" i="2" a="1"/>
  <c r="R70" i="2" s="1"/>
  <c r="R57" i="2" a="1"/>
  <c r="R57" i="2" s="1"/>
  <c r="R61" i="2" a="1"/>
  <c r="R61" i="2" s="1"/>
  <c r="R72" i="2" a="1"/>
  <c r="R72" i="2" s="1"/>
  <c r="R69" i="2" a="1"/>
  <c r="R69" i="2" s="1"/>
  <c r="R59" i="2" a="1"/>
  <c r="R59" i="2" s="1"/>
  <c r="J72" i="2" a="1"/>
  <c r="J72" i="2" s="1"/>
  <c r="O65" i="2" a="1"/>
  <c r="O65" i="2" s="1"/>
  <c r="R75" i="2" a="1"/>
  <c r="R75" i="2" s="1"/>
  <c r="J60" i="2" a="1"/>
  <c r="J60" i="2" s="1"/>
  <c r="I65" i="2" a="1"/>
  <c r="I65" i="2" s="1"/>
  <c r="I63" i="2" a="1"/>
  <c r="I63" i="2" s="1"/>
  <c r="M59" i="2" a="1"/>
  <c r="M59" i="2" s="1"/>
  <c r="C54" i="2" a="1"/>
  <c r="C54" i="2" s="1"/>
  <c r="N67" i="2" a="1"/>
  <c r="N67" i="2" s="1"/>
  <c r="F69" i="2" a="1"/>
  <c r="F69" i="2" s="1"/>
  <c r="N71" i="2" a="1"/>
  <c r="N71" i="2" s="1"/>
  <c r="E72" i="2" a="1"/>
  <c r="E72" i="2" s="1"/>
  <c r="N60" i="2" a="1"/>
  <c r="N60" i="2" s="1"/>
  <c r="N64" i="2" a="1"/>
  <c r="N64" i="2" s="1"/>
  <c r="F73" i="2" a="1"/>
  <c r="F73" i="2" s="1"/>
  <c r="N65" i="2" a="1"/>
  <c r="N65" i="2" s="1"/>
  <c r="F70" i="2" a="1"/>
  <c r="F70" i="2" s="1"/>
  <c r="H75" i="2" a="1"/>
  <c r="H75" i="2" s="1"/>
  <c r="N56" i="2" a="1"/>
  <c r="N56" i="2" s="1"/>
  <c r="G63" i="2" a="1"/>
  <c r="G63" i="2" s="1"/>
  <c r="K64" i="2" a="1"/>
  <c r="K64" i="2" s="1"/>
  <c r="O61" i="2" a="1"/>
  <c r="O61" i="2" s="1"/>
  <c r="O62" i="2" a="1"/>
  <c r="O62" i="2" s="1"/>
  <c r="O60" i="2" a="1"/>
  <c r="O60" i="2" s="1"/>
  <c r="O58" i="2" a="1"/>
  <c r="O58" i="2" s="1"/>
  <c r="O57" i="2" a="1"/>
  <c r="O57" i="2" s="1"/>
  <c r="O64" i="2" a="1"/>
  <c r="O64" i="2" s="1"/>
  <c r="O75" i="2" a="1"/>
  <c r="O75" i="2" s="1"/>
  <c r="C62" i="2" a="1"/>
  <c r="C62" i="2" s="1"/>
  <c r="C69" i="2" a="1"/>
  <c r="C69" i="2" s="1"/>
  <c r="C72" i="2" a="1"/>
  <c r="C72" i="2" s="1"/>
  <c r="C57" i="2" a="1"/>
  <c r="C57" i="2" s="1"/>
  <c r="C61" i="2" a="1"/>
  <c r="C61" i="2" s="1"/>
  <c r="C55" i="2" a="1"/>
  <c r="C55" i="2" s="1"/>
  <c r="C59" i="2" a="1"/>
  <c r="C59" i="2" s="1"/>
  <c r="C64" i="2" a="1"/>
  <c r="C64" i="2" s="1"/>
  <c r="C67" i="2" a="1"/>
  <c r="C67" i="2" s="1"/>
  <c r="C58" i="2" a="1"/>
  <c r="C58" i="2" s="1"/>
  <c r="C68" i="2" a="1"/>
  <c r="C68" i="2" s="1"/>
  <c r="C71" i="2" a="1"/>
  <c r="C71" i="2" s="1"/>
  <c r="C60" i="2" a="1"/>
  <c r="C60" i="2" s="1"/>
  <c r="J53" i="2" a="1"/>
  <c r="J53" i="2" s="1"/>
  <c r="O74" i="2" a="1"/>
  <c r="O74" i="2" s="1"/>
  <c r="E67" i="2" a="1"/>
  <c r="E67" i="2" s="1"/>
  <c r="H64" i="2" a="1"/>
  <c r="H64" i="2" s="1"/>
  <c r="N72" i="2" a="1"/>
  <c r="N72" i="2" s="1"/>
  <c r="F58" i="2" a="1"/>
  <c r="F58" i="2" s="1"/>
  <c r="B68" i="2" a="1"/>
  <c r="B68" i="2" s="1"/>
  <c r="C70" i="2" a="1"/>
  <c r="C70" i="2" s="1"/>
  <c r="Q70" i="2" a="1"/>
  <c r="Q70" i="2" s="1"/>
  <c r="B58" i="2" a="1"/>
  <c r="B58" i="2" s="1"/>
  <c r="R66" i="2" a="1"/>
  <c r="R66" i="2" s="1"/>
  <c r="E73" i="2" a="1"/>
  <c r="E73" i="2" s="1"/>
  <c r="L66" i="2" a="1"/>
  <c r="L66" i="2" s="1"/>
  <c r="H59" i="2" a="1"/>
  <c r="H59" i="2" s="1"/>
  <c r="Q71" i="2" a="1"/>
  <c r="Q71" i="2" s="1"/>
  <c r="H69" i="2" a="1"/>
  <c r="H69" i="2" s="1"/>
  <c r="N53" i="2" a="1"/>
  <c r="N53" i="2" s="1"/>
  <c r="F65" i="2" a="1"/>
  <c r="F65" i="2" s="1"/>
  <c r="J58" i="2" a="1"/>
  <c r="J58" i="2" s="1"/>
  <c r="F64" i="2" a="1"/>
  <c r="F64" i="2" s="1"/>
  <c r="I61" i="2" a="1"/>
  <c r="I61" i="2" s="1"/>
  <c r="G62" i="2" a="1"/>
  <c r="G62" i="2" s="1"/>
  <c r="G74" i="2" a="1"/>
  <c r="G74" i="2" s="1"/>
  <c r="G53" i="2" a="1"/>
  <c r="G53" i="2" s="1"/>
  <c r="G69" i="2" a="1"/>
  <c r="G69" i="2" s="1"/>
  <c r="G60" i="2" a="1"/>
  <c r="G60" i="2" s="1"/>
  <c r="G73" i="2" a="1"/>
  <c r="G73" i="2" s="1"/>
  <c r="G66" i="2" a="1"/>
  <c r="G66" i="2" s="1"/>
  <c r="G58" i="2" a="1"/>
  <c r="G58" i="2" s="1"/>
  <c r="G57" i="2" a="1"/>
  <c r="G57" i="2" s="1"/>
  <c r="G59" i="2" a="1"/>
  <c r="G59" i="2" s="1"/>
  <c r="G65" i="2" a="1"/>
  <c r="G65" i="2" s="1"/>
  <c r="G64" i="2" a="1"/>
  <c r="G64" i="2" s="1"/>
  <c r="G71" i="2" a="1"/>
  <c r="G71" i="2" s="1"/>
  <c r="G75" i="2" a="1"/>
  <c r="G75" i="2" s="1"/>
  <c r="D69" i="2" a="1"/>
  <c r="D69" i="2" s="1"/>
  <c r="D62" i="2" a="1"/>
  <c r="D62" i="2" s="1"/>
  <c r="D63" i="2" a="1"/>
  <c r="D63" i="2" s="1"/>
  <c r="D74" i="2" a="1"/>
  <c r="D74" i="2" s="1"/>
  <c r="D59" i="2" a="1"/>
  <c r="D59" i="2" s="1"/>
  <c r="D64" i="2" a="1"/>
  <c r="D64" i="2" s="1"/>
  <c r="D53" i="2" a="1"/>
  <c r="D53" i="2" s="1"/>
  <c r="D55" i="2" a="1"/>
  <c r="D55" i="2" s="1"/>
  <c r="D66" i="2" a="1"/>
  <c r="D66" i="2" s="1"/>
  <c r="D58" i="2" a="1"/>
  <c r="D58" i="2" s="1"/>
  <c r="K68" i="2" a="1"/>
  <c r="K68" i="2" s="1"/>
  <c r="K70" i="2" a="1"/>
  <c r="K70" i="2" s="1"/>
  <c r="K58" i="2" a="1"/>
  <c r="K58" i="2" s="1"/>
  <c r="K57" i="2" a="1"/>
  <c r="K57" i="2" s="1"/>
  <c r="K56" i="2" a="1"/>
  <c r="K56" i="2" s="1"/>
  <c r="K72" i="2" a="1"/>
  <c r="K72" i="2" s="1"/>
  <c r="K65" i="2" a="1"/>
  <c r="K65" i="2" s="1"/>
  <c r="K62" i="2" a="1"/>
  <c r="K62" i="2" s="1"/>
  <c r="K61" i="2" a="1"/>
  <c r="K61" i="2" s="1"/>
  <c r="K69" i="2" a="1"/>
  <c r="K69" i="2" s="1"/>
  <c r="I68" i="2" a="1"/>
  <c r="I68" i="2" s="1"/>
  <c r="K55" i="2" a="1"/>
  <c r="K55" i="2" s="1"/>
  <c r="D65" i="2" a="1"/>
  <c r="D65" i="2" s="1"/>
  <c r="J71" i="2" a="1"/>
  <c r="J71" i="2" s="1"/>
  <c r="N61" i="2" a="1"/>
  <c r="N61" i="2" s="1"/>
  <c r="F61" i="2" a="1"/>
  <c r="F61" i="2" s="1"/>
  <c r="N69" i="2" a="1"/>
  <c r="N69" i="2" s="1"/>
  <c r="C65" i="2" a="1"/>
  <c r="C65" i="2" s="1"/>
  <c r="N70" i="2" a="1"/>
  <c r="N70" i="2" s="1"/>
  <c r="N73" i="2" a="1"/>
  <c r="N73" i="2" s="1"/>
  <c r="H56" i="2" a="1"/>
  <c r="H56" i="2" s="1"/>
  <c r="G68" i="2" a="1"/>
  <c r="G68" i="2" s="1"/>
  <c r="O66" i="2" a="1"/>
  <c r="O66" i="2" s="1"/>
  <c r="D70" i="2" a="1"/>
  <c r="D70" i="2" s="1"/>
  <c r="H70" i="2" a="1"/>
  <c r="H70" i="2" s="1"/>
  <c r="L72" i="2" a="1"/>
  <c r="L72" i="2" s="1"/>
  <c r="G70" i="2" a="1"/>
  <c r="G70" i="2" s="1"/>
  <c r="Q75" i="2" a="1"/>
  <c r="Q75" i="2" s="1"/>
  <c r="H55" i="2" a="1"/>
  <c r="H55" i="2" s="1"/>
  <c r="Q55" i="2" a="1"/>
  <c r="Q55" i="2" s="1"/>
  <c r="I66" i="2" a="1"/>
  <c r="I66" i="2" s="1"/>
  <c r="L68" i="2" a="1"/>
  <c r="L68" i="2" s="1"/>
  <c r="C73" i="2" a="1"/>
  <c r="C73" i="2" s="1"/>
  <c r="M72" i="2" a="1"/>
  <c r="M72" i="2" s="1"/>
  <c r="M61" i="2" a="1"/>
  <c r="M61" i="2" s="1"/>
  <c r="M70" i="2" a="1"/>
  <c r="M70" i="2" s="1"/>
  <c r="M69" i="2" a="1"/>
  <c r="M69" i="2" s="1"/>
  <c r="M60" i="2" a="1"/>
  <c r="M60" i="2" s="1"/>
  <c r="M55" i="2" a="1"/>
  <c r="M55" i="2" s="1"/>
  <c r="M71" i="2" a="1"/>
  <c r="M71" i="2" s="1"/>
  <c r="M67" i="2" a="1"/>
  <c r="M67" i="2" s="1"/>
  <c r="M53" i="2" a="1"/>
  <c r="M53" i="2" s="1"/>
  <c r="M64" i="2" a="1"/>
  <c r="M64" i="2" s="1"/>
  <c r="M66" i="2" a="1"/>
  <c r="M66" i="2" s="1"/>
  <c r="M73" i="2" a="1"/>
  <c r="M73" i="2" s="1"/>
  <c r="P75" i="2" a="1"/>
  <c r="P75" i="2" s="1"/>
  <c r="P68" i="2" a="1"/>
  <c r="P68" i="2" s="1"/>
  <c r="P65" i="2" a="1"/>
  <c r="P65" i="2" s="1"/>
  <c r="P66" i="2" a="1"/>
  <c r="P66" i="2" s="1"/>
  <c r="P69" i="2" a="1"/>
  <c r="P69" i="2" s="1"/>
  <c r="P70" i="2" a="1"/>
  <c r="P70" i="2" s="1"/>
  <c r="P57" i="2" a="1"/>
  <c r="P57" i="2" s="1"/>
  <c r="P56" i="2" a="1"/>
  <c r="P56" i="2" s="1"/>
  <c r="P62" i="2" a="1"/>
  <c r="P62" i="2" s="1"/>
  <c r="P60" i="2" a="1"/>
  <c r="P60" i="2" s="1"/>
  <c r="P72" i="2" a="1"/>
  <c r="P72" i="2" s="1"/>
  <c r="P71" i="2" a="1"/>
  <c r="P71" i="2" s="1"/>
  <c r="P64" i="2" a="1"/>
  <c r="P64" i="2" s="1"/>
  <c r="P58" i="2" a="1"/>
  <c r="P58" i="2" s="1"/>
  <c r="P63" i="2" a="1"/>
  <c r="P63" i="2" s="1"/>
  <c r="S75" i="2" a="1"/>
  <c r="S75" i="2" s="1"/>
  <c r="S58" i="2" a="1"/>
  <c r="S58" i="2" s="1"/>
  <c r="S66" i="2" a="1"/>
  <c r="S66" i="2" s="1"/>
  <c r="S56" i="2" a="1"/>
  <c r="S56" i="2" s="1"/>
  <c r="S71" i="2" a="1"/>
  <c r="S71" i="2" s="1"/>
  <c r="S70" i="2" a="1"/>
  <c r="S70" i="2" s="1"/>
  <c r="S73" i="2" a="1"/>
  <c r="S73" i="2" s="1"/>
  <c r="S61" i="2" a="1"/>
  <c r="S61" i="2" s="1"/>
  <c r="S69" i="2" a="1"/>
  <c r="S69" i="2" s="1"/>
  <c r="S57" i="2" a="1"/>
  <c r="S57" i="2" s="1"/>
  <c r="S55" i="2" a="1"/>
  <c r="S55" i="2" s="1"/>
  <c r="S63" i="2" a="1"/>
  <c r="S63" i="2" s="1"/>
  <c r="S60" i="2" a="1"/>
  <c r="S60" i="2" s="1"/>
  <c r="S59" i="2" a="1"/>
  <c r="S59" i="2" s="1"/>
  <c r="S68" i="2" a="1"/>
  <c r="S68" i="2" s="1"/>
  <c r="I59" i="2" a="1"/>
  <c r="I59" i="2" s="1"/>
  <c r="O59" i="2" a="1"/>
  <c r="O59" i="2" s="1"/>
  <c r="B75" i="2" a="1"/>
  <c r="B75" i="2" s="1"/>
  <c r="H72" i="2" a="1"/>
  <c r="H72" i="2" s="1"/>
  <c r="N75" i="2" a="1"/>
  <c r="N75" i="2" s="1"/>
  <c r="N55" i="2" a="1"/>
  <c r="N55" i="2" s="1"/>
  <c r="E56" i="2" a="1"/>
  <c r="E56" i="2" s="1"/>
  <c r="G54" i="2" a="1"/>
  <c r="G54" i="2" s="1"/>
  <c r="K74" i="2" a="1"/>
  <c r="K74" i="2" s="1"/>
  <c r="S67" i="2" a="1"/>
  <c r="S67" i="2" s="1"/>
  <c r="H60" i="2" a="1"/>
  <c r="H60" i="2" s="1"/>
  <c r="L58" i="2" a="1"/>
  <c r="L58" i="2" s="1"/>
  <c r="M62" i="2" a="1"/>
  <c r="M62" i="2" s="1"/>
  <c r="D56" i="2" a="1"/>
  <c r="D56" i="2" s="1"/>
  <c r="J59" i="2" a="1"/>
  <c r="J59" i="2" s="1"/>
  <c r="N59" i="2" a="1"/>
  <c r="N59" i="2" s="1"/>
  <c r="O72" i="2" a="1"/>
  <c r="O72" i="2" s="1"/>
  <c r="I75" i="2" a="1"/>
  <c r="I75" i="2" s="1"/>
  <c r="P67" i="2" a="1"/>
  <c r="P67" i="2" s="1"/>
  <c r="Q69" i="2" a="1"/>
  <c r="Q69" i="2" s="1"/>
  <c r="S62" i="2" a="1"/>
  <c r="S62" i="2" s="1"/>
  <c r="P59" i="2" a="1"/>
  <c r="P59" i="2" s="1"/>
</calcChain>
</file>

<file path=xl/sharedStrings.xml><?xml version="1.0" encoding="utf-8"?>
<sst xmlns="http://schemas.openxmlformats.org/spreadsheetml/2006/main" count="451" uniqueCount="246">
  <si>
    <t>木头</t>
    <phoneticPr fontId="1" type="noConversion"/>
  </si>
  <si>
    <t>金币</t>
    <phoneticPr fontId="1" type="noConversion"/>
  </si>
  <si>
    <t>雕像</t>
    <phoneticPr fontId="1" type="noConversion"/>
  </si>
  <si>
    <t>体力</t>
    <phoneticPr fontId="1" type="noConversion"/>
  </si>
  <si>
    <t>道具资源</t>
    <phoneticPr fontId="1" type="noConversion"/>
  </si>
  <si>
    <t>用途</t>
    <phoneticPr fontId="1" type="noConversion"/>
  </si>
  <si>
    <t>旅店</t>
    <phoneticPr fontId="1" type="noConversion"/>
  </si>
  <si>
    <t>圣水</t>
    <phoneticPr fontId="1" type="noConversion"/>
  </si>
  <si>
    <t>随机召唤，开启土地，获得经验</t>
    <phoneticPr fontId="1" type="noConversion"/>
  </si>
  <si>
    <t>等级</t>
    <phoneticPr fontId="1" type="noConversion"/>
  </si>
  <si>
    <t>影响土地上限，各种资源点数量上限</t>
    <phoneticPr fontId="1" type="noConversion"/>
  </si>
  <si>
    <t>木材，木材升级旅店</t>
    <phoneticPr fontId="1" type="noConversion"/>
  </si>
  <si>
    <t>矿石，木材升级旅店</t>
    <phoneticPr fontId="1" type="noConversion"/>
  </si>
  <si>
    <t>矿山</t>
    <phoneticPr fontId="1" type="noConversion"/>
  </si>
  <si>
    <t>都有自己的经验值</t>
  </si>
  <si>
    <t>升级消耗</t>
    <phoneticPr fontId="1" type="noConversion"/>
  </si>
  <si>
    <t>木材，矿石，金币</t>
    <phoneticPr fontId="1" type="noConversion"/>
  </si>
  <si>
    <t>升级基本</t>
    <phoneticPr fontId="1" type="noConversion"/>
  </si>
  <si>
    <t>体力折算</t>
    <phoneticPr fontId="1" type="noConversion"/>
  </si>
  <si>
    <t>升级时间</t>
    <phoneticPr fontId="1" type="noConversion"/>
  </si>
  <si>
    <t>投放途径</t>
    <phoneticPr fontId="1" type="noConversion"/>
  </si>
  <si>
    <t>每日投放体力</t>
    <phoneticPr fontId="1" type="noConversion"/>
  </si>
  <si>
    <t>每次投放量</t>
    <phoneticPr fontId="7" type="noConversion"/>
  </si>
  <si>
    <t>每日投放次数</t>
    <phoneticPr fontId="7" type="noConversion"/>
  </si>
  <si>
    <t>投放形式</t>
    <phoneticPr fontId="7" type="noConversion"/>
  </si>
  <si>
    <t>公式：系数1*lv^系数2+系数3</t>
    <phoneticPr fontId="7" type="noConversion"/>
  </si>
  <si>
    <t>升级经验</t>
    <phoneticPr fontId="1" type="noConversion"/>
  </si>
  <si>
    <t>升级获得体力</t>
    <phoneticPr fontId="1" type="noConversion"/>
  </si>
  <si>
    <t>获得经验</t>
    <phoneticPr fontId="1" type="noConversion"/>
  </si>
  <si>
    <t>体力事件次数</t>
    <phoneticPr fontId="1" type="noConversion"/>
  </si>
  <si>
    <t>消耗体力</t>
    <phoneticPr fontId="1" type="noConversion"/>
  </si>
  <si>
    <t>累计体力需求</t>
    <phoneticPr fontId="1" type="noConversion"/>
  </si>
  <si>
    <t>累计获得体力</t>
    <phoneticPr fontId="7" type="noConversion"/>
  </si>
  <si>
    <t>实际累积体力需求</t>
    <phoneticPr fontId="1" type="noConversion"/>
  </si>
  <si>
    <t>vip0</t>
    <phoneticPr fontId="1" type="noConversion"/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</si>
  <si>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</si>
  <si>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</si>
  <si>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</si>
  <si>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</si>
  <si>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</si>
  <si>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</si>
  <si>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</si>
  <si>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</si>
  <si>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</si>
  <si>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</si>
  <si>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</si>
  <si>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</si>
  <si>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</si>
  <si>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</si>
  <si>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</si>
  <si>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  <phoneticPr fontId="7" type="noConversion"/>
  </si>
  <si>
    <t>极限速度</t>
  </si>
  <si>
    <t>体力恢复</t>
    <phoneticPr fontId="7" type="noConversion"/>
  </si>
  <si>
    <t>体力</t>
    <phoneticPr fontId="7" type="noConversion"/>
  </si>
  <si>
    <t>升级阶段</t>
    <phoneticPr fontId="7" type="noConversion"/>
  </si>
  <si>
    <t>系数1</t>
    <phoneticPr fontId="7" type="noConversion"/>
  </si>
  <si>
    <t>系数2</t>
  </si>
  <si>
    <t>系数3</t>
  </si>
  <si>
    <t>体力领取（中午晚上）</t>
    <phoneticPr fontId="7" type="noConversion"/>
  </si>
  <si>
    <t>体力</t>
    <phoneticPr fontId="7" type="noConversion"/>
  </si>
  <si>
    <t>前30级</t>
    <phoneticPr fontId="7" type="noConversion"/>
  </si>
  <si>
    <t>登录领取</t>
    <phoneticPr fontId="7" type="noConversion"/>
  </si>
  <si>
    <t>30-100</t>
    <phoneticPr fontId="7" type="noConversion"/>
  </si>
  <si>
    <t>日常任务</t>
    <phoneticPr fontId="7" type="noConversion"/>
  </si>
  <si>
    <t>100之后</t>
    <phoneticPr fontId="7" type="noConversion"/>
  </si>
  <si>
    <t>好友赠送</t>
    <phoneticPr fontId="7" type="noConversion"/>
  </si>
  <si>
    <t>其他玩法（签到等）</t>
    <phoneticPr fontId="7" type="noConversion"/>
  </si>
  <si>
    <t>活动售卖</t>
    <phoneticPr fontId="1" type="noConversion"/>
  </si>
  <si>
    <t>每日充值</t>
    <phoneticPr fontId="7" type="noConversion"/>
  </si>
  <si>
    <t>每日最大数量</t>
    <phoneticPr fontId="1" type="noConversion"/>
  </si>
  <si>
    <t>到100级</t>
    <phoneticPr fontId="7" type="noConversion"/>
  </si>
  <si>
    <t>天数</t>
  </si>
  <si>
    <t>体力（vip0）</t>
    <phoneticPr fontId="1" type="noConversion"/>
  </si>
  <si>
    <t>vip0</t>
    <phoneticPr fontId="7" type="noConversion"/>
  </si>
  <si>
    <t>体力（固定免费）</t>
    <phoneticPr fontId="1" type="noConversion"/>
  </si>
  <si>
    <t>体力（极限体力）</t>
    <phoneticPr fontId="1" type="noConversion"/>
  </si>
  <si>
    <t>极限体力</t>
    <phoneticPr fontId="7" type="noConversion"/>
  </si>
  <si>
    <t>每次购买体力</t>
    <phoneticPr fontId="7" type="noConversion"/>
  </si>
  <si>
    <t>体力上限</t>
    <phoneticPr fontId="7" type="noConversion"/>
  </si>
  <si>
    <t>每次消耗体力</t>
    <phoneticPr fontId="7" type="noConversion"/>
  </si>
  <si>
    <t>vip等级</t>
    <phoneticPr fontId="1" type="noConversion"/>
  </si>
  <si>
    <t>每日购买次数</t>
    <phoneticPr fontId="1" type="noConversion"/>
  </si>
  <si>
    <t>每天VIP领取</t>
    <phoneticPr fontId="7" type="noConversion"/>
  </si>
  <si>
    <t>每天体力（VIP）</t>
    <phoneticPr fontId="1" type="noConversion"/>
  </si>
  <si>
    <t>每天体力（固定免费）</t>
    <phoneticPr fontId="1" type="noConversion"/>
  </si>
  <si>
    <t>充值RMB</t>
  </si>
  <si>
    <t>需求VIP经验</t>
  </si>
  <si>
    <t>vip16</t>
  </si>
  <si>
    <t>极限速度</t>
    <phoneticPr fontId="7" type="noConversion"/>
  </si>
  <si>
    <t>天数</t>
    <phoneticPr fontId="1" type="noConversion"/>
  </si>
  <si>
    <t>玩家分类（第一个月充值）</t>
    <phoneticPr fontId="7" type="noConversion"/>
  </si>
  <si>
    <t>每周充值RMB</t>
    <phoneticPr fontId="7" type="noConversion"/>
  </si>
  <si>
    <t>超级大R</t>
    <phoneticPr fontId="7" type="noConversion"/>
  </si>
  <si>
    <t>大R</t>
    <phoneticPr fontId="7" type="noConversion"/>
  </si>
  <si>
    <t>中R</t>
    <phoneticPr fontId="7" type="noConversion"/>
  </si>
  <si>
    <t>中小R</t>
    <phoneticPr fontId="7" type="noConversion"/>
  </si>
  <si>
    <t>小R</t>
    <phoneticPr fontId="7" type="noConversion"/>
  </si>
  <si>
    <t>天数</t>
    <phoneticPr fontId="7" type="noConversion"/>
  </si>
  <si>
    <t>VIP经验-小R</t>
    <phoneticPr fontId="7" type="noConversion"/>
  </si>
  <si>
    <t>VIP等级-小R</t>
    <phoneticPr fontId="7" type="noConversion"/>
  </si>
  <si>
    <t>每日体力-小R</t>
    <phoneticPr fontId="7" type="noConversion"/>
  </si>
  <si>
    <t>VIP经验-中小R</t>
    <phoneticPr fontId="7" type="noConversion"/>
  </si>
  <si>
    <t>VIP等级-中小R</t>
    <phoneticPr fontId="7" type="noConversion"/>
  </si>
  <si>
    <t>每日体力-中小R</t>
    <phoneticPr fontId="7" type="noConversion"/>
  </si>
  <si>
    <t>VIP经验-中R</t>
  </si>
  <si>
    <t>VIP等级-中R</t>
  </si>
  <si>
    <t>每日体力-中R</t>
  </si>
  <si>
    <t>VIP经验-大R</t>
  </si>
  <si>
    <t>VIP等级-大R</t>
  </si>
  <si>
    <t>每日体力-大R</t>
  </si>
  <si>
    <t>VIP经验-超级大R</t>
  </si>
  <si>
    <t>VIP等级-超级大R</t>
  </si>
  <si>
    <t>每日体力-超级大R</t>
  </si>
  <si>
    <t>体力抽取</t>
  </si>
  <si>
    <t>序列</t>
    <phoneticPr fontId="1" type="noConversion"/>
  </si>
  <si>
    <t>物品</t>
    <phoneticPr fontId="1" type="noConversion"/>
  </si>
  <si>
    <t>数量</t>
    <phoneticPr fontId="1" type="noConversion"/>
  </si>
  <si>
    <t>价值-钻石</t>
    <phoneticPr fontId="1" type="noConversion"/>
  </si>
  <si>
    <t>概率</t>
    <phoneticPr fontId="1" type="noConversion"/>
  </si>
  <si>
    <t>抽中价值</t>
    <phoneticPr fontId="1" type="noConversion"/>
  </si>
  <si>
    <t>每次抽中期望</t>
    <phoneticPr fontId="1" type="noConversion"/>
  </si>
  <si>
    <t>vip0</t>
  </si>
  <si>
    <t>2级金像</t>
  </si>
  <si>
    <t>3级金像</t>
  </si>
  <si>
    <t>4级金像</t>
  </si>
  <si>
    <t>5级金像</t>
  </si>
  <si>
    <t>6级金像</t>
  </si>
  <si>
    <t>石块</t>
    <phoneticPr fontId="1" type="noConversion"/>
  </si>
  <si>
    <t>1级猫</t>
  </si>
  <si>
    <t>每次体力</t>
    <phoneticPr fontId="1" type="noConversion"/>
  </si>
  <si>
    <t>每次抽中数量</t>
    <phoneticPr fontId="1" type="noConversion"/>
  </si>
  <si>
    <t>每日抽中数量</t>
    <phoneticPr fontId="1" type="noConversion"/>
  </si>
  <si>
    <t>2级鲜花</t>
  </si>
  <si>
    <t>3级鲜花</t>
  </si>
  <si>
    <t>4级鲜花</t>
  </si>
  <si>
    <t>5级鲜花</t>
  </si>
  <si>
    <t>6级鲜花</t>
  </si>
  <si>
    <t>拥有体力</t>
    <phoneticPr fontId="1" type="noConversion"/>
  </si>
  <si>
    <t>2级猫</t>
  </si>
  <si>
    <t>3级猫</t>
  </si>
  <si>
    <t>4级猫</t>
  </si>
  <si>
    <t>5级猫</t>
  </si>
  <si>
    <t>6级猫</t>
  </si>
  <si>
    <t>7级猫</t>
  </si>
  <si>
    <t>8级猫</t>
  </si>
  <si>
    <t>9级猫</t>
  </si>
  <si>
    <t>10级猫</t>
  </si>
  <si>
    <t>名称</t>
    <phoneticPr fontId="1" type="noConversion"/>
  </si>
  <si>
    <t>木材</t>
    <phoneticPr fontId="1" type="noConversion"/>
  </si>
  <si>
    <t>1级猫窝</t>
    <phoneticPr fontId="1" type="noConversion"/>
  </si>
  <si>
    <t>2级猫窝</t>
  </si>
  <si>
    <t>3级猫窝</t>
  </si>
  <si>
    <t>4级猫窝</t>
  </si>
  <si>
    <t>5级猫窝</t>
  </si>
  <si>
    <t>6级猫窝</t>
  </si>
  <si>
    <t>7级鲜花</t>
  </si>
  <si>
    <t>8级鲜花</t>
  </si>
  <si>
    <t>9级鲜花</t>
  </si>
  <si>
    <t>10级鲜花</t>
  </si>
  <si>
    <t>1级猫需求量</t>
    <phoneticPr fontId="1" type="noConversion"/>
  </si>
  <si>
    <t>1级猫</t>
    <phoneticPr fontId="1" type="noConversion"/>
  </si>
  <si>
    <t>2级猫</t>
    <phoneticPr fontId="1" type="noConversion"/>
  </si>
  <si>
    <t>别名</t>
    <phoneticPr fontId="1" type="noConversion"/>
  </si>
  <si>
    <t>单价（钻石）</t>
    <phoneticPr fontId="1" type="noConversion"/>
  </si>
  <si>
    <t>备注</t>
    <phoneticPr fontId="1" type="noConversion"/>
  </si>
  <si>
    <t>钻石</t>
    <phoneticPr fontId="1" type="noConversion"/>
  </si>
  <si>
    <t>经验</t>
    <phoneticPr fontId="1" type="noConversion"/>
  </si>
  <si>
    <t>体力</t>
    <phoneticPr fontId="1" type="noConversion"/>
  </si>
  <si>
    <t>自High抽奖</t>
    <phoneticPr fontId="1" type="noConversion"/>
  </si>
  <si>
    <t>互动次数</t>
    <phoneticPr fontId="1" type="noConversion"/>
  </si>
  <si>
    <t>与好友发生互动（占领，偷钱，抢走，催眠，攻击）</t>
    <phoneticPr fontId="1" type="noConversion"/>
  </si>
  <si>
    <t>行为</t>
    <phoneticPr fontId="7" type="noConversion"/>
  </si>
  <si>
    <t>剩余次数/次数上限</t>
    <phoneticPr fontId="7" type="noConversion"/>
  </si>
  <si>
    <t>作用目标</t>
    <phoneticPr fontId="7" type="noConversion"/>
  </si>
  <si>
    <t>获得奖励</t>
    <phoneticPr fontId="7" type="noConversion"/>
  </si>
  <si>
    <t>占领</t>
  </si>
  <si>
    <t>0/3</t>
    <phoneticPr fontId="7" type="noConversion"/>
  </si>
  <si>
    <t>建筑</t>
    <phoneticPr fontId="7" type="noConversion"/>
  </si>
  <si>
    <t>无（气人的）</t>
    <phoneticPr fontId="7" type="noConversion"/>
  </si>
  <si>
    <t>抢夺</t>
    <phoneticPr fontId="7" type="noConversion"/>
  </si>
  <si>
    <t>0/10</t>
    <phoneticPr fontId="7" type="noConversion"/>
  </si>
  <si>
    <t>树木/雕像/猫窝/鲜花</t>
    <phoneticPr fontId="7" type="noConversion"/>
  </si>
  <si>
    <t>木材/金币/猫/太阳</t>
    <phoneticPr fontId="7" type="noConversion"/>
  </si>
  <si>
    <t>催眠</t>
  </si>
  <si>
    <t>猫</t>
    <phoneticPr fontId="7" type="noConversion"/>
  </si>
  <si>
    <t>降低对方生产效率</t>
    <phoneticPr fontId="7" type="noConversion"/>
  </si>
  <si>
    <t>攻击</t>
  </si>
  <si>
    <t>怪物</t>
    <phoneticPr fontId="7" type="noConversion"/>
  </si>
  <si>
    <t>钻石</t>
    <phoneticPr fontId="7" type="noConversion"/>
  </si>
  <si>
    <t>树苗</t>
    <phoneticPr fontId="1" type="noConversion"/>
  </si>
  <si>
    <t>大树</t>
    <phoneticPr fontId="1" type="noConversion"/>
  </si>
  <si>
    <t>金矿石</t>
    <phoneticPr fontId="1" type="noConversion"/>
  </si>
  <si>
    <t>金条</t>
    <phoneticPr fontId="1" type="noConversion"/>
  </si>
  <si>
    <t>1级金像</t>
    <phoneticPr fontId="1" type="noConversion"/>
  </si>
  <si>
    <t>7级金像</t>
  </si>
  <si>
    <t>1级鲜花</t>
    <phoneticPr fontId="1" type="noConversion"/>
  </si>
  <si>
    <t>幸运宝箱</t>
    <phoneticPr fontId="1" type="noConversion"/>
  </si>
  <si>
    <t>护盾</t>
    <phoneticPr fontId="1" type="noConversion"/>
  </si>
  <si>
    <t>相当于少丢失20万金币</t>
    <phoneticPr fontId="1" type="noConversion"/>
  </si>
  <si>
    <t>攻击</t>
    <phoneticPr fontId="1" type="noConversion"/>
  </si>
  <si>
    <t>成功后获得30万金币，失败获得10万金币，期望获得20万金币</t>
    <phoneticPr fontId="1" type="noConversion"/>
  </si>
  <si>
    <t>11级猫</t>
  </si>
  <si>
    <t>12级猫</t>
  </si>
  <si>
    <t>13级猫</t>
  </si>
  <si>
    <t>14级猫</t>
  </si>
  <si>
    <t>15级猫</t>
  </si>
  <si>
    <t>16级猫</t>
  </si>
  <si>
    <t>17级猫</t>
  </si>
  <si>
    <t>18级猫</t>
  </si>
  <si>
    <t>19级猫</t>
  </si>
  <si>
    <t>20级猫</t>
  </si>
  <si>
    <t>21级猫</t>
  </si>
  <si>
    <t>22级猫</t>
  </si>
  <si>
    <t>23级猫</t>
  </si>
  <si>
    <t>24级猫</t>
  </si>
  <si>
    <t>25级猫</t>
  </si>
  <si>
    <t>26级猫</t>
  </si>
  <si>
    <t>27级猫</t>
  </si>
  <si>
    <t>28级猫</t>
  </si>
  <si>
    <t>29级猫</t>
  </si>
  <si>
    <t>30级猫</t>
  </si>
  <si>
    <t>31级猫</t>
  </si>
  <si>
    <t>32级猫</t>
  </si>
  <si>
    <t>33级猫</t>
  </si>
  <si>
    <t>34级猫</t>
  </si>
  <si>
    <t>35级猫</t>
  </si>
  <si>
    <t>36级猫</t>
  </si>
  <si>
    <t>37级猫</t>
  </si>
  <si>
    <t>38级猫</t>
  </si>
  <si>
    <t>39级猫</t>
  </si>
  <si>
    <t>40级猫</t>
  </si>
  <si>
    <t>41级猫</t>
  </si>
  <si>
    <t>42级猫</t>
  </si>
  <si>
    <t>43级猫</t>
  </si>
  <si>
    <t>44级猫</t>
  </si>
  <si>
    <t>45级猫</t>
  </si>
  <si>
    <t>46级猫</t>
  </si>
  <si>
    <t>47级猫</t>
  </si>
  <si>
    <t>48级猫</t>
  </si>
  <si>
    <t>49级猫</t>
  </si>
  <si>
    <t>50级猫</t>
  </si>
  <si>
    <t>价值-金币</t>
    <phoneticPr fontId="1" type="noConversion"/>
  </si>
  <si>
    <t>加速金币</t>
    <phoneticPr fontId="1" type="noConversion"/>
  </si>
  <si>
    <t>加速鲜花</t>
    <phoneticPr fontId="1" type="noConversion"/>
  </si>
  <si>
    <t>2级猫</t>
    <phoneticPr fontId="1" type="noConversion"/>
  </si>
  <si>
    <t>3级猫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</si>
</sst>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15" xfId="0" applyNumberFormat="1" applyFont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0" xfId="0" applyNumberFormat="1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76" fontId="3" fillId="4" borderId="4" xfId="0" applyNumberFormat="1" applyFont="1" applyFill="1" applyBorder="1" applyAlignment="1">
      <alignment vertical="center"/>
    </xf>
    <xf numFmtId="176" fontId="3" fillId="4" borderId="0" xfId="0" applyNumberFormat="1" applyFont="1" applyFill="1" applyBorder="1" applyAlignment="1">
      <alignment vertical="center"/>
    </xf>
    <xf numFmtId="176" fontId="3" fillId="4" borderId="15" xfId="0" applyNumberFormat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0" fillId="0" borderId="10" xfId="0" applyFont="1" applyBorder="1" applyAlignment="1"/>
    <xf numFmtId="0" fontId="11" fillId="0" borderId="10" xfId="0" applyFont="1" applyBorder="1" applyAlignment="1"/>
    <xf numFmtId="9" fontId="10" fillId="0" borderId="10" xfId="0" applyNumberFormat="1" applyFont="1" applyBorder="1" applyAlignment="1"/>
    <xf numFmtId="0" fontId="10" fillId="0" borderId="0" xfId="0" applyFont="1" applyBorder="1" applyAlignment="1"/>
    <xf numFmtId="0" fontId="13" fillId="0" borderId="10" xfId="0" applyFont="1" applyBorder="1" applyAlignment="1"/>
    <xf numFmtId="0" fontId="13" fillId="0" borderId="0" xfId="0" applyFont="1" applyAlignment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0" fontId="13" fillId="5" borderId="10" xfId="0" applyFont="1" applyFill="1" applyBorder="1" applyAlignment="1"/>
    <xf numFmtId="0" fontId="14" fillId="5" borderId="10" xfId="0" applyFont="1" applyFill="1" applyBorder="1" applyAlignment="1"/>
    <xf numFmtId="0" fontId="12" fillId="0" borderId="10" xfId="0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[1]等级时间!$V$3</c:f>
              <c:strCache>
                <c:ptCount val="1"/>
                <c:pt idx="0">
                  <c:v>升级经验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[1]等级时间!$V$4:$V$103</c:f>
              <c:numCache>
                <c:formatCode>General</c:formatCode>
                <c:ptCount val="100"/>
                <c:pt idx="0">
                  <c:v>0</c:v>
                </c:pt>
                <c:pt idx="1">
                  <c:v>20</c:v>
                </c:pt>
                <c:pt idx="2">
                  <c:v>60</c:v>
                </c:pt>
                <c:pt idx="3">
                  <c:v>120</c:v>
                </c:pt>
                <c:pt idx="4">
                  <c:v>200</c:v>
                </c:pt>
                <c:pt idx="5">
                  <c:v>360</c:v>
                </c:pt>
                <c:pt idx="6">
                  <c:v>560</c:v>
                </c:pt>
                <c:pt idx="7">
                  <c:v>800</c:v>
                </c:pt>
                <c:pt idx="8">
                  <c:v>1170</c:v>
                </c:pt>
                <c:pt idx="9">
                  <c:v>1600</c:v>
                </c:pt>
                <c:pt idx="10">
                  <c:v>2090</c:v>
                </c:pt>
                <c:pt idx="11">
                  <c:v>2640</c:v>
                </c:pt>
                <c:pt idx="12">
                  <c:v>3380</c:v>
                </c:pt>
                <c:pt idx="13">
                  <c:v>4200</c:v>
                </c:pt>
                <c:pt idx="14">
                  <c:v>5100</c:v>
                </c:pt>
                <c:pt idx="15">
                  <c:v>6240</c:v>
                </c:pt>
                <c:pt idx="16">
                  <c:v>7480</c:v>
                </c:pt>
                <c:pt idx="17">
                  <c:v>8820</c:v>
                </c:pt>
                <c:pt idx="18">
                  <c:v>10260</c:v>
                </c:pt>
                <c:pt idx="19">
                  <c:v>11800</c:v>
                </c:pt>
                <c:pt idx="20">
                  <c:v>13650</c:v>
                </c:pt>
                <c:pt idx="21">
                  <c:v>15620</c:v>
                </c:pt>
                <c:pt idx="22">
                  <c:v>17710</c:v>
                </c:pt>
                <c:pt idx="23">
                  <c:v>20160</c:v>
                </c:pt>
                <c:pt idx="24">
                  <c:v>22750</c:v>
                </c:pt>
                <c:pt idx="25">
                  <c:v>25480</c:v>
                </c:pt>
                <c:pt idx="26">
                  <c:v>28350</c:v>
                </c:pt>
                <c:pt idx="27">
                  <c:v>31360</c:v>
                </c:pt>
                <c:pt idx="28">
                  <c:v>34800</c:v>
                </c:pt>
                <c:pt idx="29">
                  <c:v>38700</c:v>
                </c:pt>
                <c:pt idx="30">
                  <c:v>41540</c:v>
                </c:pt>
                <c:pt idx="31">
                  <c:v>44800</c:v>
                </c:pt>
                <c:pt idx="32">
                  <c:v>48180</c:v>
                </c:pt>
                <c:pt idx="33">
                  <c:v>52020</c:v>
                </c:pt>
                <c:pt idx="34">
                  <c:v>56350</c:v>
                </c:pt>
                <c:pt idx="35">
                  <c:v>60480</c:v>
                </c:pt>
                <c:pt idx="36">
                  <c:v>65490</c:v>
                </c:pt>
                <c:pt idx="37">
                  <c:v>70680</c:v>
                </c:pt>
                <c:pt idx="38">
                  <c:v>76440</c:v>
                </c:pt>
                <c:pt idx="39">
                  <c:v>82400</c:v>
                </c:pt>
                <c:pt idx="40">
                  <c:v>88970</c:v>
                </c:pt>
                <c:pt idx="41">
                  <c:v>96180</c:v>
                </c:pt>
                <c:pt idx="42">
                  <c:v>103630</c:v>
                </c:pt>
                <c:pt idx="43">
                  <c:v>111760</c:v>
                </c:pt>
                <c:pt idx="44">
                  <c:v>120600</c:v>
                </c:pt>
                <c:pt idx="45">
                  <c:v>130180</c:v>
                </c:pt>
                <c:pt idx="46">
                  <c:v>140060</c:v>
                </c:pt>
                <c:pt idx="47">
                  <c:v>150720</c:v>
                </c:pt>
                <c:pt idx="48">
                  <c:v>162680</c:v>
                </c:pt>
                <c:pt idx="49">
                  <c:v>175000</c:v>
                </c:pt>
                <c:pt idx="50">
                  <c:v>188190</c:v>
                </c:pt>
                <c:pt idx="51">
                  <c:v>202280</c:v>
                </c:pt>
                <c:pt idx="52">
                  <c:v>217300</c:v>
                </c:pt>
                <c:pt idx="53">
                  <c:v>233280</c:v>
                </c:pt>
                <c:pt idx="54">
                  <c:v>250250</c:v>
                </c:pt>
                <c:pt idx="55">
                  <c:v>268240</c:v>
                </c:pt>
                <c:pt idx="56">
                  <c:v>287280</c:v>
                </c:pt>
                <c:pt idx="57">
                  <c:v>307400</c:v>
                </c:pt>
                <c:pt idx="58">
                  <c:v>329220</c:v>
                </c:pt>
                <c:pt idx="59">
                  <c:v>351600</c:v>
                </c:pt>
                <c:pt idx="60">
                  <c:v>375760</c:v>
                </c:pt>
                <c:pt idx="61">
                  <c:v>401140</c:v>
                </c:pt>
                <c:pt idx="62">
                  <c:v>428400</c:v>
                </c:pt>
                <c:pt idx="63">
                  <c:v>456960</c:v>
                </c:pt>
                <c:pt idx="64">
                  <c:v>486850</c:v>
                </c:pt>
                <c:pt idx="65">
                  <c:v>518100</c:v>
                </c:pt>
                <c:pt idx="66">
                  <c:v>551410</c:v>
                </c:pt>
                <c:pt idx="67">
                  <c:v>586160</c:v>
                </c:pt>
                <c:pt idx="68">
                  <c:v>623070</c:v>
                </c:pt>
                <c:pt idx="69">
                  <c:v>661500</c:v>
                </c:pt>
                <c:pt idx="70">
                  <c:v>702190</c:v>
                </c:pt>
                <c:pt idx="71">
                  <c:v>745200</c:v>
                </c:pt>
                <c:pt idx="72">
                  <c:v>789860</c:v>
                </c:pt>
                <c:pt idx="73">
                  <c:v>836200</c:v>
                </c:pt>
                <c:pt idx="74">
                  <c:v>885750</c:v>
                </c:pt>
                <c:pt idx="75">
                  <c:v>937080</c:v>
                </c:pt>
                <c:pt idx="76">
                  <c:v>990220</c:v>
                </c:pt>
                <c:pt idx="77">
                  <c:v>1046760</c:v>
                </c:pt>
                <c:pt idx="78">
                  <c:v>1105210</c:v>
                </c:pt>
                <c:pt idx="79">
                  <c:v>1166400</c:v>
                </c:pt>
                <c:pt idx="80">
                  <c:v>1230390</c:v>
                </c:pt>
                <c:pt idx="81">
                  <c:v>1297240</c:v>
                </c:pt>
                <c:pt idx="82">
                  <c:v>1367010</c:v>
                </c:pt>
                <c:pt idx="83">
                  <c:v>1439760</c:v>
                </c:pt>
                <c:pt idx="84">
                  <c:v>1515550</c:v>
                </c:pt>
                <c:pt idx="85">
                  <c:v>1594440</c:v>
                </c:pt>
                <c:pt idx="86">
                  <c:v>1676490</c:v>
                </c:pt>
                <c:pt idx="87">
                  <c:v>1761760</c:v>
                </c:pt>
                <c:pt idx="88">
                  <c:v>1851200</c:v>
                </c:pt>
                <c:pt idx="89">
                  <c:v>1943100</c:v>
                </c:pt>
                <c:pt idx="90">
                  <c:v>2039310</c:v>
                </c:pt>
                <c:pt idx="91">
                  <c:v>2139000</c:v>
                </c:pt>
                <c:pt idx="92">
                  <c:v>2243160</c:v>
                </c:pt>
                <c:pt idx="93">
                  <c:v>2350000</c:v>
                </c:pt>
                <c:pt idx="94">
                  <c:v>2461450</c:v>
                </c:pt>
                <c:pt idx="95">
                  <c:v>2577600</c:v>
                </c:pt>
                <c:pt idx="96">
                  <c:v>2697570</c:v>
                </c:pt>
                <c:pt idx="97">
                  <c:v>2822400</c:v>
                </c:pt>
                <c:pt idx="98">
                  <c:v>2951190</c:v>
                </c:pt>
                <c:pt idx="99">
                  <c:v>3085000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842152"/>
        <c:axId val="461259976"/>
      </c:lineChart>
      <c:catAx>
        <c:axId val="460842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1259976"/>
        <c:crosses val="autoZero"/>
        <c:auto val="1"/>
        <c:lblAlgn val="ctr"/>
        <c:lblOffset val="100"/>
        <c:noMultiLvlLbl val="0"/>
      </c:catAx>
      <c:valAx>
        <c:axId val="46125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084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[1]等级时间!$Y$3</c:f>
              <c:strCache>
                <c:ptCount val="1"/>
                <c:pt idx="0">
                  <c:v>体力事件次数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[1]等级时间!$Y$4:$Y$203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19</c:v>
                </c:pt>
                <c:pt idx="11">
                  <c:v>22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39</c:v>
                </c:pt>
                <c:pt idx="16">
                  <c:v>44</c:v>
                </c:pt>
                <c:pt idx="17">
                  <c:v>49</c:v>
                </c:pt>
                <c:pt idx="18">
                  <c:v>54</c:v>
                </c:pt>
                <c:pt idx="19">
                  <c:v>59</c:v>
                </c:pt>
                <c:pt idx="20">
                  <c:v>65</c:v>
                </c:pt>
                <c:pt idx="21">
                  <c:v>71</c:v>
                </c:pt>
                <c:pt idx="22">
                  <c:v>77</c:v>
                </c:pt>
                <c:pt idx="23">
                  <c:v>84</c:v>
                </c:pt>
                <c:pt idx="24">
                  <c:v>91</c:v>
                </c:pt>
                <c:pt idx="25">
                  <c:v>98</c:v>
                </c:pt>
                <c:pt idx="26">
                  <c:v>105</c:v>
                </c:pt>
                <c:pt idx="27">
                  <c:v>112</c:v>
                </c:pt>
                <c:pt idx="28">
                  <c:v>120</c:v>
                </c:pt>
                <c:pt idx="29">
                  <c:v>129</c:v>
                </c:pt>
                <c:pt idx="30">
                  <c:v>134</c:v>
                </c:pt>
                <c:pt idx="31">
                  <c:v>140</c:v>
                </c:pt>
                <c:pt idx="32">
                  <c:v>146</c:v>
                </c:pt>
                <c:pt idx="33">
                  <c:v>153</c:v>
                </c:pt>
                <c:pt idx="34">
                  <c:v>161</c:v>
                </c:pt>
                <c:pt idx="35">
                  <c:v>168</c:v>
                </c:pt>
                <c:pt idx="36">
                  <c:v>177</c:v>
                </c:pt>
                <c:pt idx="37">
                  <c:v>186</c:v>
                </c:pt>
                <c:pt idx="38">
                  <c:v>196</c:v>
                </c:pt>
                <c:pt idx="39">
                  <c:v>206</c:v>
                </c:pt>
                <c:pt idx="40">
                  <c:v>217</c:v>
                </c:pt>
                <c:pt idx="41">
                  <c:v>229</c:v>
                </c:pt>
                <c:pt idx="42">
                  <c:v>241</c:v>
                </c:pt>
                <c:pt idx="43">
                  <c:v>254</c:v>
                </c:pt>
                <c:pt idx="44">
                  <c:v>268</c:v>
                </c:pt>
                <c:pt idx="45">
                  <c:v>283</c:v>
                </c:pt>
                <c:pt idx="46">
                  <c:v>298</c:v>
                </c:pt>
                <c:pt idx="47">
                  <c:v>314</c:v>
                </c:pt>
                <c:pt idx="48">
                  <c:v>332</c:v>
                </c:pt>
                <c:pt idx="49">
                  <c:v>350</c:v>
                </c:pt>
                <c:pt idx="50">
                  <c:v>369</c:v>
                </c:pt>
                <c:pt idx="51">
                  <c:v>389</c:v>
                </c:pt>
                <c:pt idx="52">
                  <c:v>410</c:v>
                </c:pt>
                <c:pt idx="53">
                  <c:v>432</c:v>
                </c:pt>
                <c:pt idx="54">
                  <c:v>455</c:v>
                </c:pt>
                <c:pt idx="55">
                  <c:v>479</c:v>
                </c:pt>
                <c:pt idx="56">
                  <c:v>504</c:v>
                </c:pt>
                <c:pt idx="57">
                  <c:v>530</c:v>
                </c:pt>
                <c:pt idx="58">
                  <c:v>558</c:v>
                </c:pt>
                <c:pt idx="59">
                  <c:v>586</c:v>
                </c:pt>
                <c:pt idx="60">
                  <c:v>616</c:v>
                </c:pt>
                <c:pt idx="61">
                  <c:v>647</c:v>
                </c:pt>
                <c:pt idx="62">
                  <c:v>680</c:v>
                </c:pt>
                <c:pt idx="63">
                  <c:v>714</c:v>
                </c:pt>
                <c:pt idx="64">
                  <c:v>749</c:v>
                </c:pt>
                <c:pt idx="65">
                  <c:v>785</c:v>
                </c:pt>
                <c:pt idx="66">
                  <c:v>823</c:v>
                </c:pt>
                <c:pt idx="67">
                  <c:v>862</c:v>
                </c:pt>
                <c:pt idx="68">
                  <c:v>903</c:v>
                </c:pt>
                <c:pt idx="69">
                  <c:v>945</c:v>
                </c:pt>
                <c:pt idx="70">
                  <c:v>989</c:v>
                </c:pt>
                <c:pt idx="71">
                  <c:v>1035</c:v>
                </c:pt>
                <c:pt idx="72">
                  <c:v>1082</c:v>
                </c:pt>
                <c:pt idx="73">
                  <c:v>1130</c:v>
                </c:pt>
                <c:pt idx="74">
                  <c:v>1181</c:v>
                </c:pt>
                <c:pt idx="75">
                  <c:v>1233</c:v>
                </c:pt>
                <c:pt idx="76">
                  <c:v>1286</c:v>
                </c:pt>
                <c:pt idx="77">
                  <c:v>1342</c:v>
                </c:pt>
                <c:pt idx="78">
                  <c:v>1399</c:v>
                </c:pt>
                <c:pt idx="79">
                  <c:v>1458</c:v>
                </c:pt>
                <c:pt idx="80">
                  <c:v>1519</c:v>
                </c:pt>
                <c:pt idx="81">
                  <c:v>1582</c:v>
                </c:pt>
                <c:pt idx="82">
                  <c:v>1647</c:v>
                </c:pt>
                <c:pt idx="83">
                  <c:v>1714</c:v>
                </c:pt>
                <c:pt idx="84">
                  <c:v>1783</c:v>
                </c:pt>
                <c:pt idx="85">
                  <c:v>1854</c:v>
                </c:pt>
                <c:pt idx="86">
                  <c:v>1927</c:v>
                </c:pt>
                <c:pt idx="87">
                  <c:v>2002</c:v>
                </c:pt>
                <c:pt idx="88">
                  <c:v>2080</c:v>
                </c:pt>
                <c:pt idx="89">
                  <c:v>2159</c:v>
                </c:pt>
                <c:pt idx="90">
                  <c:v>2241</c:v>
                </c:pt>
                <c:pt idx="91">
                  <c:v>2325</c:v>
                </c:pt>
                <c:pt idx="92">
                  <c:v>2412</c:v>
                </c:pt>
                <c:pt idx="93">
                  <c:v>2500</c:v>
                </c:pt>
                <c:pt idx="94">
                  <c:v>2591</c:v>
                </c:pt>
                <c:pt idx="95">
                  <c:v>2685</c:v>
                </c:pt>
                <c:pt idx="96">
                  <c:v>2781</c:v>
                </c:pt>
                <c:pt idx="97">
                  <c:v>2880</c:v>
                </c:pt>
                <c:pt idx="98">
                  <c:v>2981</c:v>
                </c:pt>
                <c:pt idx="99">
                  <c:v>3085</c:v>
                </c:pt>
                <c:pt idx="100">
                  <c:v>3199</c:v>
                </c:pt>
                <c:pt idx="101">
                  <c:v>3249</c:v>
                </c:pt>
                <c:pt idx="102">
                  <c:v>3298</c:v>
                </c:pt>
                <c:pt idx="103">
                  <c:v>3348</c:v>
                </c:pt>
                <c:pt idx="104">
                  <c:v>3396</c:v>
                </c:pt>
                <c:pt idx="105">
                  <c:v>3445</c:v>
                </c:pt>
                <c:pt idx="106">
                  <c:v>3494</c:v>
                </c:pt>
                <c:pt idx="107">
                  <c:v>3542</c:v>
                </c:pt>
                <c:pt idx="108">
                  <c:v>3590</c:v>
                </c:pt>
                <c:pt idx="109">
                  <c:v>3638</c:v>
                </c:pt>
                <c:pt idx="110">
                  <c:v>3685</c:v>
                </c:pt>
                <c:pt idx="111">
                  <c:v>3733</c:v>
                </c:pt>
                <c:pt idx="112">
                  <c:v>3780</c:v>
                </c:pt>
                <c:pt idx="113">
                  <c:v>3827</c:v>
                </c:pt>
                <c:pt idx="114">
                  <c:v>3873</c:v>
                </c:pt>
                <c:pt idx="115">
                  <c:v>3920</c:v>
                </c:pt>
                <c:pt idx="116">
                  <c:v>3966</c:v>
                </c:pt>
                <c:pt idx="117">
                  <c:v>4012</c:v>
                </c:pt>
                <c:pt idx="118">
                  <c:v>4058</c:v>
                </c:pt>
                <c:pt idx="119">
                  <c:v>4104</c:v>
                </c:pt>
                <c:pt idx="120">
                  <c:v>4150</c:v>
                </c:pt>
                <c:pt idx="121">
                  <c:v>4195</c:v>
                </c:pt>
                <c:pt idx="122">
                  <c:v>4240</c:v>
                </c:pt>
                <c:pt idx="123">
                  <c:v>4285</c:v>
                </c:pt>
                <c:pt idx="124">
                  <c:v>4330</c:v>
                </c:pt>
                <c:pt idx="125">
                  <c:v>4374</c:v>
                </c:pt>
                <c:pt idx="126">
                  <c:v>4419</c:v>
                </c:pt>
                <c:pt idx="127">
                  <c:v>4463</c:v>
                </c:pt>
                <c:pt idx="128">
                  <c:v>4507</c:v>
                </c:pt>
                <c:pt idx="129">
                  <c:v>4551</c:v>
                </c:pt>
                <c:pt idx="130">
                  <c:v>4595</c:v>
                </c:pt>
                <c:pt idx="131">
                  <c:v>4639</c:v>
                </c:pt>
                <c:pt idx="132">
                  <c:v>4682</c:v>
                </c:pt>
                <c:pt idx="133">
                  <c:v>4725</c:v>
                </c:pt>
                <c:pt idx="134">
                  <c:v>4768</c:v>
                </c:pt>
                <c:pt idx="135">
                  <c:v>4811</c:v>
                </c:pt>
                <c:pt idx="136">
                  <c:v>4854</c:v>
                </c:pt>
                <c:pt idx="137">
                  <c:v>4897</c:v>
                </c:pt>
                <c:pt idx="138">
                  <c:v>4939</c:v>
                </c:pt>
                <c:pt idx="139">
                  <c:v>4982</c:v>
                </c:pt>
                <c:pt idx="140">
                  <c:v>5024</c:v>
                </c:pt>
                <c:pt idx="141">
                  <c:v>5066</c:v>
                </c:pt>
                <c:pt idx="142">
                  <c:v>5108</c:v>
                </c:pt>
                <c:pt idx="143">
                  <c:v>5150</c:v>
                </c:pt>
                <c:pt idx="144">
                  <c:v>5191</c:v>
                </c:pt>
                <c:pt idx="145">
                  <c:v>5233</c:v>
                </c:pt>
                <c:pt idx="146">
                  <c:v>5274</c:v>
                </c:pt>
                <c:pt idx="147">
                  <c:v>5315</c:v>
                </c:pt>
                <c:pt idx="148">
                  <c:v>5356</c:v>
                </c:pt>
                <c:pt idx="149">
                  <c:v>5397</c:v>
                </c:pt>
                <c:pt idx="150">
                  <c:v>5438</c:v>
                </c:pt>
                <c:pt idx="151">
                  <c:v>5478</c:v>
                </c:pt>
                <c:pt idx="152">
                  <c:v>5519</c:v>
                </c:pt>
                <c:pt idx="153">
                  <c:v>5559</c:v>
                </c:pt>
                <c:pt idx="154">
                  <c:v>5599</c:v>
                </c:pt>
                <c:pt idx="155">
                  <c:v>5639</c:v>
                </c:pt>
                <c:pt idx="156">
                  <c:v>5679</c:v>
                </c:pt>
                <c:pt idx="157">
                  <c:v>5719</c:v>
                </c:pt>
                <c:pt idx="158">
                  <c:v>5759</c:v>
                </c:pt>
                <c:pt idx="159">
                  <c:v>5799</c:v>
                </c:pt>
                <c:pt idx="160">
                  <c:v>5838</c:v>
                </c:pt>
                <c:pt idx="161">
                  <c:v>5877</c:v>
                </c:pt>
                <c:pt idx="162">
                  <c:v>5917</c:v>
                </c:pt>
                <c:pt idx="163">
                  <c:v>5956</c:v>
                </c:pt>
                <c:pt idx="164">
                  <c:v>5995</c:v>
                </c:pt>
                <c:pt idx="165">
                  <c:v>6034</c:v>
                </c:pt>
                <c:pt idx="166">
                  <c:v>6072</c:v>
                </c:pt>
                <c:pt idx="167">
                  <c:v>6111</c:v>
                </c:pt>
                <c:pt idx="168">
                  <c:v>6150</c:v>
                </c:pt>
                <c:pt idx="169">
                  <c:v>6188</c:v>
                </c:pt>
                <c:pt idx="170">
                  <c:v>6226</c:v>
                </c:pt>
                <c:pt idx="171">
                  <c:v>6264</c:v>
                </c:pt>
                <c:pt idx="172">
                  <c:v>6302</c:v>
                </c:pt>
                <c:pt idx="173">
                  <c:v>6340</c:v>
                </c:pt>
                <c:pt idx="174">
                  <c:v>6378</c:v>
                </c:pt>
                <c:pt idx="175">
                  <c:v>6416</c:v>
                </c:pt>
                <c:pt idx="176">
                  <c:v>6454</c:v>
                </c:pt>
                <c:pt idx="177">
                  <c:v>6491</c:v>
                </c:pt>
                <c:pt idx="178">
                  <c:v>6529</c:v>
                </c:pt>
                <c:pt idx="179">
                  <c:v>6566</c:v>
                </c:pt>
                <c:pt idx="180">
                  <c:v>6603</c:v>
                </c:pt>
                <c:pt idx="181">
                  <c:v>6640</c:v>
                </c:pt>
                <c:pt idx="182">
                  <c:v>6677</c:v>
                </c:pt>
                <c:pt idx="183">
                  <c:v>6714</c:v>
                </c:pt>
                <c:pt idx="184">
                  <c:v>6751</c:v>
                </c:pt>
                <c:pt idx="185">
                  <c:v>6788</c:v>
                </c:pt>
                <c:pt idx="186">
                  <c:v>6824</c:v>
                </c:pt>
                <c:pt idx="187">
                  <c:v>6861</c:v>
                </c:pt>
                <c:pt idx="188">
                  <c:v>6897</c:v>
                </c:pt>
                <c:pt idx="189">
                  <c:v>6934</c:v>
                </c:pt>
                <c:pt idx="190">
                  <c:v>6970</c:v>
                </c:pt>
                <c:pt idx="191">
                  <c:v>7006</c:v>
                </c:pt>
                <c:pt idx="192">
                  <c:v>7042</c:v>
                </c:pt>
                <c:pt idx="193">
                  <c:v>7078</c:v>
                </c:pt>
                <c:pt idx="194">
                  <c:v>7114</c:v>
                </c:pt>
                <c:pt idx="195">
                  <c:v>7150</c:v>
                </c:pt>
                <c:pt idx="196">
                  <c:v>7185</c:v>
                </c:pt>
                <c:pt idx="197">
                  <c:v>7221</c:v>
                </c:pt>
                <c:pt idx="198">
                  <c:v>7256</c:v>
                </c:pt>
                <c:pt idx="199">
                  <c:v>7292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115144"/>
        <c:axId val="460115536"/>
      </c:lineChart>
      <c:catAx>
        <c:axId val="460115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0115536"/>
        <c:crosses val="autoZero"/>
        <c:auto val="1"/>
        <c:lblAlgn val="ctr"/>
        <c:lblOffset val="100"/>
        <c:noMultiLvlLbl val="0"/>
      </c:catAx>
      <c:valAx>
        <c:axId val="4601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0115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866774</xdr:colOff>
      <xdr:row>64</xdr:row>
      <xdr:rowOff>104775</xdr:rowOff>
    </xdr:from>
    <xdr:to>
      <xdr:col>38</xdr:col>
      <xdr:colOff>152400</xdr:colOff>
      <xdr:row>93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333374</xdr:colOff>
      <xdr:row>41</xdr:row>
      <xdr:rowOff>142875</xdr:rowOff>
    </xdr:from>
    <xdr:to>
      <xdr:col>41</xdr:col>
      <xdr:colOff>352425</xdr:colOff>
      <xdr:row>60</xdr:row>
      <xdr:rowOff>85725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xiuxian\&#29579;&#32773;&#21941;&#21941;\&#29579;&#32773;&#21941;&#21941;&#31574;&#21010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界面"/>
      <sheetName val="商店"/>
      <sheetName val="出战"/>
      <sheetName val="新手流程"/>
      <sheetName val="工作表4"/>
      <sheetName val="物品定价"/>
      <sheetName val="等级时间"/>
      <sheetName val="体力抽奖"/>
      <sheetName val="Sheet2"/>
      <sheetName val="商店出售"/>
      <sheetName val="合成时间"/>
      <sheetName val="鲜花"/>
      <sheetName val="土地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V3" t="str">
            <v>升级经验</v>
          </cell>
          <cell r="Y3" t="str">
            <v>体力事件次数</v>
          </cell>
        </row>
        <row r="4">
          <cell r="V4">
            <v>0</v>
          </cell>
          <cell r="Y4">
            <v>0</v>
          </cell>
        </row>
        <row r="5">
          <cell r="V5">
            <v>20</v>
          </cell>
          <cell r="Y5">
            <v>1</v>
          </cell>
        </row>
        <row r="6">
          <cell r="V6">
            <v>60</v>
          </cell>
          <cell r="Y6">
            <v>2</v>
          </cell>
        </row>
        <row r="7">
          <cell r="V7">
            <v>120</v>
          </cell>
          <cell r="Y7">
            <v>3</v>
          </cell>
        </row>
        <row r="8">
          <cell r="V8">
            <v>200</v>
          </cell>
          <cell r="Y8">
            <v>4</v>
          </cell>
        </row>
        <row r="9">
          <cell r="V9">
            <v>360</v>
          </cell>
          <cell r="Y9">
            <v>6</v>
          </cell>
        </row>
        <row r="10">
          <cell r="V10">
            <v>560</v>
          </cell>
          <cell r="Y10">
            <v>8</v>
          </cell>
        </row>
        <row r="11">
          <cell r="V11">
            <v>800</v>
          </cell>
          <cell r="Y11">
            <v>10</v>
          </cell>
        </row>
        <row r="12">
          <cell r="V12">
            <v>1170</v>
          </cell>
          <cell r="Y12">
            <v>13</v>
          </cell>
        </row>
        <row r="13">
          <cell r="V13">
            <v>1600</v>
          </cell>
          <cell r="Y13">
            <v>16</v>
          </cell>
        </row>
        <row r="14">
          <cell r="V14">
            <v>2090</v>
          </cell>
          <cell r="Y14">
            <v>19</v>
          </cell>
        </row>
        <row r="15">
          <cell r="V15">
            <v>2640</v>
          </cell>
          <cell r="Y15">
            <v>22</v>
          </cell>
        </row>
        <row r="16">
          <cell r="V16">
            <v>3380</v>
          </cell>
          <cell r="Y16">
            <v>26</v>
          </cell>
        </row>
        <row r="17">
          <cell r="V17">
            <v>4200</v>
          </cell>
          <cell r="Y17">
            <v>30</v>
          </cell>
        </row>
        <row r="18">
          <cell r="V18">
            <v>5100</v>
          </cell>
          <cell r="Y18">
            <v>34</v>
          </cell>
        </row>
        <row r="19">
          <cell r="V19">
            <v>6240</v>
          </cell>
          <cell r="Y19">
            <v>39</v>
          </cell>
        </row>
        <row r="20">
          <cell r="V20">
            <v>7480</v>
          </cell>
          <cell r="Y20">
            <v>44</v>
          </cell>
        </row>
        <row r="21">
          <cell r="V21">
            <v>8820</v>
          </cell>
          <cell r="Y21">
            <v>49</v>
          </cell>
        </row>
        <row r="22">
          <cell r="V22">
            <v>10260</v>
          </cell>
          <cell r="Y22">
            <v>54</v>
          </cell>
        </row>
        <row r="23">
          <cell r="V23">
            <v>11800</v>
          </cell>
          <cell r="Y23">
            <v>59</v>
          </cell>
        </row>
        <row r="24">
          <cell r="V24">
            <v>13650</v>
          </cell>
          <cell r="Y24">
            <v>65</v>
          </cell>
        </row>
        <row r="25">
          <cell r="V25">
            <v>15620</v>
          </cell>
          <cell r="Y25">
            <v>71</v>
          </cell>
        </row>
        <row r="26">
          <cell r="V26">
            <v>17710</v>
          </cell>
          <cell r="Y26">
            <v>77</v>
          </cell>
        </row>
        <row r="27">
          <cell r="V27">
            <v>20160</v>
          </cell>
          <cell r="Y27">
            <v>84</v>
          </cell>
        </row>
        <row r="28">
          <cell r="V28">
            <v>22750</v>
          </cell>
          <cell r="Y28">
            <v>91</v>
          </cell>
        </row>
        <row r="29">
          <cell r="V29">
            <v>25480</v>
          </cell>
          <cell r="Y29">
            <v>98</v>
          </cell>
        </row>
        <row r="30">
          <cell r="V30">
            <v>28350</v>
          </cell>
          <cell r="Y30">
            <v>105</v>
          </cell>
        </row>
        <row r="31">
          <cell r="V31">
            <v>31360</v>
          </cell>
          <cell r="Y31">
            <v>112</v>
          </cell>
        </row>
        <row r="32">
          <cell r="V32">
            <v>34800</v>
          </cell>
          <cell r="Y32">
            <v>120</v>
          </cell>
        </row>
        <row r="33">
          <cell r="V33">
            <v>38700</v>
          </cell>
          <cell r="Y33">
            <v>129</v>
          </cell>
        </row>
        <row r="34">
          <cell r="V34">
            <v>41540</v>
          </cell>
          <cell r="Y34">
            <v>134</v>
          </cell>
        </row>
        <row r="35">
          <cell r="V35">
            <v>44800</v>
          </cell>
          <cell r="Y35">
            <v>140</v>
          </cell>
        </row>
        <row r="36">
          <cell r="V36">
            <v>48180</v>
          </cell>
          <cell r="Y36">
            <v>146</v>
          </cell>
        </row>
        <row r="37">
          <cell r="V37">
            <v>52020</v>
          </cell>
          <cell r="Y37">
            <v>153</v>
          </cell>
        </row>
        <row r="38">
          <cell r="V38">
            <v>56350</v>
          </cell>
          <cell r="Y38">
            <v>161</v>
          </cell>
        </row>
        <row r="39">
          <cell r="V39">
            <v>60480</v>
          </cell>
          <cell r="Y39">
            <v>168</v>
          </cell>
        </row>
        <row r="40">
          <cell r="V40">
            <v>65490</v>
          </cell>
          <cell r="Y40">
            <v>177</v>
          </cell>
        </row>
        <row r="41">
          <cell r="V41">
            <v>70680</v>
          </cell>
          <cell r="Y41">
            <v>186</v>
          </cell>
        </row>
        <row r="42">
          <cell r="V42">
            <v>76440</v>
          </cell>
          <cell r="Y42">
            <v>196</v>
          </cell>
        </row>
        <row r="43">
          <cell r="V43">
            <v>82400</v>
          </cell>
          <cell r="Y43">
            <v>206</v>
          </cell>
        </row>
        <row r="44">
          <cell r="V44">
            <v>88970</v>
          </cell>
          <cell r="Y44">
            <v>217</v>
          </cell>
        </row>
        <row r="45">
          <cell r="V45">
            <v>96180</v>
          </cell>
          <cell r="Y45">
            <v>229</v>
          </cell>
        </row>
        <row r="46">
          <cell r="V46">
            <v>103630</v>
          </cell>
          <cell r="Y46">
            <v>241</v>
          </cell>
        </row>
        <row r="47">
          <cell r="V47">
            <v>111760</v>
          </cell>
          <cell r="Y47">
            <v>254</v>
          </cell>
        </row>
        <row r="48">
          <cell r="V48">
            <v>120600</v>
          </cell>
          <cell r="Y48">
            <v>268</v>
          </cell>
        </row>
        <row r="49">
          <cell r="V49">
            <v>130180</v>
          </cell>
          <cell r="Y49">
            <v>283</v>
          </cell>
        </row>
        <row r="50">
          <cell r="V50">
            <v>140060</v>
          </cell>
          <cell r="Y50">
            <v>298</v>
          </cell>
        </row>
        <row r="51">
          <cell r="V51">
            <v>150720</v>
          </cell>
          <cell r="Y51">
            <v>314</v>
          </cell>
        </row>
        <row r="52">
          <cell r="V52">
            <v>162680</v>
          </cell>
          <cell r="Y52">
            <v>332</v>
          </cell>
        </row>
        <row r="53">
          <cell r="V53">
            <v>175000</v>
          </cell>
          <cell r="Y53">
            <v>350</v>
          </cell>
        </row>
        <row r="54">
          <cell r="V54">
            <v>188190</v>
          </cell>
          <cell r="Y54">
            <v>369</v>
          </cell>
        </row>
        <row r="55">
          <cell r="V55">
            <v>202280</v>
          </cell>
          <cell r="Y55">
            <v>389</v>
          </cell>
        </row>
        <row r="56">
          <cell r="V56">
            <v>217300</v>
          </cell>
          <cell r="Y56">
            <v>410</v>
          </cell>
        </row>
        <row r="57">
          <cell r="V57">
            <v>233280</v>
          </cell>
          <cell r="Y57">
            <v>432</v>
          </cell>
        </row>
        <row r="58">
          <cell r="V58">
            <v>250250</v>
          </cell>
          <cell r="Y58">
            <v>455</v>
          </cell>
        </row>
        <row r="59">
          <cell r="V59">
            <v>268240</v>
          </cell>
          <cell r="Y59">
            <v>479</v>
          </cell>
        </row>
        <row r="60">
          <cell r="V60">
            <v>287280</v>
          </cell>
          <cell r="Y60">
            <v>504</v>
          </cell>
        </row>
        <row r="61">
          <cell r="V61">
            <v>307400</v>
          </cell>
          <cell r="Y61">
            <v>530</v>
          </cell>
        </row>
        <row r="62">
          <cell r="V62">
            <v>329220</v>
          </cell>
          <cell r="Y62">
            <v>558</v>
          </cell>
        </row>
        <row r="63">
          <cell r="V63">
            <v>351600</v>
          </cell>
          <cell r="Y63">
            <v>586</v>
          </cell>
        </row>
        <row r="64">
          <cell r="V64">
            <v>375760</v>
          </cell>
          <cell r="Y64">
            <v>616</v>
          </cell>
        </row>
        <row r="65">
          <cell r="V65">
            <v>401140</v>
          </cell>
          <cell r="Y65">
            <v>647</v>
          </cell>
        </row>
        <row r="66">
          <cell r="V66">
            <v>428400</v>
          </cell>
          <cell r="Y66">
            <v>680</v>
          </cell>
        </row>
        <row r="67">
          <cell r="V67">
            <v>456960</v>
          </cell>
          <cell r="Y67">
            <v>714</v>
          </cell>
        </row>
        <row r="68">
          <cell r="V68">
            <v>486850</v>
          </cell>
          <cell r="Y68">
            <v>749</v>
          </cell>
        </row>
        <row r="69">
          <cell r="V69">
            <v>518100</v>
          </cell>
          <cell r="Y69">
            <v>785</v>
          </cell>
        </row>
        <row r="70">
          <cell r="V70">
            <v>551410</v>
          </cell>
          <cell r="Y70">
            <v>823</v>
          </cell>
        </row>
        <row r="71">
          <cell r="V71">
            <v>586160</v>
          </cell>
          <cell r="Y71">
            <v>862</v>
          </cell>
        </row>
        <row r="72">
          <cell r="V72">
            <v>623070</v>
          </cell>
          <cell r="Y72">
            <v>903</v>
          </cell>
        </row>
        <row r="73">
          <cell r="V73">
            <v>661500</v>
          </cell>
          <cell r="Y73">
            <v>945</v>
          </cell>
        </row>
        <row r="74">
          <cell r="V74">
            <v>702190</v>
          </cell>
          <cell r="Y74">
            <v>989</v>
          </cell>
        </row>
        <row r="75">
          <cell r="V75">
            <v>745200</v>
          </cell>
          <cell r="Y75">
            <v>1035</v>
          </cell>
        </row>
        <row r="76">
          <cell r="V76">
            <v>789860</v>
          </cell>
          <cell r="Y76">
            <v>1082</v>
          </cell>
        </row>
        <row r="77">
          <cell r="V77">
            <v>836200</v>
          </cell>
          <cell r="Y77">
            <v>1130</v>
          </cell>
        </row>
        <row r="78">
          <cell r="V78">
            <v>885750</v>
          </cell>
          <cell r="Y78">
            <v>1181</v>
          </cell>
        </row>
        <row r="79">
          <cell r="V79">
            <v>937080</v>
          </cell>
          <cell r="Y79">
            <v>1233</v>
          </cell>
        </row>
        <row r="80">
          <cell r="V80">
            <v>990220</v>
          </cell>
          <cell r="Y80">
            <v>1286</v>
          </cell>
        </row>
        <row r="81">
          <cell r="V81">
            <v>1046760</v>
          </cell>
          <cell r="Y81">
            <v>1342</v>
          </cell>
        </row>
        <row r="82">
          <cell r="V82">
            <v>1105210</v>
          </cell>
          <cell r="Y82">
            <v>1399</v>
          </cell>
        </row>
        <row r="83">
          <cell r="V83">
            <v>1166400</v>
          </cell>
          <cell r="Y83">
            <v>1458</v>
          </cell>
        </row>
        <row r="84">
          <cell r="V84">
            <v>1230390</v>
          </cell>
          <cell r="Y84">
            <v>1519</v>
          </cell>
        </row>
        <row r="85">
          <cell r="V85">
            <v>1297240</v>
          </cell>
          <cell r="Y85">
            <v>1582</v>
          </cell>
        </row>
        <row r="86">
          <cell r="V86">
            <v>1367010</v>
          </cell>
          <cell r="Y86">
            <v>1647</v>
          </cell>
        </row>
        <row r="87">
          <cell r="V87">
            <v>1439760</v>
          </cell>
          <cell r="Y87">
            <v>1714</v>
          </cell>
        </row>
        <row r="88">
          <cell r="V88">
            <v>1515550</v>
          </cell>
          <cell r="Y88">
            <v>1783</v>
          </cell>
        </row>
        <row r="89">
          <cell r="V89">
            <v>1594440</v>
          </cell>
          <cell r="Y89">
            <v>1854</v>
          </cell>
        </row>
        <row r="90">
          <cell r="V90">
            <v>1676490</v>
          </cell>
          <cell r="Y90">
            <v>1927</v>
          </cell>
        </row>
        <row r="91">
          <cell r="V91">
            <v>1761760</v>
          </cell>
          <cell r="Y91">
            <v>2002</v>
          </cell>
        </row>
        <row r="92">
          <cell r="V92">
            <v>1851200</v>
          </cell>
          <cell r="Y92">
            <v>2080</v>
          </cell>
        </row>
        <row r="93">
          <cell r="V93">
            <v>1943100</v>
          </cell>
          <cell r="Y93">
            <v>2159</v>
          </cell>
        </row>
        <row r="94">
          <cell r="V94">
            <v>2039310</v>
          </cell>
          <cell r="Y94">
            <v>2241</v>
          </cell>
        </row>
        <row r="95">
          <cell r="V95">
            <v>2139000</v>
          </cell>
          <cell r="Y95">
            <v>2325</v>
          </cell>
        </row>
        <row r="96">
          <cell r="V96">
            <v>2243160</v>
          </cell>
          <cell r="Y96">
            <v>2412</v>
          </cell>
        </row>
        <row r="97">
          <cell r="V97">
            <v>2350000</v>
          </cell>
          <cell r="Y97">
            <v>2500</v>
          </cell>
        </row>
        <row r="98">
          <cell r="V98">
            <v>2461450</v>
          </cell>
          <cell r="Y98">
            <v>2591</v>
          </cell>
        </row>
        <row r="99">
          <cell r="V99">
            <v>2577600</v>
          </cell>
          <cell r="Y99">
            <v>2685</v>
          </cell>
        </row>
        <row r="100">
          <cell r="V100">
            <v>2697570</v>
          </cell>
          <cell r="Y100">
            <v>2781</v>
          </cell>
        </row>
        <row r="101">
          <cell r="V101">
            <v>2822400</v>
          </cell>
          <cell r="Y101">
            <v>2880</v>
          </cell>
        </row>
        <row r="102">
          <cell r="V102">
            <v>2951190</v>
          </cell>
          <cell r="Y102">
            <v>2981</v>
          </cell>
        </row>
        <row r="103">
          <cell r="V103">
            <v>3085000</v>
          </cell>
          <cell r="Y103">
            <v>3085</v>
          </cell>
        </row>
        <row r="104">
          <cell r="Y104">
            <v>3199</v>
          </cell>
        </row>
        <row r="105">
          <cell r="Y105">
            <v>3249</v>
          </cell>
        </row>
        <row r="106">
          <cell r="Y106">
            <v>3298</v>
          </cell>
        </row>
        <row r="107">
          <cell r="Y107">
            <v>3348</v>
          </cell>
        </row>
        <row r="108">
          <cell r="Y108">
            <v>3396</v>
          </cell>
        </row>
        <row r="109">
          <cell r="Y109">
            <v>3445</v>
          </cell>
        </row>
        <row r="110">
          <cell r="Y110">
            <v>3494</v>
          </cell>
        </row>
        <row r="111">
          <cell r="Y111">
            <v>3542</v>
          </cell>
        </row>
        <row r="112">
          <cell r="Y112">
            <v>3590</v>
          </cell>
        </row>
        <row r="113">
          <cell r="Y113">
            <v>3638</v>
          </cell>
        </row>
        <row r="114">
          <cell r="Y114">
            <v>3685</v>
          </cell>
        </row>
        <row r="115">
          <cell r="Y115">
            <v>3733</v>
          </cell>
        </row>
        <row r="116">
          <cell r="Y116">
            <v>3780</v>
          </cell>
        </row>
        <row r="117">
          <cell r="Y117">
            <v>3827</v>
          </cell>
        </row>
        <row r="118">
          <cell r="Y118">
            <v>3873</v>
          </cell>
        </row>
        <row r="119">
          <cell r="Y119">
            <v>3920</v>
          </cell>
        </row>
        <row r="120">
          <cell r="Y120">
            <v>3966</v>
          </cell>
        </row>
        <row r="121">
          <cell r="Y121">
            <v>4012</v>
          </cell>
        </row>
        <row r="122">
          <cell r="Y122">
            <v>4058</v>
          </cell>
        </row>
        <row r="123">
          <cell r="Y123">
            <v>4104</v>
          </cell>
        </row>
        <row r="124">
          <cell r="Y124">
            <v>4150</v>
          </cell>
        </row>
        <row r="125">
          <cell r="Y125">
            <v>4195</v>
          </cell>
        </row>
        <row r="126">
          <cell r="Y126">
            <v>4240</v>
          </cell>
        </row>
        <row r="127">
          <cell r="Y127">
            <v>4285</v>
          </cell>
        </row>
        <row r="128">
          <cell r="Y128">
            <v>4330</v>
          </cell>
        </row>
        <row r="129">
          <cell r="Y129">
            <v>4374</v>
          </cell>
        </row>
        <row r="130">
          <cell r="Y130">
            <v>4419</v>
          </cell>
        </row>
        <row r="131">
          <cell r="Y131">
            <v>4463</v>
          </cell>
        </row>
        <row r="132">
          <cell r="Y132">
            <v>4507</v>
          </cell>
        </row>
        <row r="133">
          <cell r="Y133">
            <v>4551</v>
          </cell>
        </row>
        <row r="134">
          <cell r="Y134">
            <v>4595</v>
          </cell>
        </row>
        <row r="135">
          <cell r="Y135">
            <v>4639</v>
          </cell>
        </row>
        <row r="136">
          <cell r="Y136">
            <v>4682</v>
          </cell>
        </row>
        <row r="137">
          <cell r="Y137">
            <v>4725</v>
          </cell>
        </row>
        <row r="138">
          <cell r="Y138">
            <v>4768</v>
          </cell>
        </row>
        <row r="139">
          <cell r="Y139">
            <v>4811</v>
          </cell>
        </row>
        <row r="140">
          <cell r="Y140">
            <v>4854</v>
          </cell>
        </row>
        <row r="141">
          <cell r="Y141">
            <v>4897</v>
          </cell>
        </row>
        <row r="142">
          <cell r="Y142">
            <v>4939</v>
          </cell>
        </row>
        <row r="143">
          <cell r="Y143">
            <v>4982</v>
          </cell>
        </row>
        <row r="144">
          <cell r="Y144">
            <v>5024</v>
          </cell>
        </row>
        <row r="145">
          <cell r="Y145">
            <v>5066</v>
          </cell>
        </row>
        <row r="146">
          <cell r="Y146">
            <v>5108</v>
          </cell>
        </row>
        <row r="147">
          <cell r="Y147">
            <v>5150</v>
          </cell>
        </row>
        <row r="148">
          <cell r="Y148">
            <v>5191</v>
          </cell>
        </row>
        <row r="149">
          <cell r="Y149">
            <v>5233</v>
          </cell>
        </row>
        <row r="150">
          <cell r="Y150">
            <v>5274</v>
          </cell>
        </row>
        <row r="151">
          <cell r="Y151">
            <v>5315</v>
          </cell>
        </row>
        <row r="152">
          <cell r="Y152">
            <v>5356</v>
          </cell>
        </row>
        <row r="153">
          <cell r="Y153">
            <v>5397</v>
          </cell>
        </row>
        <row r="154">
          <cell r="Y154">
            <v>5438</v>
          </cell>
        </row>
        <row r="155">
          <cell r="Y155">
            <v>5478</v>
          </cell>
        </row>
        <row r="156">
          <cell r="Y156">
            <v>5519</v>
          </cell>
        </row>
        <row r="157">
          <cell r="Y157">
            <v>5559</v>
          </cell>
        </row>
        <row r="158">
          <cell r="Y158">
            <v>5599</v>
          </cell>
        </row>
        <row r="159">
          <cell r="Y159">
            <v>5639</v>
          </cell>
        </row>
        <row r="160">
          <cell r="Y160">
            <v>5679</v>
          </cell>
        </row>
        <row r="161">
          <cell r="Y161">
            <v>5719</v>
          </cell>
        </row>
        <row r="162">
          <cell r="Y162">
            <v>5759</v>
          </cell>
        </row>
        <row r="163">
          <cell r="Y163">
            <v>5799</v>
          </cell>
        </row>
        <row r="164">
          <cell r="Y164">
            <v>5838</v>
          </cell>
        </row>
        <row r="165">
          <cell r="Y165">
            <v>5877</v>
          </cell>
        </row>
        <row r="166">
          <cell r="Y166">
            <v>5917</v>
          </cell>
        </row>
        <row r="167">
          <cell r="Y167">
            <v>5956</v>
          </cell>
        </row>
        <row r="168">
          <cell r="Y168">
            <v>5995</v>
          </cell>
        </row>
        <row r="169">
          <cell r="Y169">
            <v>6034</v>
          </cell>
        </row>
        <row r="170">
          <cell r="Y170">
            <v>6072</v>
          </cell>
        </row>
        <row r="171">
          <cell r="Y171">
            <v>6111</v>
          </cell>
        </row>
        <row r="172">
          <cell r="Y172">
            <v>6150</v>
          </cell>
        </row>
        <row r="173">
          <cell r="Y173">
            <v>6188</v>
          </cell>
        </row>
        <row r="174">
          <cell r="Y174">
            <v>6226</v>
          </cell>
        </row>
        <row r="175">
          <cell r="Y175">
            <v>6264</v>
          </cell>
        </row>
        <row r="176">
          <cell r="Y176">
            <v>6302</v>
          </cell>
        </row>
        <row r="177">
          <cell r="Y177">
            <v>6340</v>
          </cell>
        </row>
        <row r="178">
          <cell r="Y178">
            <v>6378</v>
          </cell>
        </row>
        <row r="179">
          <cell r="Y179">
            <v>6416</v>
          </cell>
        </row>
        <row r="180">
          <cell r="Y180">
            <v>6454</v>
          </cell>
        </row>
        <row r="181">
          <cell r="Y181">
            <v>6491</v>
          </cell>
        </row>
        <row r="182">
          <cell r="Y182">
            <v>6529</v>
          </cell>
        </row>
        <row r="183">
          <cell r="Y183">
            <v>6566</v>
          </cell>
        </row>
        <row r="184">
          <cell r="Y184">
            <v>6603</v>
          </cell>
        </row>
        <row r="185">
          <cell r="Y185">
            <v>6640</v>
          </cell>
        </row>
        <row r="186">
          <cell r="Y186">
            <v>6677</v>
          </cell>
        </row>
        <row r="187">
          <cell r="Y187">
            <v>6714</v>
          </cell>
        </row>
        <row r="188">
          <cell r="Y188">
            <v>6751</v>
          </cell>
        </row>
        <row r="189">
          <cell r="Y189">
            <v>6788</v>
          </cell>
        </row>
        <row r="190">
          <cell r="Y190">
            <v>6824</v>
          </cell>
        </row>
        <row r="191">
          <cell r="Y191">
            <v>6861</v>
          </cell>
        </row>
        <row r="192">
          <cell r="Y192">
            <v>6897</v>
          </cell>
        </row>
        <row r="193">
          <cell r="Y193">
            <v>6934</v>
          </cell>
        </row>
        <row r="194">
          <cell r="Y194">
            <v>6970</v>
          </cell>
        </row>
        <row r="195">
          <cell r="Y195">
            <v>7006</v>
          </cell>
        </row>
        <row r="196">
          <cell r="Y196">
            <v>7042</v>
          </cell>
        </row>
        <row r="197">
          <cell r="Y197">
            <v>7078</v>
          </cell>
        </row>
        <row r="198">
          <cell r="Y198">
            <v>7114</v>
          </cell>
        </row>
        <row r="199">
          <cell r="Y199">
            <v>7150</v>
          </cell>
        </row>
        <row r="200">
          <cell r="Y200">
            <v>7185</v>
          </cell>
        </row>
        <row r="201">
          <cell r="Y201">
            <v>7221</v>
          </cell>
        </row>
        <row r="202">
          <cell r="Y202">
            <v>7256</v>
          </cell>
        </row>
        <row r="203">
          <cell r="Y203">
            <v>7292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33" sqref="C33"/>
    </sheetView>
  </sheetViews>
  <sheetFormatPr defaultRowHeight="16.5" x14ac:dyDescent="0.15"/>
  <cols>
    <col min="1" max="2" width="9" style="1"/>
    <col min="3" max="3" width="34.125" style="1" bestFit="1" customWidth="1"/>
    <col min="4" max="4" width="17.5" style="1" bestFit="1" customWidth="1"/>
    <col min="5" max="16384" width="9" style="1"/>
  </cols>
  <sheetData>
    <row r="1" spans="2:5" x14ac:dyDescent="0.15">
      <c r="B1" s="1" t="s">
        <v>4</v>
      </c>
      <c r="C1" s="1" t="s">
        <v>5</v>
      </c>
      <c r="D1" s="1" t="s">
        <v>15</v>
      </c>
      <c r="E1" s="1" t="s">
        <v>14</v>
      </c>
    </row>
    <row r="2" spans="2:5" x14ac:dyDescent="0.15">
      <c r="B2" s="1" t="s">
        <v>3</v>
      </c>
      <c r="C2" s="1" t="s">
        <v>8</v>
      </c>
    </row>
    <row r="3" spans="2:5" x14ac:dyDescent="0.15">
      <c r="B3" s="1" t="s">
        <v>0</v>
      </c>
      <c r="C3" s="1" t="s">
        <v>11</v>
      </c>
    </row>
    <row r="4" spans="2:5" x14ac:dyDescent="0.15">
      <c r="B4" s="1" t="s">
        <v>13</v>
      </c>
      <c r="C4" s="1" t="s">
        <v>12</v>
      </c>
    </row>
    <row r="5" spans="2:5" x14ac:dyDescent="0.15">
      <c r="B5" s="1" t="s">
        <v>2</v>
      </c>
      <c r="C5" s="1" t="s">
        <v>7</v>
      </c>
    </row>
    <row r="6" spans="2:5" x14ac:dyDescent="0.15">
      <c r="B6" s="1" t="s">
        <v>6</v>
      </c>
      <c r="C6" s="1" t="s">
        <v>1</v>
      </c>
      <c r="D6" s="1" t="s">
        <v>16</v>
      </c>
    </row>
    <row r="7" spans="2:5" x14ac:dyDescent="0.15"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3"/>
  <sheetViews>
    <sheetView topLeftCell="A34" zoomScale="85" zoomScaleNormal="85" workbookViewId="0">
      <selection activeCell="E60" sqref="E60"/>
    </sheetView>
  </sheetViews>
  <sheetFormatPr defaultRowHeight="16.5" x14ac:dyDescent="0.35"/>
  <cols>
    <col min="1" max="1" width="9" style="63"/>
    <col min="2" max="2" width="10" style="63" bestFit="1" customWidth="1"/>
    <col min="3" max="3" width="11.25" style="63" bestFit="1" customWidth="1"/>
    <col min="4" max="4" width="13.875" style="63" bestFit="1" customWidth="1"/>
    <col min="5" max="5" width="60.5" style="63" bestFit="1" customWidth="1"/>
    <col min="6" max="8" width="9" style="63"/>
    <col min="9" max="18" width="9" style="64"/>
    <col min="19" max="19" width="20.125" style="64" bestFit="1" customWidth="1"/>
    <col min="20" max="20" width="9" style="64"/>
    <col min="21" max="16384" width="9" style="63"/>
  </cols>
  <sheetData>
    <row r="3" spans="2:21" x14ac:dyDescent="0.35">
      <c r="B3" s="62" t="s">
        <v>147</v>
      </c>
      <c r="C3" s="62" t="s">
        <v>162</v>
      </c>
      <c r="D3" s="62" t="s">
        <v>163</v>
      </c>
      <c r="E3" s="62" t="s">
        <v>164</v>
      </c>
    </row>
    <row r="4" spans="2:21" x14ac:dyDescent="0.35">
      <c r="B4" s="62" t="s">
        <v>1</v>
      </c>
      <c r="C4" s="62"/>
      <c r="D4" s="62">
        <v>1E-3</v>
      </c>
      <c r="E4" s="62"/>
    </row>
    <row r="5" spans="2:21" x14ac:dyDescent="0.35">
      <c r="B5" s="62" t="s">
        <v>165</v>
      </c>
      <c r="C5" s="62"/>
      <c r="D5" s="62">
        <v>1</v>
      </c>
      <c r="E5" s="62"/>
    </row>
    <row r="6" spans="2:21" x14ac:dyDescent="0.35">
      <c r="B6" s="62" t="s">
        <v>166</v>
      </c>
      <c r="C6" s="62"/>
      <c r="D6" s="62"/>
      <c r="E6" s="62"/>
      <c r="R6" s="63"/>
      <c r="S6" s="63"/>
      <c r="T6" s="63"/>
    </row>
    <row r="7" spans="2:21" x14ac:dyDescent="0.35">
      <c r="B7" s="62" t="s">
        <v>167</v>
      </c>
      <c r="C7" s="62"/>
      <c r="D7" s="62">
        <v>10</v>
      </c>
      <c r="E7" s="62" t="s">
        <v>168</v>
      </c>
      <c r="R7" s="63"/>
      <c r="S7" s="63"/>
      <c r="T7" s="63"/>
    </row>
    <row r="8" spans="2:21" x14ac:dyDescent="0.35">
      <c r="B8" s="62" t="s">
        <v>169</v>
      </c>
      <c r="C8" s="62"/>
      <c r="D8" s="62">
        <v>10</v>
      </c>
      <c r="E8" s="62" t="s">
        <v>170</v>
      </c>
      <c r="R8" s="63"/>
      <c r="S8" s="63"/>
      <c r="T8" s="63"/>
    </row>
    <row r="9" spans="2:21" x14ac:dyDescent="0.35">
      <c r="B9" s="62"/>
      <c r="C9" s="62"/>
      <c r="D9" s="62"/>
      <c r="E9" s="62"/>
      <c r="R9" s="63"/>
      <c r="S9" s="63"/>
      <c r="T9" s="63"/>
    </row>
    <row r="10" spans="2:21" x14ac:dyDescent="0.35">
      <c r="B10" s="62"/>
      <c r="C10" s="62"/>
      <c r="D10" s="62"/>
      <c r="E10" s="62"/>
      <c r="R10" s="65" t="s">
        <v>171</v>
      </c>
      <c r="S10" s="65" t="s">
        <v>172</v>
      </c>
      <c r="T10" s="63" t="s">
        <v>173</v>
      </c>
      <c r="U10" s="65" t="s">
        <v>174</v>
      </c>
    </row>
    <row r="11" spans="2:21" x14ac:dyDescent="0.35">
      <c r="B11" s="66" t="s">
        <v>189</v>
      </c>
      <c r="C11" s="66" t="s">
        <v>189</v>
      </c>
      <c r="D11" s="66">
        <v>10</v>
      </c>
      <c r="E11" s="66"/>
      <c r="R11" s="65" t="s">
        <v>175</v>
      </c>
      <c r="S11" s="65" t="s">
        <v>176</v>
      </c>
      <c r="T11" s="65" t="s">
        <v>177</v>
      </c>
      <c r="U11" s="65" t="s">
        <v>178</v>
      </c>
    </row>
    <row r="12" spans="2:21" x14ac:dyDescent="0.35">
      <c r="B12" s="66" t="s">
        <v>190</v>
      </c>
      <c r="C12" s="66" t="s">
        <v>190</v>
      </c>
      <c r="D12" s="66">
        <f>2*D11</f>
        <v>20</v>
      </c>
      <c r="E12" s="66"/>
      <c r="R12" s="65" t="s">
        <v>179</v>
      </c>
      <c r="S12" s="65" t="s">
        <v>180</v>
      </c>
      <c r="T12" s="65" t="s">
        <v>181</v>
      </c>
      <c r="U12" s="65" t="s">
        <v>182</v>
      </c>
    </row>
    <row r="13" spans="2:21" x14ac:dyDescent="0.35">
      <c r="B13" s="66" t="s">
        <v>148</v>
      </c>
      <c r="C13" s="66" t="s">
        <v>148</v>
      </c>
      <c r="D13" s="66">
        <f t="shared" ref="D13:D19" si="0">2*D12</f>
        <v>40</v>
      </c>
      <c r="E13" s="66"/>
      <c r="R13" s="65" t="s">
        <v>183</v>
      </c>
      <c r="S13" s="65" t="s">
        <v>176</v>
      </c>
      <c r="T13" s="65" t="s">
        <v>184</v>
      </c>
      <c r="U13" s="65" t="s">
        <v>185</v>
      </c>
    </row>
    <row r="14" spans="2:21" x14ac:dyDescent="0.35">
      <c r="B14" s="66" t="s">
        <v>149</v>
      </c>
      <c r="C14" s="66" t="s">
        <v>149</v>
      </c>
      <c r="D14" s="66">
        <f t="shared" si="0"/>
        <v>80</v>
      </c>
      <c r="E14" s="66"/>
      <c r="R14" s="65" t="s">
        <v>186</v>
      </c>
      <c r="S14" s="65" t="s">
        <v>180</v>
      </c>
      <c r="T14" s="65" t="s">
        <v>187</v>
      </c>
      <c r="U14" s="65" t="s">
        <v>188</v>
      </c>
    </row>
    <row r="15" spans="2:21" x14ac:dyDescent="0.35">
      <c r="B15" s="66" t="s">
        <v>150</v>
      </c>
      <c r="C15" s="66" t="s">
        <v>150</v>
      </c>
      <c r="D15" s="66">
        <f t="shared" si="0"/>
        <v>160</v>
      </c>
      <c r="E15" s="66"/>
      <c r="R15" s="63"/>
      <c r="S15" s="63"/>
      <c r="T15" s="63"/>
    </row>
    <row r="16" spans="2:21" x14ac:dyDescent="0.35">
      <c r="B16" s="66" t="s">
        <v>151</v>
      </c>
      <c r="C16" s="66" t="s">
        <v>151</v>
      </c>
      <c r="D16" s="66">
        <f t="shared" si="0"/>
        <v>320</v>
      </c>
      <c r="E16" s="66"/>
    </row>
    <row r="17" spans="2:5" x14ac:dyDescent="0.35">
      <c r="B17" s="66" t="s">
        <v>152</v>
      </c>
      <c r="C17" s="66" t="s">
        <v>152</v>
      </c>
      <c r="D17" s="66">
        <f t="shared" si="0"/>
        <v>640</v>
      </c>
      <c r="E17" s="66"/>
    </row>
    <row r="18" spans="2:5" x14ac:dyDescent="0.35">
      <c r="B18" s="66" t="s">
        <v>153</v>
      </c>
      <c r="C18" s="66" t="s">
        <v>153</v>
      </c>
      <c r="D18" s="66">
        <f t="shared" si="0"/>
        <v>1280</v>
      </c>
      <c r="E18" s="66"/>
    </row>
    <row r="19" spans="2:5" x14ac:dyDescent="0.35">
      <c r="B19" s="66" t="s">
        <v>154</v>
      </c>
      <c r="C19" s="66" t="s">
        <v>154</v>
      </c>
      <c r="D19" s="66">
        <f t="shared" si="0"/>
        <v>2560</v>
      </c>
      <c r="E19" s="66"/>
    </row>
    <row r="20" spans="2:5" x14ac:dyDescent="0.35">
      <c r="B20" s="62" t="s">
        <v>127</v>
      </c>
      <c r="C20" s="62" t="s">
        <v>127</v>
      </c>
      <c r="D20" s="62">
        <v>10</v>
      </c>
      <c r="E20" s="62"/>
    </row>
    <row r="21" spans="2:5" x14ac:dyDescent="0.35">
      <c r="B21" s="62" t="s">
        <v>191</v>
      </c>
      <c r="C21" s="62" t="s">
        <v>191</v>
      </c>
      <c r="D21" s="62">
        <f>2*D20</f>
        <v>20</v>
      </c>
      <c r="E21" s="62"/>
    </row>
    <row r="22" spans="2:5" x14ac:dyDescent="0.35">
      <c r="B22" s="62" t="s">
        <v>192</v>
      </c>
      <c r="C22" s="62" t="s">
        <v>192</v>
      </c>
      <c r="D22" s="62">
        <f t="shared" ref="D22:D29" si="1">2*D21</f>
        <v>40</v>
      </c>
      <c r="E22" s="62"/>
    </row>
    <row r="23" spans="2:5" x14ac:dyDescent="0.35">
      <c r="B23" s="62" t="s">
        <v>193</v>
      </c>
      <c r="C23" s="62" t="s">
        <v>193</v>
      </c>
      <c r="D23" s="62">
        <f t="shared" si="1"/>
        <v>80</v>
      </c>
      <c r="E23" s="62"/>
    </row>
    <row r="24" spans="2:5" x14ac:dyDescent="0.35">
      <c r="B24" s="62" t="s">
        <v>122</v>
      </c>
      <c r="C24" s="62" t="s">
        <v>122</v>
      </c>
      <c r="D24" s="62">
        <f t="shared" si="1"/>
        <v>160</v>
      </c>
      <c r="E24" s="62"/>
    </row>
    <row r="25" spans="2:5" x14ac:dyDescent="0.35">
      <c r="B25" s="62" t="s">
        <v>123</v>
      </c>
      <c r="C25" s="62" t="s">
        <v>123</v>
      </c>
      <c r="D25" s="62">
        <f t="shared" si="1"/>
        <v>320</v>
      </c>
      <c r="E25" s="62"/>
    </row>
    <row r="26" spans="2:5" x14ac:dyDescent="0.35">
      <c r="B26" s="62" t="s">
        <v>124</v>
      </c>
      <c r="C26" s="62" t="s">
        <v>124</v>
      </c>
      <c r="D26" s="62">
        <f t="shared" si="1"/>
        <v>640</v>
      </c>
      <c r="E26" s="62"/>
    </row>
    <row r="27" spans="2:5" x14ac:dyDescent="0.35">
      <c r="B27" s="62" t="s">
        <v>125</v>
      </c>
      <c r="C27" s="62" t="s">
        <v>125</v>
      </c>
      <c r="D27" s="62">
        <f t="shared" si="1"/>
        <v>1280</v>
      </c>
      <c r="E27" s="62"/>
    </row>
    <row r="28" spans="2:5" x14ac:dyDescent="0.35">
      <c r="B28" s="62" t="s">
        <v>126</v>
      </c>
      <c r="C28" s="62" t="s">
        <v>126</v>
      </c>
      <c r="D28" s="62">
        <f t="shared" si="1"/>
        <v>2560</v>
      </c>
      <c r="E28" s="62"/>
    </row>
    <row r="29" spans="2:5" x14ac:dyDescent="0.35">
      <c r="B29" s="62" t="s">
        <v>194</v>
      </c>
      <c r="C29" s="62" t="s">
        <v>194</v>
      </c>
      <c r="D29" s="62">
        <f t="shared" si="1"/>
        <v>5120</v>
      </c>
      <c r="E29" s="62"/>
    </row>
    <row r="30" spans="2:5" x14ac:dyDescent="0.35">
      <c r="B30" s="66" t="s">
        <v>195</v>
      </c>
      <c r="C30" s="66"/>
      <c r="D30" s="66">
        <v>50</v>
      </c>
      <c r="E30" s="66"/>
    </row>
    <row r="31" spans="2:5" x14ac:dyDescent="0.35">
      <c r="B31" s="66" t="s">
        <v>132</v>
      </c>
      <c r="C31" s="66"/>
      <c r="D31" s="66">
        <f>2*D30</f>
        <v>100</v>
      </c>
      <c r="E31" s="66"/>
    </row>
    <row r="32" spans="2:5" x14ac:dyDescent="0.35">
      <c r="B32" s="66" t="s">
        <v>133</v>
      </c>
      <c r="C32" s="66"/>
      <c r="D32" s="66">
        <f t="shared" ref="D32:D39" si="2">2*D31</f>
        <v>200</v>
      </c>
      <c r="E32" s="66"/>
    </row>
    <row r="33" spans="2:5" x14ac:dyDescent="0.35">
      <c r="B33" s="66" t="s">
        <v>134</v>
      </c>
      <c r="C33" s="66"/>
      <c r="D33" s="66">
        <f t="shared" si="2"/>
        <v>400</v>
      </c>
      <c r="E33" s="66"/>
    </row>
    <row r="34" spans="2:5" x14ac:dyDescent="0.35">
      <c r="B34" s="66" t="s">
        <v>135</v>
      </c>
      <c r="C34" s="66"/>
      <c r="D34" s="66">
        <f t="shared" si="2"/>
        <v>800</v>
      </c>
      <c r="E34" s="66"/>
    </row>
    <row r="35" spans="2:5" x14ac:dyDescent="0.35">
      <c r="B35" s="66" t="s">
        <v>136</v>
      </c>
      <c r="C35" s="66"/>
      <c r="D35" s="66">
        <f t="shared" si="2"/>
        <v>1600</v>
      </c>
      <c r="E35" s="66"/>
    </row>
    <row r="36" spans="2:5" x14ac:dyDescent="0.35">
      <c r="B36" s="67" t="s">
        <v>155</v>
      </c>
      <c r="C36" s="67"/>
      <c r="D36" s="67">
        <f t="shared" si="2"/>
        <v>3200</v>
      </c>
      <c r="E36" s="67"/>
    </row>
    <row r="37" spans="2:5" x14ac:dyDescent="0.35">
      <c r="B37" s="67" t="s">
        <v>156</v>
      </c>
      <c r="C37" s="67"/>
      <c r="D37" s="67">
        <f t="shared" si="2"/>
        <v>6400</v>
      </c>
      <c r="E37" s="67"/>
    </row>
    <row r="38" spans="2:5" x14ac:dyDescent="0.35">
      <c r="B38" s="67" t="s">
        <v>157</v>
      </c>
      <c r="C38" s="67"/>
      <c r="D38" s="67">
        <f t="shared" si="2"/>
        <v>12800</v>
      </c>
      <c r="E38" s="67"/>
    </row>
    <row r="39" spans="2:5" x14ac:dyDescent="0.35">
      <c r="B39" s="67" t="s">
        <v>158</v>
      </c>
      <c r="C39" s="67"/>
      <c r="D39" s="67">
        <f t="shared" si="2"/>
        <v>25600</v>
      </c>
      <c r="E39" s="67"/>
    </row>
    <row r="40" spans="2:5" x14ac:dyDescent="0.35">
      <c r="B40" s="62" t="s">
        <v>196</v>
      </c>
      <c r="C40" s="62"/>
      <c r="D40" s="62">
        <v>100</v>
      </c>
      <c r="E40" s="62"/>
    </row>
    <row r="41" spans="2:5" x14ac:dyDescent="0.35">
      <c r="B41" s="62"/>
      <c r="C41" s="62"/>
      <c r="D41" s="62"/>
      <c r="E41" s="62"/>
    </row>
    <row r="42" spans="2:5" x14ac:dyDescent="0.35">
      <c r="B42" s="68" t="s">
        <v>197</v>
      </c>
      <c r="C42" s="68"/>
      <c r="D42" s="68">
        <f>200000*D4</f>
        <v>200</v>
      </c>
      <c r="E42" s="68" t="s">
        <v>198</v>
      </c>
    </row>
    <row r="43" spans="2:5" x14ac:dyDescent="0.35">
      <c r="B43" s="62" t="s">
        <v>199</v>
      </c>
      <c r="C43" s="62"/>
      <c r="D43" s="62">
        <f>200000*D4</f>
        <v>200</v>
      </c>
      <c r="E43" s="62" t="s">
        <v>200</v>
      </c>
    </row>
    <row r="44" spans="2:5" x14ac:dyDescent="0.35">
      <c r="B44" s="62" t="s">
        <v>160</v>
      </c>
      <c r="C44" s="62"/>
      <c r="D44" s="62">
        <v>1</v>
      </c>
      <c r="E44" s="62"/>
    </row>
    <row r="45" spans="2:5" x14ac:dyDescent="0.35">
      <c r="B45" s="62" t="s">
        <v>138</v>
      </c>
      <c r="C45" s="62"/>
      <c r="D45" s="62">
        <f>2*D44</f>
        <v>2</v>
      </c>
      <c r="E45" s="62"/>
    </row>
    <row r="46" spans="2:5" x14ac:dyDescent="0.35">
      <c r="B46" s="62" t="s">
        <v>139</v>
      </c>
      <c r="C46" s="62"/>
      <c r="D46" s="62">
        <f t="shared" ref="D46:D93" si="3">2*D45</f>
        <v>4</v>
      </c>
      <c r="E46" s="62"/>
    </row>
    <row r="47" spans="2:5" x14ac:dyDescent="0.35">
      <c r="B47" s="62" t="s">
        <v>140</v>
      </c>
      <c r="C47" s="62"/>
      <c r="D47" s="62">
        <f t="shared" si="3"/>
        <v>8</v>
      </c>
      <c r="E47" s="62"/>
    </row>
    <row r="48" spans="2:5" x14ac:dyDescent="0.35">
      <c r="B48" s="62" t="s">
        <v>141</v>
      </c>
      <c r="C48" s="62"/>
      <c r="D48" s="62">
        <f t="shared" si="3"/>
        <v>16</v>
      </c>
      <c r="E48" s="62"/>
    </row>
    <row r="49" spans="2:5" x14ac:dyDescent="0.35">
      <c r="B49" s="62" t="s">
        <v>142</v>
      </c>
      <c r="C49" s="62"/>
      <c r="D49" s="62">
        <f t="shared" si="3"/>
        <v>32</v>
      </c>
      <c r="E49" s="62"/>
    </row>
    <row r="50" spans="2:5" x14ac:dyDescent="0.35">
      <c r="B50" s="62" t="s">
        <v>143</v>
      </c>
      <c r="C50" s="62"/>
      <c r="D50" s="62">
        <f t="shared" si="3"/>
        <v>64</v>
      </c>
      <c r="E50" s="62"/>
    </row>
    <row r="51" spans="2:5" x14ac:dyDescent="0.35">
      <c r="B51" s="62" t="s">
        <v>144</v>
      </c>
      <c r="C51" s="62"/>
      <c r="D51" s="62">
        <f t="shared" si="3"/>
        <v>128</v>
      </c>
      <c r="E51" s="62"/>
    </row>
    <row r="52" spans="2:5" x14ac:dyDescent="0.35">
      <c r="B52" s="62" t="s">
        <v>145</v>
      </c>
      <c r="C52" s="62"/>
      <c r="D52" s="62">
        <f t="shared" si="3"/>
        <v>256</v>
      </c>
      <c r="E52" s="62"/>
    </row>
    <row r="53" spans="2:5" x14ac:dyDescent="0.35">
      <c r="B53" s="62" t="s">
        <v>146</v>
      </c>
      <c r="C53" s="62"/>
      <c r="D53" s="62">
        <f t="shared" si="3"/>
        <v>512</v>
      </c>
      <c r="E53" s="62"/>
    </row>
    <row r="54" spans="2:5" x14ac:dyDescent="0.35">
      <c r="B54" s="62" t="s">
        <v>201</v>
      </c>
      <c r="C54" s="62"/>
      <c r="D54" s="62">
        <f t="shared" si="3"/>
        <v>1024</v>
      </c>
      <c r="E54" s="62"/>
    </row>
    <row r="55" spans="2:5" x14ac:dyDescent="0.35">
      <c r="B55" s="62" t="s">
        <v>202</v>
      </c>
      <c r="C55" s="62"/>
      <c r="D55" s="62">
        <f t="shared" si="3"/>
        <v>2048</v>
      </c>
      <c r="E55" s="62"/>
    </row>
    <row r="56" spans="2:5" x14ac:dyDescent="0.35">
      <c r="B56" s="62" t="s">
        <v>203</v>
      </c>
      <c r="C56" s="62"/>
      <c r="D56" s="62">
        <f t="shared" si="3"/>
        <v>4096</v>
      </c>
      <c r="E56" s="62"/>
    </row>
    <row r="57" spans="2:5" x14ac:dyDescent="0.35">
      <c r="B57" s="62" t="s">
        <v>204</v>
      </c>
      <c r="C57" s="62"/>
      <c r="D57" s="62">
        <f t="shared" si="3"/>
        <v>8192</v>
      </c>
      <c r="E57" s="62"/>
    </row>
    <row r="58" spans="2:5" x14ac:dyDescent="0.35">
      <c r="B58" s="62" t="s">
        <v>205</v>
      </c>
      <c r="C58" s="62"/>
      <c r="D58" s="62">
        <f t="shared" si="3"/>
        <v>16384</v>
      </c>
      <c r="E58" s="62"/>
    </row>
    <row r="59" spans="2:5" x14ac:dyDescent="0.35">
      <c r="B59" s="62" t="s">
        <v>206</v>
      </c>
      <c r="C59" s="62"/>
      <c r="D59" s="62">
        <f t="shared" si="3"/>
        <v>32768</v>
      </c>
      <c r="E59" s="62"/>
    </row>
    <row r="60" spans="2:5" x14ac:dyDescent="0.35">
      <c r="B60" s="62" t="s">
        <v>207</v>
      </c>
      <c r="C60" s="62"/>
      <c r="D60" s="62">
        <f t="shared" si="3"/>
        <v>65536</v>
      </c>
      <c r="E60" s="62"/>
    </row>
    <row r="61" spans="2:5" x14ac:dyDescent="0.35">
      <c r="B61" s="62" t="s">
        <v>208</v>
      </c>
      <c r="C61" s="62"/>
      <c r="D61" s="62">
        <f t="shared" si="3"/>
        <v>131072</v>
      </c>
      <c r="E61" s="62"/>
    </row>
    <row r="62" spans="2:5" x14ac:dyDescent="0.35">
      <c r="B62" s="62" t="s">
        <v>209</v>
      </c>
      <c r="C62" s="62"/>
      <c r="D62" s="62">
        <f t="shared" si="3"/>
        <v>262144</v>
      </c>
      <c r="E62" s="62"/>
    </row>
    <row r="63" spans="2:5" x14ac:dyDescent="0.35">
      <c r="B63" s="62" t="s">
        <v>210</v>
      </c>
      <c r="C63" s="62"/>
      <c r="D63" s="62">
        <f t="shared" si="3"/>
        <v>524288</v>
      </c>
      <c r="E63" s="62"/>
    </row>
    <row r="64" spans="2:5" x14ac:dyDescent="0.35">
      <c r="B64" s="62" t="s">
        <v>211</v>
      </c>
      <c r="C64" s="62"/>
      <c r="D64" s="62">
        <f t="shared" si="3"/>
        <v>1048576</v>
      </c>
      <c r="E64" s="62"/>
    </row>
    <row r="65" spans="2:5" x14ac:dyDescent="0.35">
      <c r="B65" s="62" t="s">
        <v>212</v>
      </c>
      <c r="C65" s="62"/>
      <c r="D65" s="62">
        <f t="shared" si="3"/>
        <v>2097152</v>
      </c>
      <c r="E65" s="62"/>
    </row>
    <row r="66" spans="2:5" x14ac:dyDescent="0.35">
      <c r="B66" s="62" t="s">
        <v>213</v>
      </c>
      <c r="C66" s="62"/>
      <c r="D66" s="62">
        <f t="shared" si="3"/>
        <v>4194304</v>
      </c>
      <c r="E66" s="62"/>
    </row>
    <row r="67" spans="2:5" x14ac:dyDescent="0.35">
      <c r="B67" s="62" t="s">
        <v>214</v>
      </c>
      <c r="C67" s="62"/>
      <c r="D67" s="62">
        <f t="shared" si="3"/>
        <v>8388608</v>
      </c>
      <c r="E67" s="62"/>
    </row>
    <row r="68" spans="2:5" x14ac:dyDescent="0.35">
      <c r="B68" s="62" t="s">
        <v>215</v>
      </c>
      <c r="C68" s="62"/>
      <c r="D68" s="62">
        <f t="shared" si="3"/>
        <v>16777216</v>
      </c>
      <c r="E68" s="62"/>
    </row>
    <row r="69" spans="2:5" x14ac:dyDescent="0.35">
      <c r="B69" s="62" t="s">
        <v>216</v>
      </c>
      <c r="C69" s="62"/>
      <c r="D69" s="62">
        <f t="shared" si="3"/>
        <v>33554432</v>
      </c>
      <c r="E69" s="62"/>
    </row>
    <row r="70" spans="2:5" x14ac:dyDescent="0.35">
      <c r="B70" s="62" t="s">
        <v>217</v>
      </c>
      <c r="C70" s="62"/>
      <c r="D70" s="62">
        <f t="shared" si="3"/>
        <v>67108864</v>
      </c>
      <c r="E70" s="62"/>
    </row>
    <row r="71" spans="2:5" x14ac:dyDescent="0.35">
      <c r="B71" s="62" t="s">
        <v>218</v>
      </c>
      <c r="C71" s="62"/>
      <c r="D71" s="62">
        <f t="shared" si="3"/>
        <v>134217728</v>
      </c>
      <c r="E71" s="62"/>
    </row>
    <row r="72" spans="2:5" x14ac:dyDescent="0.35">
      <c r="B72" s="62" t="s">
        <v>219</v>
      </c>
      <c r="C72" s="62"/>
      <c r="D72" s="62">
        <f t="shared" si="3"/>
        <v>268435456</v>
      </c>
      <c r="E72" s="62"/>
    </row>
    <row r="73" spans="2:5" x14ac:dyDescent="0.35">
      <c r="B73" s="62" t="s">
        <v>220</v>
      </c>
      <c r="C73" s="62"/>
      <c r="D73" s="62">
        <f t="shared" si="3"/>
        <v>536870912</v>
      </c>
      <c r="E73" s="62"/>
    </row>
    <row r="74" spans="2:5" x14ac:dyDescent="0.35">
      <c r="B74" s="62" t="s">
        <v>221</v>
      </c>
      <c r="C74" s="62"/>
      <c r="D74" s="62">
        <f t="shared" si="3"/>
        <v>1073741824</v>
      </c>
      <c r="E74" s="62"/>
    </row>
    <row r="75" spans="2:5" x14ac:dyDescent="0.35">
      <c r="B75" s="62" t="s">
        <v>222</v>
      </c>
      <c r="C75" s="62"/>
      <c r="D75" s="62">
        <f t="shared" si="3"/>
        <v>2147483648</v>
      </c>
      <c r="E75" s="62"/>
    </row>
    <row r="76" spans="2:5" x14ac:dyDescent="0.35">
      <c r="B76" s="62" t="s">
        <v>223</v>
      </c>
      <c r="C76" s="62"/>
      <c r="D76" s="62">
        <f t="shared" si="3"/>
        <v>4294967296</v>
      </c>
      <c r="E76" s="62"/>
    </row>
    <row r="77" spans="2:5" x14ac:dyDescent="0.35">
      <c r="B77" s="62" t="s">
        <v>224</v>
      </c>
      <c r="C77" s="62"/>
      <c r="D77" s="62">
        <f t="shared" si="3"/>
        <v>8589934592</v>
      </c>
      <c r="E77" s="62"/>
    </row>
    <row r="78" spans="2:5" x14ac:dyDescent="0.35">
      <c r="B78" s="62" t="s">
        <v>225</v>
      </c>
      <c r="C78" s="62"/>
      <c r="D78" s="62">
        <f t="shared" si="3"/>
        <v>17179869184</v>
      </c>
      <c r="E78" s="62"/>
    </row>
    <row r="79" spans="2:5" x14ac:dyDescent="0.35">
      <c r="B79" s="62" t="s">
        <v>226</v>
      </c>
      <c r="C79" s="62"/>
      <c r="D79" s="62">
        <f t="shared" si="3"/>
        <v>34359738368</v>
      </c>
      <c r="E79" s="62"/>
    </row>
    <row r="80" spans="2:5" x14ac:dyDescent="0.35">
      <c r="B80" s="62" t="s">
        <v>227</v>
      </c>
      <c r="C80" s="62"/>
      <c r="D80" s="62">
        <f t="shared" si="3"/>
        <v>68719476736</v>
      </c>
      <c r="E80" s="62"/>
    </row>
    <row r="81" spans="2:5" x14ac:dyDescent="0.35">
      <c r="B81" s="62" t="s">
        <v>228</v>
      </c>
      <c r="C81" s="62"/>
      <c r="D81" s="62">
        <f t="shared" si="3"/>
        <v>137438953472</v>
      </c>
      <c r="E81" s="62"/>
    </row>
    <row r="82" spans="2:5" x14ac:dyDescent="0.35">
      <c r="B82" s="62" t="s">
        <v>229</v>
      </c>
      <c r="C82" s="62"/>
      <c r="D82" s="62">
        <f t="shared" si="3"/>
        <v>274877906944</v>
      </c>
      <c r="E82" s="62"/>
    </row>
    <row r="83" spans="2:5" x14ac:dyDescent="0.35">
      <c r="B83" s="62" t="s">
        <v>230</v>
      </c>
      <c r="C83" s="62"/>
      <c r="D83" s="62">
        <f t="shared" si="3"/>
        <v>549755813888</v>
      </c>
      <c r="E83" s="62"/>
    </row>
    <row r="84" spans="2:5" x14ac:dyDescent="0.35">
      <c r="B84" s="62" t="s">
        <v>231</v>
      </c>
      <c r="C84" s="62"/>
      <c r="D84" s="62">
        <f t="shared" si="3"/>
        <v>1099511627776</v>
      </c>
      <c r="E84" s="62"/>
    </row>
    <row r="85" spans="2:5" x14ac:dyDescent="0.35">
      <c r="B85" s="62" t="s">
        <v>232</v>
      </c>
      <c r="C85" s="62"/>
      <c r="D85" s="62">
        <f t="shared" si="3"/>
        <v>2199023255552</v>
      </c>
      <c r="E85" s="62"/>
    </row>
    <row r="86" spans="2:5" x14ac:dyDescent="0.35">
      <c r="B86" s="62" t="s">
        <v>233</v>
      </c>
      <c r="C86" s="62"/>
      <c r="D86" s="62">
        <f t="shared" si="3"/>
        <v>4398046511104</v>
      </c>
      <c r="E86" s="62"/>
    </row>
    <row r="87" spans="2:5" x14ac:dyDescent="0.35">
      <c r="B87" s="62" t="s">
        <v>234</v>
      </c>
      <c r="C87" s="62"/>
      <c r="D87" s="62">
        <f t="shared" si="3"/>
        <v>8796093022208</v>
      </c>
      <c r="E87" s="62"/>
    </row>
    <row r="88" spans="2:5" x14ac:dyDescent="0.35">
      <c r="B88" s="62" t="s">
        <v>235</v>
      </c>
      <c r="C88" s="62"/>
      <c r="D88" s="62">
        <f t="shared" si="3"/>
        <v>17592186044416</v>
      </c>
      <c r="E88" s="62"/>
    </row>
    <row r="89" spans="2:5" x14ac:dyDescent="0.35">
      <c r="B89" s="62" t="s">
        <v>236</v>
      </c>
      <c r="C89" s="62"/>
      <c r="D89" s="62">
        <f t="shared" si="3"/>
        <v>35184372088832</v>
      </c>
      <c r="E89" s="62"/>
    </row>
    <row r="90" spans="2:5" x14ac:dyDescent="0.35">
      <c r="B90" s="62" t="s">
        <v>237</v>
      </c>
      <c r="C90" s="62"/>
      <c r="D90" s="62">
        <f t="shared" si="3"/>
        <v>70368744177664</v>
      </c>
      <c r="E90" s="62"/>
    </row>
    <row r="91" spans="2:5" x14ac:dyDescent="0.35">
      <c r="B91" s="62" t="s">
        <v>238</v>
      </c>
      <c r="C91" s="62"/>
      <c r="D91" s="62">
        <f t="shared" si="3"/>
        <v>140737488355328</v>
      </c>
      <c r="E91" s="62"/>
    </row>
    <row r="92" spans="2:5" x14ac:dyDescent="0.35">
      <c r="B92" s="62" t="s">
        <v>239</v>
      </c>
      <c r="C92" s="62"/>
      <c r="D92" s="62">
        <f t="shared" si="3"/>
        <v>281474976710656</v>
      </c>
      <c r="E92" s="62"/>
    </row>
    <row r="93" spans="2:5" x14ac:dyDescent="0.35">
      <c r="B93" s="62" t="s">
        <v>240</v>
      </c>
      <c r="C93" s="62"/>
      <c r="D93" s="62">
        <f t="shared" si="3"/>
        <v>562949953421312</v>
      </c>
      <c r="E93" s="6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opLeftCell="Q1" workbookViewId="0">
      <selection activeCell="X37" sqref="X37"/>
    </sheetView>
  </sheetViews>
  <sheetFormatPr defaultRowHeight="12" x14ac:dyDescent="0.15"/>
  <cols>
    <col min="1" max="1" width="22.25" style="2" bestFit="1" customWidth="1"/>
    <col min="2" max="2" width="11.375" style="2" bestFit="1" customWidth="1"/>
    <col min="3" max="3" width="10.875" style="2" bestFit="1" customWidth="1"/>
    <col min="4" max="4" width="14.25" style="2" bestFit="1" customWidth="1"/>
    <col min="5" max="5" width="18.625" style="2" bestFit="1" customWidth="1"/>
    <col min="6" max="6" width="12.625" style="2" bestFit="1" customWidth="1"/>
    <col min="7" max="7" width="13.375" style="2" bestFit="1" customWidth="1"/>
    <col min="8" max="9" width="10.875" style="2" bestFit="1" customWidth="1"/>
    <col min="10" max="10" width="11.5" style="2" bestFit="1" customWidth="1"/>
    <col min="11" max="12" width="10.875" style="2" bestFit="1" customWidth="1"/>
    <col min="13" max="13" width="11.5" style="2" bestFit="1" customWidth="1"/>
    <col min="14" max="14" width="14.375" style="2" bestFit="1" customWidth="1"/>
    <col min="15" max="15" width="14.75" style="2" customWidth="1"/>
    <col min="16" max="16" width="15.125" style="2" bestFit="1" customWidth="1"/>
    <col min="17" max="20" width="9.375" style="2" customWidth="1"/>
    <col min="21" max="21" width="4.75" style="2" bestFit="1" customWidth="1"/>
    <col min="22" max="22" width="8.5" style="2" bestFit="1" customWidth="1"/>
    <col min="23" max="23" width="11.375" style="2" bestFit="1" customWidth="1"/>
    <col min="24" max="24" width="10.625" style="53" bestFit="1" customWidth="1"/>
    <col min="25" max="25" width="12.25" style="7" bestFit="1" customWidth="1"/>
    <col min="26" max="26" width="8" style="8" bestFit="1" customWidth="1"/>
    <col min="27" max="27" width="11.375" style="8" bestFit="1" customWidth="1"/>
    <col min="28" max="28" width="11.375" style="8" customWidth="1"/>
    <col min="29" max="29" width="15" style="8" bestFit="1" customWidth="1"/>
    <col min="30" max="30" width="8.5" style="54" bestFit="1" customWidth="1"/>
    <col min="31" max="33" width="8.5" style="8" bestFit="1" customWidth="1"/>
    <col min="34" max="46" width="7.625" style="8" bestFit="1" customWidth="1"/>
    <col min="47" max="47" width="7.625" style="55" bestFit="1" customWidth="1"/>
    <col min="48" max="16384" width="9" style="2"/>
  </cols>
  <sheetData>
    <row r="1" spans="1:47" x14ac:dyDescent="0.15">
      <c r="U1" s="3"/>
      <c r="V1" s="4"/>
      <c r="W1" s="5"/>
      <c r="X1" s="6"/>
      <c r="AD1" s="9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spans="1:47" x14ac:dyDescent="0.15">
      <c r="U2" s="12"/>
      <c r="V2" s="69" t="s">
        <v>17</v>
      </c>
      <c r="W2" s="70"/>
      <c r="X2" s="70"/>
      <c r="Y2" s="69" t="s">
        <v>18</v>
      </c>
      <c r="Z2" s="70"/>
      <c r="AA2" s="70"/>
      <c r="AB2" s="70"/>
      <c r="AC2" s="70"/>
      <c r="AD2" s="71" t="s">
        <v>19</v>
      </c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3"/>
    </row>
    <row r="3" spans="1:47" x14ac:dyDescent="0.15">
      <c r="A3" s="13" t="s">
        <v>20</v>
      </c>
      <c r="B3" s="13" t="s">
        <v>21</v>
      </c>
      <c r="C3" s="13" t="s">
        <v>22</v>
      </c>
      <c r="D3" s="13" t="s">
        <v>23</v>
      </c>
      <c r="E3" s="14" t="s">
        <v>24</v>
      </c>
      <c r="O3" s="2" t="s">
        <v>25</v>
      </c>
      <c r="U3" s="3" t="s">
        <v>9</v>
      </c>
      <c r="V3" s="15" t="s">
        <v>26</v>
      </c>
      <c r="W3" s="16" t="s">
        <v>27</v>
      </c>
      <c r="X3" s="17" t="s">
        <v>28</v>
      </c>
      <c r="Y3" s="18" t="s">
        <v>29</v>
      </c>
      <c r="Z3" s="19" t="s">
        <v>30</v>
      </c>
      <c r="AA3" s="19" t="s">
        <v>31</v>
      </c>
      <c r="AB3" s="19" t="s">
        <v>32</v>
      </c>
      <c r="AC3" s="19" t="s">
        <v>33</v>
      </c>
      <c r="AD3" s="20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21" t="s">
        <v>51</v>
      </c>
    </row>
    <row r="4" spans="1:47" x14ac:dyDescent="0.15">
      <c r="A4" s="22" t="s">
        <v>52</v>
      </c>
      <c r="B4" s="22">
        <f>C4*D4</f>
        <v>144</v>
      </c>
      <c r="C4" s="23">
        <v>1</v>
      </c>
      <c r="D4" s="23">
        <f>24*3600/600</f>
        <v>144</v>
      </c>
      <c r="E4" s="24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U4" s="25">
        <v>1</v>
      </c>
      <c r="V4" s="26">
        <f>X4*Y4</f>
        <v>0</v>
      </c>
      <c r="W4" s="27">
        <v>0</v>
      </c>
      <c r="X4" s="28">
        <v>10</v>
      </c>
      <c r="Y4" s="7">
        <f t="shared" ref="Y4:Y67" si="0">INT(IF($U4&lt;30,$P$5,IF($U4&gt;100,$P$7,$P$6))*$U4^IF($U4&lt;30,$Q$5,IF($U4&gt;100,$Q$7,$Q$6))+IF($U4&lt;30,$R$5,IF($U4&gt;100,$R$7,$R$6)))</f>
        <v>0</v>
      </c>
      <c r="Z4" s="8">
        <f>Y4*$B$24</f>
        <v>0</v>
      </c>
      <c r="AA4" s="8">
        <f>Z4</f>
        <v>0</v>
      </c>
      <c r="AB4" s="8">
        <f>W4</f>
        <v>0</v>
      </c>
      <c r="AC4" s="8">
        <f>AA4-$B$23-AB4</f>
        <v>-50</v>
      </c>
      <c r="AD4" s="29">
        <f t="shared" ref="AD4:AS19" si="1">ROUND($AC4/INDEX($E:$E,MATCH(AD$3,$A:$A,0)),2)</f>
        <v>-0.13</v>
      </c>
      <c r="AE4" s="30">
        <f t="shared" si="1"/>
        <v>-0.12</v>
      </c>
      <c r="AF4" s="30">
        <f t="shared" si="1"/>
        <v>-0.11</v>
      </c>
      <c r="AG4" s="30">
        <f t="shared" si="1"/>
        <v>-0.1</v>
      </c>
      <c r="AH4" s="30">
        <f t="shared" si="1"/>
        <v>-0.1</v>
      </c>
      <c r="AI4" s="30">
        <f t="shared" si="1"/>
        <v>-0.09</v>
      </c>
      <c r="AJ4" s="30">
        <f t="shared" si="1"/>
        <v>-0.08</v>
      </c>
      <c r="AK4" s="30">
        <f t="shared" si="1"/>
        <v>-0.08</v>
      </c>
      <c r="AL4" s="30">
        <f t="shared" si="1"/>
        <v>-7.0000000000000007E-2</v>
      </c>
      <c r="AM4" s="30">
        <f t="shared" si="1"/>
        <v>-7.0000000000000007E-2</v>
      </c>
      <c r="AN4" s="30">
        <f t="shared" si="1"/>
        <v>-7.0000000000000007E-2</v>
      </c>
      <c r="AO4" s="30">
        <f t="shared" si="1"/>
        <v>-0.06</v>
      </c>
      <c r="AP4" s="30">
        <f t="shared" si="1"/>
        <v>-0.06</v>
      </c>
      <c r="AQ4" s="30">
        <f t="shared" si="1"/>
        <v>-0.06</v>
      </c>
      <c r="AR4" s="30">
        <f t="shared" si="1"/>
        <v>-0.06</v>
      </c>
      <c r="AS4" s="30">
        <f t="shared" si="1"/>
        <v>-0.06</v>
      </c>
      <c r="AT4" s="30">
        <f t="shared" ref="AN4:AU19" si="2">ROUND($AC4/INDEX($E:$E,MATCH(AT$3,$A:$A,0)),2)</f>
        <v>-0.05</v>
      </c>
      <c r="AU4" s="31">
        <f t="shared" si="2"/>
        <v>-0.05</v>
      </c>
    </row>
    <row r="5" spans="1:47" x14ac:dyDescent="0.15">
      <c r="A5" s="22" t="s">
        <v>58</v>
      </c>
      <c r="B5" s="22">
        <f t="shared" ref="B5:B8" si="3">C5*D5</f>
        <v>40</v>
      </c>
      <c r="C5" s="23">
        <v>20</v>
      </c>
      <c r="D5" s="23">
        <v>2</v>
      </c>
      <c r="E5" s="24" t="s">
        <v>59</v>
      </c>
      <c r="O5" s="13" t="s">
        <v>60</v>
      </c>
      <c r="P5" s="13">
        <v>0.2</v>
      </c>
      <c r="Q5" s="13">
        <v>1.9</v>
      </c>
      <c r="R5" s="13">
        <v>0.5</v>
      </c>
      <c r="U5" s="25">
        <v>2</v>
      </c>
      <c r="V5" s="26">
        <f t="shared" ref="V5:V68" si="4">X5*Y5</f>
        <v>20</v>
      </c>
      <c r="W5" s="27">
        <v>20</v>
      </c>
      <c r="X5" s="28">
        <v>20</v>
      </c>
      <c r="Y5" s="7">
        <f t="shared" si="0"/>
        <v>1</v>
      </c>
      <c r="Z5" s="8">
        <f t="shared" ref="Z5:Z68" si="5">Y5*$B$24</f>
        <v>1</v>
      </c>
      <c r="AA5" s="8">
        <f>Z5+AA4</f>
        <v>1</v>
      </c>
      <c r="AB5" s="8">
        <f>AB4+W5</f>
        <v>20</v>
      </c>
      <c r="AC5" s="8">
        <f t="shared" ref="AC5:AC68" si="6">AA5-$B$23-AB5</f>
        <v>-69</v>
      </c>
      <c r="AD5" s="29">
        <f t="shared" si="1"/>
        <v>-0.18</v>
      </c>
      <c r="AE5" s="30">
        <f t="shared" si="1"/>
        <v>-0.16</v>
      </c>
      <c r="AF5" s="30">
        <f t="shared" si="1"/>
        <v>-0.15</v>
      </c>
      <c r="AG5" s="30">
        <f t="shared" si="1"/>
        <v>-0.14000000000000001</v>
      </c>
      <c r="AH5" s="30">
        <f t="shared" si="1"/>
        <v>-0.13</v>
      </c>
      <c r="AI5" s="30">
        <f t="shared" si="1"/>
        <v>-0.12</v>
      </c>
      <c r="AJ5" s="30">
        <f t="shared" si="1"/>
        <v>-0.12</v>
      </c>
      <c r="AK5" s="30">
        <f t="shared" si="1"/>
        <v>-0.11</v>
      </c>
      <c r="AL5" s="30">
        <f t="shared" si="1"/>
        <v>-0.1</v>
      </c>
      <c r="AM5" s="30">
        <f t="shared" si="1"/>
        <v>-0.09</v>
      </c>
      <c r="AN5" s="30">
        <f t="shared" si="2"/>
        <v>-0.09</v>
      </c>
      <c r="AO5" s="30">
        <f t="shared" si="2"/>
        <v>-0.09</v>
      </c>
      <c r="AP5" s="30">
        <f t="shared" si="2"/>
        <v>-0.08</v>
      </c>
      <c r="AQ5" s="30">
        <f t="shared" si="2"/>
        <v>-0.08</v>
      </c>
      <c r="AR5" s="30">
        <f t="shared" si="2"/>
        <v>-0.08</v>
      </c>
      <c r="AS5" s="30">
        <f t="shared" si="2"/>
        <v>-0.08</v>
      </c>
      <c r="AT5" s="30">
        <f t="shared" si="2"/>
        <v>-0.08</v>
      </c>
      <c r="AU5" s="31">
        <f t="shared" si="2"/>
        <v>-7.0000000000000007E-2</v>
      </c>
    </row>
    <row r="6" spans="1:47" x14ac:dyDescent="0.15">
      <c r="A6" s="22" t="s">
        <v>61</v>
      </c>
      <c r="B6" s="32">
        <f t="shared" si="3"/>
        <v>10</v>
      </c>
      <c r="C6" s="23">
        <v>10</v>
      </c>
      <c r="D6" s="23">
        <v>1</v>
      </c>
      <c r="E6" s="24" t="s">
        <v>59</v>
      </c>
      <c r="O6" s="13" t="s">
        <v>62</v>
      </c>
      <c r="P6" s="13">
        <v>2.9999999999999997E-4</v>
      </c>
      <c r="Q6" s="13">
        <v>3.5</v>
      </c>
      <c r="R6" s="13">
        <v>85</v>
      </c>
      <c r="U6" s="25">
        <v>3</v>
      </c>
      <c r="V6" s="26">
        <f t="shared" si="4"/>
        <v>60</v>
      </c>
      <c r="W6" s="27">
        <v>20</v>
      </c>
      <c r="X6" s="28">
        <v>30</v>
      </c>
      <c r="Y6" s="7">
        <f t="shared" si="0"/>
        <v>2</v>
      </c>
      <c r="Z6" s="8">
        <f t="shared" si="5"/>
        <v>2</v>
      </c>
      <c r="AA6" s="8">
        <f>Z6+AA5</f>
        <v>3</v>
      </c>
      <c r="AB6" s="8">
        <f t="shared" ref="AB6:AB69" si="7">AB5+W6</f>
        <v>40</v>
      </c>
      <c r="AC6" s="8">
        <f t="shared" si="6"/>
        <v>-87</v>
      </c>
      <c r="AD6" s="29">
        <f t="shared" si="1"/>
        <v>-0.23</v>
      </c>
      <c r="AE6" s="30">
        <f t="shared" si="1"/>
        <v>-0.21</v>
      </c>
      <c r="AF6" s="30">
        <f t="shared" si="1"/>
        <v>-0.19</v>
      </c>
      <c r="AG6" s="30">
        <f t="shared" si="1"/>
        <v>-0.18</v>
      </c>
      <c r="AH6" s="30">
        <f t="shared" si="1"/>
        <v>-0.17</v>
      </c>
      <c r="AI6" s="30">
        <f t="shared" si="1"/>
        <v>-0.16</v>
      </c>
      <c r="AJ6" s="30">
        <f t="shared" si="1"/>
        <v>-0.15</v>
      </c>
      <c r="AK6" s="30">
        <f t="shared" si="1"/>
        <v>-0.14000000000000001</v>
      </c>
      <c r="AL6" s="30">
        <f t="shared" si="1"/>
        <v>-0.13</v>
      </c>
      <c r="AM6" s="30">
        <f t="shared" si="1"/>
        <v>-0.12</v>
      </c>
      <c r="AN6" s="30">
        <f t="shared" si="2"/>
        <v>-0.11</v>
      </c>
      <c r="AO6" s="30">
        <f t="shared" si="2"/>
        <v>-0.11</v>
      </c>
      <c r="AP6" s="30">
        <f t="shared" si="2"/>
        <v>-0.11</v>
      </c>
      <c r="AQ6" s="30">
        <f t="shared" si="2"/>
        <v>-0.1</v>
      </c>
      <c r="AR6" s="30">
        <f t="shared" si="2"/>
        <v>-0.1</v>
      </c>
      <c r="AS6" s="30">
        <f t="shared" si="2"/>
        <v>-0.1</v>
      </c>
      <c r="AT6" s="30">
        <f t="shared" si="2"/>
        <v>-0.1</v>
      </c>
      <c r="AU6" s="31">
        <f t="shared" si="2"/>
        <v>-0.09</v>
      </c>
    </row>
    <row r="7" spans="1:47" x14ac:dyDescent="0.15">
      <c r="A7" s="22" t="s">
        <v>63</v>
      </c>
      <c r="B7" s="22">
        <f t="shared" si="3"/>
        <v>10</v>
      </c>
      <c r="C7" s="23">
        <v>2</v>
      </c>
      <c r="D7" s="23">
        <v>5</v>
      </c>
      <c r="E7" s="24" t="s">
        <v>59</v>
      </c>
      <c r="O7" s="13" t="s">
        <v>64</v>
      </c>
      <c r="P7" s="13">
        <v>1000</v>
      </c>
      <c r="Q7" s="13">
        <v>0.5</v>
      </c>
      <c r="R7" s="13">
        <v>-6850</v>
      </c>
      <c r="U7" s="25">
        <v>4</v>
      </c>
      <c r="V7" s="26">
        <f t="shared" si="4"/>
        <v>120</v>
      </c>
      <c r="W7" s="27">
        <v>20</v>
      </c>
      <c r="X7" s="28">
        <v>40</v>
      </c>
      <c r="Y7" s="7">
        <f t="shared" si="0"/>
        <v>3</v>
      </c>
      <c r="Z7" s="8">
        <f t="shared" si="5"/>
        <v>3</v>
      </c>
      <c r="AA7" s="8">
        <f>Z7+AA6</f>
        <v>6</v>
      </c>
      <c r="AB7" s="8">
        <f t="shared" si="7"/>
        <v>60</v>
      </c>
      <c r="AC7" s="8">
        <f t="shared" si="6"/>
        <v>-104</v>
      </c>
      <c r="AD7" s="29">
        <f t="shared" si="1"/>
        <v>-0.27</v>
      </c>
      <c r="AE7" s="30">
        <f t="shared" si="1"/>
        <v>-0.25</v>
      </c>
      <c r="AF7" s="30">
        <f t="shared" si="1"/>
        <v>-0.23</v>
      </c>
      <c r="AG7" s="30">
        <f t="shared" si="1"/>
        <v>-0.21</v>
      </c>
      <c r="AH7" s="30">
        <f t="shared" si="1"/>
        <v>-0.2</v>
      </c>
      <c r="AI7" s="30">
        <f t="shared" si="1"/>
        <v>-0.19</v>
      </c>
      <c r="AJ7" s="30">
        <f t="shared" si="1"/>
        <v>-0.18</v>
      </c>
      <c r="AK7" s="30">
        <f t="shared" si="1"/>
        <v>-0.17</v>
      </c>
      <c r="AL7" s="30">
        <f t="shared" si="1"/>
        <v>-0.15</v>
      </c>
      <c r="AM7" s="30">
        <f t="shared" si="1"/>
        <v>-0.14000000000000001</v>
      </c>
      <c r="AN7" s="30">
        <f t="shared" si="2"/>
        <v>-0.14000000000000001</v>
      </c>
      <c r="AO7" s="30">
        <f t="shared" si="2"/>
        <v>-0.13</v>
      </c>
      <c r="AP7" s="30">
        <f t="shared" si="2"/>
        <v>-0.13</v>
      </c>
      <c r="AQ7" s="30">
        <f t="shared" si="2"/>
        <v>-0.12</v>
      </c>
      <c r="AR7" s="30">
        <f t="shared" si="2"/>
        <v>-0.12</v>
      </c>
      <c r="AS7" s="30">
        <f t="shared" si="2"/>
        <v>-0.12</v>
      </c>
      <c r="AT7" s="30">
        <f t="shared" si="2"/>
        <v>-0.11</v>
      </c>
      <c r="AU7" s="31">
        <f t="shared" si="2"/>
        <v>-0.11</v>
      </c>
    </row>
    <row r="8" spans="1:47" x14ac:dyDescent="0.15">
      <c r="A8" s="22" t="s">
        <v>65</v>
      </c>
      <c r="B8" s="22">
        <f t="shared" si="3"/>
        <v>30</v>
      </c>
      <c r="C8" s="23">
        <v>1</v>
      </c>
      <c r="D8" s="23">
        <v>30</v>
      </c>
      <c r="E8" s="24" t="s">
        <v>59</v>
      </c>
      <c r="U8" s="25">
        <v>5</v>
      </c>
      <c r="V8" s="26">
        <f t="shared" si="4"/>
        <v>200</v>
      </c>
      <c r="W8" s="27">
        <v>20</v>
      </c>
      <c r="X8" s="28">
        <v>50</v>
      </c>
      <c r="Y8" s="7">
        <f t="shared" si="0"/>
        <v>4</v>
      </c>
      <c r="Z8" s="8">
        <f t="shared" si="5"/>
        <v>4</v>
      </c>
      <c r="AA8" s="8">
        <f>Z8+AA7</f>
        <v>10</v>
      </c>
      <c r="AB8" s="8">
        <f t="shared" si="7"/>
        <v>80</v>
      </c>
      <c r="AC8" s="8">
        <f t="shared" si="6"/>
        <v>-120</v>
      </c>
      <c r="AD8" s="29">
        <f t="shared" si="1"/>
        <v>-0.31</v>
      </c>
      <c r="AE8" s="30">
        <f t="shared" si="1"/>
        <v>-0.28999999999999998</v>
      </c>
      <c r="AF8" s="30">
        <f t="shared" si="1"/>
        <v>-0.26</v>
      </c>
      <c r="AG8" s="30">
        <f t="shared" si="1"/>
        <v>-0.25</v>
      </c>
      <c r="AH8" s="30">
        <f t="shared" si="1"/>
        <v>-0.23</v>
      </c>
      <c r="AI8" s="30">
        <f t="shared" si="1"/>
        <v>-0.21</v>
      </c>
      <c r="AJ8" s="30">
        <f t="shared" si="1"/>
        <v>-0.2</v>
      </c>
      <c r="AK8" s="30">
        <f t="shared" si="1"/>
        <v>-0.19</v>
      </c>
      <c r="AL8" s="30">
        <f t="shared" si="1"/>
        <v>-0.18</v>
      </c>
      <c r="AM8" s="30">
        <f t="shared" si="1"/>
        <v>-0.16</v>
      </c>
      <c r="AN8" s="30">
        <f t="shared" si="2"/>
        <v>-0.16</v>
      </c>
      <c r="AO8" s="30">
        <f t="shared" si="2"/>
        <v>-0.15</v>
      </c>
      <c r="AP8" s="30">
        <f t="shared" si="2"/>
        <v>-0.15</v>
      </c>
      <c r="AQ8" s="30">
        <f t="shared" si="2"/>
        <v>-0.14000000000000001</v>
      </c>
      <c r="AR8" s="30">
        <f t="shared" si="2"/>
        <v>-0.14000000000000001</v>
      </c>
      <c r="AS8" s="30">
        <f t="shared" si="2"/>
        <v>-0.13</v>
      </c>
      <c r="AT8" s="30">
        <f t="shared" si="2"/>
        <v>-0.13</v>
      </c>
      <c r="AU8" s="31">
        <f t="shared" si="2"/>
        <v>-0.12</v>
      </c>
    </row>
    <row r="9" spans="1:47" x14ac:dyDescent="0.15">
      <c r="A9" s="22" t="s">
        <v>66</v>
      </c>
      <c r="B9" s="33">
        <v>50</v>
      </c>
      <c r="C9" s="23"/>
      <c r="D9" s="23"/>
      <c r="E9" s="24" t="s">
        <v>59</v>
      </c>
      <c r="U9" s="25">
        <v>6</v>
      </c>
      <c r="V9" s="26">
        <f t="shared" si="4"/>
        <v>360</v>
      </c>
      <c r="W9" s="27">
        <v>20</v>
      </c>
      <c r="X9" s="28">
        <v>60</v>
      </c>
      <c r="Y9" s="7">
        <f t="shared" si="0"/>
        <v>6</v>
      </c>
      <c r="Z9" s="8">
        <f t="shared" si="5"/>
        <v>6</v>
      </c>
      <c r="AA9" s="8">
        <f t="shared" ref="AA9:AA72" si="8">Z9+AA8</f>
        <v>16</v>
      </c>
      <c r="AB9" s="8">
        <f t="shared" si="7"/>
        <v>100</v>
      </c>
      <c r="AC9" s="8">
        <f t="shared" si="6"/>
        <v>-134</v>
      </c>
      <c r="AD9" s="29">
        <f t="shared" si="1"/>
        <v>-0.35</v>
      </c>
      <c r="AE9" s="30">
        <f t="shared" si="1"/>
        <v>-0.32</v>
      </c>
      <c r="AF9" s="30">
        <f t="shared" si="1"/>
        <v>-0.3</v>
      </c>
      <c r="AG9" s="30">
        <f t="shared" si="1"/>
        <v>-0.27</v>
      </c>
      <c r="AH9" s="30">
        <f t="shared" si="1"/>
        <v>-0.26</v>
      </c>
      <c r="AI9" s="30">
        <f t="shared" si="1"/>
        <v>-0.24</v>
      </c>
      <c r="AJ9" s="30">
        <f t="shared" si="1"/>
        <v>-0.23</v>
      </c>
      <c r="AK9" s="30">
        <f t="shared" si="1"/>
        <v>-0.21</v>
      </c>
      <c r="AL9" s="30">
        <f t="shared" si="1"/>
        <v>-0.2</v>
      </c>
      <c r="AM9" s="30">
        <f t="shared" si="1"/>
        <v>-0.18</v>
      </c>
      <c r="AN9" s="30">
        <f t="shared" si="2"/>
        <v>-0.18</v>
      </c>
      <c r="AO9" s="30">
        <f t="shared" si="2"/>
        <v>-0.17</v>
      </c>
      <c r="AP9" s="30">
        <f t="shared" si="2"/>
        <v>-0.16</v>
      </c>
      <c r="AQ9" s="30">
        <f t="shared" si="2"/>
        <v>-0.16</v>
      </c>
      <c r="AR9" s="30">
        <f t="shared" si="2"/>
        <v>-0.16</v>
      </c>
      <c r="AS9" s="30">
        <f t="shared" si="2"/>
        <v>-0.15</v>
      </c>
      <c r="AT9" s="30">
        <f t="shared" si="2"/>
        <v>-0.15</v>
      </c>
      <c r="AU9" s="31">
        <f t="shared" si="2"/>
        <v>-0.14000000000000001</v>
      </c>
    </row>
    <row r="10" spans="1:47" x14ac:dyDescent="0.15">
      <c r="A10" s="34" t="s">
        <v>67</v>
      </c>
      <c r="B10" s="34">
        <f t="shared" ref="B10:B11" si="9">C10*D10</f>
        <v>50</v>
      </c>
      <c r="C10" s="35">
        <v>10</v>
      </c>
      <c r="D10" s="34">
        <v>5</v>
      </c>
      <c r="E10" s="34" t="s">
        <v>59</v>
      </c>
      <c r="U10" s="25">
        <v>7</v>
      </c>
      <c r="V10" s="26">
        <f t="shared" si="4"/>
        <v>560</v>
      </c>
      <c r="W10" s="27">
        <v>20</v>
      </c>
      <c r="X10" s="28">
        <v>70</v>
      </c>
      <c r="Y10" s="7">
        <f t="shared" si="0"/>
        <v>8</v>
      </c>
      <c r="Z10" s="8">
        <f t="shared" si="5"/>
        <v>8</v>
      </c>
      <c r="AA10" s="8">
        <f t="shared" si="8"/>
        <v>24</v>
      </c>
      <c r="AB10" s="8">
        <f t="shared" si="7"/>
        <v>120</v>
      </c>
      <c r="AC10" s="8">
        <f t="shared" si="6"/>
        <v>-146</v>
      </c>
      <c r="AD10" s="29">
        <f t="shared" si="1"/>
        <v>-0.38</v>
      </c>
      <c r="AE10" s="30">
        <f t="shared" si="1"/>
        <v>-0.35</v>
      </c>
      <c r="AF10" s="30">
        <f t="shared" si="1"/>
        <v>-0.32</v>
      </c>
      <c r="AG10" s="30">
        <f t="shared" si="1"/>
        <v>-0.3</v>
      </c>
      <c r="AH10" s="30">
        <f t="shared" si="1"/>
        <v>-0.28000000000000003</v>
      </c>
      <c r="AI10" s="30">
        <f t="shared" si="1"/>
        <v>-0.26</v>
      </c>
      <c r="AJ10" s="30">
        <f t="shared" si="1"/>
        <v>-0.25</v>
      </c>
      <c r="AK10" s="30">
        <f t="shared" si="1"/>
        <v>-0.23</v>
      </c>
      <c r="AL10" s="30">
        <f t="shared" si="1"/>
        <v>-0.22</v>
      </c>
      <c r="AM10" s="30">
        <f t="shared" si="1"/>
        <v>-0.2</v>
      </c>
      <c r="AN10" s="30">
        <f t="shared" si="2"/>
        <v>-0.19</v>
      </c>
      <c r="AO10" s="30">
        <f t="shared" si="2"/>
        <v>-0.19</v>
      </c>
      <c r="AP10" s="30">
        <f t="shared" si="2"/>
        <v>-0.18</v>
      </c>
      <c r="AQ10" s="30">
        <f t="shared" si="2"/>
        <v>-0.17</v>
      </c>
      <c r="AR10" s="30">
        <f t="shared" si="2"/>
        <v>-0.17</v>
      </c>
      <c r="AS10" s="30">
        <f t="shared" si="2"/>
        <v>-0.16</v>
      </c>
      <c r="AT10" s="30">
        <f t="shared" si="2"/>
        <v>-0.16</v>
      </c>
      <c r="AU10" s="31">
        <f t="shared" si="2"/>
        <v>-0.15</v>
      </c>
    </row>
    <row r="11" spans="1:47" x14ac:dyDescent="0.15">
      <c r="A11" s="34" t="s">
        <v>68</v>
      </c>
      <c r="B11" s="36">
        <f t="shared" si="9"/>
        <v>50</v>
      </c>
      <c r="C11" s="35">
        <v>50</v>
      </c>
      <c r="D11" s="34">
        <v>1</v>
      </c>
      <c r="E11" s="34" t="s">
        <v>59</v>
      </c>
      <c r="U11" s="25">
        <v>8</v>
      </c>
      <c r="V11" s="26">
        <f t="shared" si="4"/>
        <v>800</v>
      </c>
      <c r="W11" s="27">
        <v>20</v>
      </c>
      <c r="X11" s="28">
        <v>80</v>
      </c>
      <c r="Y11" s="7">
        <f t="shared" si="0"/>
        <v>10</v>
      </c>
      <c r="Z11" s="8">
        <f t="shared" si="5"/>
        <v>10</v>
      </c>
      <c r="AA11" s="8">
        <f t="shared" si="8"/>
        <v>34</v>
      </c>
      <c r="AB11" s="8">
        <f t="shared" si="7"/>
        <v>140</v>
      </c>
      <c r="AC11" s="8">
        <f t="shared" si="6"/>
        <v>-156</v>
      </c>
      <c r="AD11" s="29">
        <f t="shared" si="1"/>
        <v>-0.41</v>
      </c>
      <c r="AE11" s="30">
        <f t="shared" si="1"/>
        <v>-0.37</v>
      </c>
      <c r="AF11" s="30">
        <f t="shared" si="1"/>
        <v>-0.34</v>
      </c>
      <c r="AG11" s="30">
        <f t="shared" si="1"/>
        <v>-0.32</v>
      </c>
      <c r="AH11" s="30">
        <f t="shared" si="1"/>
        <v>-0.3</v>
      </c>
      <c r="AI11" s="30">
        <f t="shared" si="1"/>
        <v>-0.28000000000000003</v>
      </c>
      <c r="AJ11" s="30">
        <f t="shared" si="1"/>
        <v>-0.26</v>
      </c>
      <c r="AK11" s="30">
        <f t="shared" si="1"/>
        <v>-0.25</v>
      </c>
      <c r="AL11" s="30">
        <f t="shared" si="1"/>
        <v>-0.23</v>
      </c>
      <c r="AM11" s="30">
        <f t="shared" si="1"/>
        <v>-0.21</v>
      </c>
      <c r="AN11" s="30">
        <f t="shared" si="2"/>
        <v>-0.2</v>
      </c>
      <c r="AO11" s="30">
        <f t="shared" si="2"/>
        <v>-0.2</v>
      </c>
      <c r="AP11" s="30">
        <f t="shared" si="2"/>
        <v>-0.19</v>
      </c>
      <c r="AQ11" s="30">
        <f t="shared" si="2"/>
        <v>-0.19</v>
      </c>
      <c r="AR11" s="30">
        <f t="shared" si="2"/>
        <v>-0.18</v>
      </c>
      <c r="AS11" s="30">
        <f t="shared" si="2"/>
        <v>-0.18</v>
      </c>
      <c r="AT11" s="30">
        <f t="shared" si="2"/>
        <v>-0.17</v>
      </c>
      <c r="AU11" s="31">
        <f t="shared" si="2"/>
        <v>-0.16</v>
      </c>
    </row>
    <row r="12" spans="1:47" x14ac:dyDescent="0.15">
      <c r="A12" s="34"/>
      <c r="B12" s="34"/>
      <c r="C12" s="35"/>
      <c r="D12" s="34"/>
      <c r="E12" s="34"/>
      <c r="U12" s="25">
        <v>9</v>
      </c>
      <c r="V12" s="26">
        <f t="shared" si="4"/>
        <v>1170</v>
      </c>
      <c r="W12" s="27">
        <v>20</v>
      </c>
      <c r="X12" s="28">
        <v>90</v>
      </c>
      <c r="Y12" s="7">
        <f t="shared" si="0"/>
        <v>13</v>
      </c>
      <c r="Z12" s="8">
        <f t="shared" si="5"/>
        <v>13</v>
      </c>
      <c r="AA12" s="8">
        <f t="shared" si="8"/>
        <v>47</v>
      </c>
      <c r="AB12" s="8">
        <f t="shared" si="7"/>
        <v>160</v>
      </c>
      <c r="AC12" s="8">
        <f t="shared" si="6"/>
        <v>-163</v>
      </c>
      <c r="AD12" s="29">
        <f t="shared" si="1"/>
        <v>-0.42</v>
      </c>
      <c r="AE12" s="30">
        <f t="shared" si="1"/>
        <v>-0.39</v>
      </c>
      <c r="AF12" s="30">
        <f t="shared" si="1"/>
        <v>-0.36</v>
      </c>
      <c r="AG12" s="30">
        <f t="shared" si="1"/>
        <v>-0.33</v>
      </c>
      <c r="AH12" s="30">
        <f t="shared" si="1"/>
        <v>-0.31</v>
      </c>
      <c r="AI12" s="30">
        <f t="shared" si="1"/>
        <v>-0.28999999999999998</v>
      </c>
      <c r="AJ12" s="30">
        <f t="shared" si="1"/>
        <v>-0.27</v>
      </c>
      <c r="AK12" s="30">
        <f t="shared" si="1"/>
        <v>-0.26</v>
      </c>
      <c r="AL12" s="30">
        <f t="shared" si="1"/>
        <v>-0.24</v>
      </c>
      <c r="AM12" s="30">
        <f t="shared" si="1"/>
        <v>-0.22</v>
      </c>
      <c r="AN12" s="30">
        <f t="shared" si="2"/>
        <v>-0.21</v>
      </c>
      <c r="AO12" s="30">
        <f t="shared" si="2"/>
        <v>-0.21</v>
      </c>
      <c r="AP12" s="30">
        <f t="shared" si="2"/>
        <v>-0.2</v>
      </c>
      <c r="AQ12" s="30">
        <f t="shared" si="2"/>
        <v>-0.19</v>
      </c>
      <c r="AR12" s="30">
        <f t="shared" si="2"/>
        <v>-0.19</v>
      </c>
      <c r="AS12" s="30">
        <f t="shared" si="2"/>
        <v>-0.18</v>
      </c>
      <c r="AT12" s="30">
        <f t="shared" si="2"/>
        <v>-0.18</v>
      </c>
      <c r="AU12" s="31">
        <f t="shared" si="2"/>
        <v>-0.17</v>
      </c>
    </row>
    <row r="13" spans="1:47" x14ac:dyDescent="0.15">
      <c r="U13" s="25">
        <v>10</v>
      </c>
      <c r="V13" s="26">
        <f t="shared" si="4"/>
        <v>1600</v>
      </c>
      <c r="W13" s="27">
        <v>20</v>
      </c>
      <c r="X13" s="28">
        <v>100</v>
      </c>
      <c r="Y13" s="7">
        <f t="shared" si="0"/>
        <v>16</v>
      </c>
      <c r="Z13" s="8">
        <f t="shared" si="5"/>
        <v>16</v>
      </c>
      <c r="AA13" s="8">
        <f t="shared" si="8"/>
        <v>63</v>
      </c>
      <c r="AB13" s="8">
        <f t="shared" si="7"/>
        <v>180</v>
      </c>
      <c r="AC13" s="8">
        <f t="shared" si="6"/>
        <v>-167</v>
      </c>
      <c r="AD13" s="29">
        <f t="shared" si="1"/>
        <v>-0.43</v>
      </c>
      <c r="AE13" s="30">
        <f t="shared" si="1"/>
        <v>-0.4</v>
      </c>
      <c r="AF13" s="30">
        <f t="shared" si="1"/>
        <v>-0.37</v>
      </c>
      <c r="AG13" s="30">
        <f t="shared" si="1"/>
        <v>-0.34</v>
      </c>
      <c r="AH13" s="30">
        <f t="shared" si="1"/>
        <v>-0.32</v>
      </c>
      <c r="AI13" s="30">
        <f t="shared" si="1"/>
        <v>-0.3</v>
      </c>
      <c r="AJ13" s="30">
        <f t="shared" si="1"/>
        <v>-0.28000000000000003</v>
      </c>
      <c r="AK13" s="30">
        <f t="shared" si="1"/>
        <v>-0.27</v>
      </c>
      <c r="AL13" s="30">
        <f t="shared" si="1"/>
        <v>-0.25</v>
      </c>
      <c r="AM13" s="30">
        <f t="shared" si="1"/>
        <v>-0.23</v>
      </c>
      <c r="AN13" s="30">
        <f t="shared" si="2"/>
        <v>-0.22</v>
      </c>
      <c r="AO13" s="30">
        <f t="shared" si="2"/>
        <v>-0.21</v>
      </c>
      <c r="AP13" s="30">
        <f t="shared" si="2"/>
        <v>-0.21</v>
      </c>
      <c r="AQ13" s="30">
        <f t="shared" si="2"/>
        <v>-0.2</v>
      </c>
      <c r="AR13" s="30">
        <f t="shared" si="2"/>
        <v>-0.19</v>
      </c>
      <c r="AS13" s="30">
        <f t="shared" si="2"/>
        <v>-0.19</v>
      </c>
      <c r="AT13" s="30">
        <f t="shared" si="2"/>
        <v>-0.18</v>
      </c>
      <c r="AU13" s="31">
        <f t="shared" si="2"/>
        <v>-0.17</v>
      </c>
    </row>
    <row r="14" spans="1:47" x14ac:dyDescent="0.15">
      <c r="U14" s="25">
        <v>11</v>
      </c>
      <c r="V14" s="26">
        <f t="shared" si="4"/>
        <v>2090</v>
      </c>
      <c r="W14" s="27">
        <v>20</v>
      </c>
      <c r="X14" s="28">
        <v>110</v>
      </c>
      <c r="Y14" s="7">
        <f t="shared" si="0"/>
        <v>19</v>
      </c>
      <c r="Z14" s="8">
        <f t="shared" si="5"/>
        <v>19</v>
      </c>
      <c r="AA14" s="8">
        <f t="shared" si="8"/>
        <v>82</v>
      </c>
      <c r="AB14" s="8">
        <f t="shared" si="7"/>
        <v>200</v>
      </c>
      <c r="AC14" s="8">
        <f t="shared" si="6"/>
        <v>-168</v>
      </c>
      <c r="AD14" s="29">
        <f t="shared" si="1"/>
        <v>-0.44</v>
      </c>
      <c r="AE14" s="30">
        <f t="shared" si="1"/>
        <v>-0.4</v>
      </c>
      <c r="AF14" s="30">
        <f t="shared" si="1"/>
        <v>-0.37</v>
      </c>
      <c r="AG14" s="30">
        <f t="shared" si="1"/>
        <v>-0.34</v>
      </c>
      <c r="AH14" s="30">
        <f t="shared" si="1"/>
        <v>-0.32</v>
      </c>
      <c r="AI14" s="30">
        <f t="shared" si="1"/>
        <v>-0.3</v>
      </c>
      <c r="AJ14" s="30">
        <f t="shared" si="1"/>
        <v>-0.28000000000000003</v>
      </c>
      <c r="AK14" s="30">
        <f t="shared" si="1"/>
        <v>-0.27</v>
      </c>
      <c r="AL14" s="30">
        <f t="shared" si="1"/>
        <v>-0.25</v>
      </c>
      <c r="AM14" s="30">
        <f t="shared" si="1"/>
        <v>-0.23</v>
      </c>
      <c r="AN14" s="30">
        <f t="shared" si="2"/>
        <v>-0.22</v>
      </c>
      <c r="AO14" s="30">
        <f t="shared" si="2"/>
        <v>-0.21</v>
      </c>
      <c r="AP14" s="30">
        <f t="shared" si="2"/>
        <v>-0.21</v>
      </c>
      <c r="AQ14" s="30">
        <f t="shared" si="2"/>
        <v>-0.2</v>
      </c>
      <c r="AR14" s="30">
        <f t="shared" si="2"/>
        <v>-0.19</v>
      </c>
      <c r="AS14" s="30">
        <f t="shared" si="2"/>
        <v>-0.19</v>
      </c>
      <c r="AT14" s="30">
        <f t="shared" si="2"/>
        <v>-0.18</v>
      </c>
      <c r="AU14" s="31">
        <f t="shared" si="2"/>
        <v>-0.17</v>
      </c>
    </row>
    <row r="15" spans="1:47" x14ac:dyDescent="0.15">
      <c r="A15" s="13"/>
      <c r="B15" s="13" t="s">
        <v>69</v>
      </c>
      <c r="D15" s="13" t="s">
        <v>70</v>
      </c>
      <c r="E15" s="13" t="s">
        <v>71</v>
      </c>
      <c r="U15" s="25">
        <v>12</v>
      </c>
      <c r="V15" s="26">
        <f t="shared" si="4"/>
        <v>2640</v>
      </c>
      <c r="W15" s="27">
        <v>20</v>
      </c>
      <c r="X15" s="28">
        <v>120</v>
      </c>
      <c r="Y15" s="7">
        <f t="shared" si="0"/>
        <v>22</v>
      </c>
      <c r="Z15" s="8">
        <f t="shared" si="5"/>
        <v>22</v>
      </c>
      <c r="AA15" s="8">
        <f t="shared" si="8"/>
        <v>104</v>
      </c>
      <c r="AB15" s="8">
        <f t="shared" si="7"/>
        <v>220</v>
      </c>
      <c r="AC15" s="8">
        <f t="shared" si="6"/>
        <v>-166</v>
      </c>
      <c r="AD15" s="29">
        <f t="shared" si="1"/>
        <v>-0.43</v>
      </c>
      <c r="AE15" s="30">
        <f t="shared" si="1"/>
        <v>-0.4</v>
      </c>
      <c r="AF15" s="30">
        <f t="shared" si="1"/>
        <v>-0.37</v>
      </c>
      <c r="AG15" s="30">
        <f t="shared" si="1"/>
        <v>-0.34</v>
      </c>
      <c r="AH15" s="30">
        <f t="shared" si="1"/>
        <v>-0.32</v>
      </c>
      <c r="AI15" s="30">
        <f t="shared" si="1"/>
        <v>-0.3</v>
      </c>
      <c r="AJ15" s="30">
        <f t="shared" si="1"/>
        <v>-0.28000000000000003</v>
      </c>
      <c r="AK15" s="30">
        <f t="shared" si="1"/>
        <v>-0.26</v>
      </c>
      <c r="AL15" s="30">
        <f t="shared" si="1"/>
        <v>-0.25</v>
      </c>
      <c r="AM15" s="30">
        <f t="shared" si="1"/>
        <v>-0.23</v>
      </c>
      <c r="AN15" s="30">
        <f t="shared" si="2"/>
        <v>-0.22</v>
      </c>
      <c r="AO15" s="30">
        <f t="shared" si="2"/>
        <v>-0.21</v>
      </c>
      <c r="AP15" s="30">
        <f t="shared" si="2"/>
        <v>-0.2</v>
      </c>
      <c r="AQ15" s="30">
        <f t="shared" si="2"/>
        <v>-0.2</v>
      </c>
      <c r="AR15" s="30">
        <f t="shared" si="2"/>
        <v>-0.19</v>
      </c>
      <c r="AS15" s="30">
        <f t="shared" si="2"/>
        <v>-0.19</v>
      </c>
      <c r="AT15" s="30">
        <f t="shared" si="2"/>
        <v>-0.18</v>
      </c>
      <c r="AU15" s="31">
        <f t="shared" si="2"/>
        <v>-0.17</v>
      </c>
    </row>
    <row r="16" spans="1:47" x14ac:dyDescent="0.15">
      <c r="A16" s="13" t="s">
        <v>72</v>
      </c>
      <c r="B16" s="13">
        <f>SUM($B$4:$B$12)</f>
        <v>384</v>
      </c>
      <c r="D16" s="13" t="s">
        <v>73</v>
      </c>
      <c r="E16" s="13">
        <f>$AC$103/E27</f>
        <v>190.45052083333334</v>
      </c>
      <c r="U16" s="25">
        <v>13</v>
      </c>
      <c r="V16" s="26">
        <f t="shared" si="4"/>
        <v>3380</v>
      </c>
      <c r="W16" s="27">
        <v>20</v>
      </c>
      <c r="X16" s="28">
        <v>130</v>
      </c>
      <c r="Y16" s="7">
        <f t="shared" si="0"/>
        <v>26</v>
      </c>
      <c r="Z16" s="8">
        <f t="shared" si="5"/>
        <v>26</v>
      </c>
      <c r="AA16" s="8">
        <f t="shared" si="8"/>
        <v>130</v>
      </c>
      <c r="AB16" s="8">
        <f t="shared" si="7"/>
        <v>240</v>
      </c>
      <c r="AC16" s="8">
        <f t="shared" si="6"/>
        <v>-160</v>
      </c>
      <c r="AD16" s="29">
        <f t="shared" si="1"/>
        <v>-0.42</v>
      </c>
      <c r="AE16" s="30">
        <f t="shared" si="1"/>
        <v>-0.38</v>
      </c>
      <c r="AF16" s="30">
        <f t="shared" si="1"/>
        <v>-0.35</v>
      </c>
      <c r="AG16" s="30">
        <f t="shared" si="1"/>
        <v>-0.33</v>
      </c>
      <c r="AH16" s="30">
        <f t="shared" si="1"/>
        <v>-0.31</v>
      </c>
      <c r="AI16" s="30">
        <f t="shared" si="1"/>
        <v>-0.28999999999999998</v>
      </c>
      <c r="AJ16" s="30">
        <f t="shared" si="1"/>
        <v>-0.27</v>
      </c>
      <c r="AK16" s="30">
        <f t="shared" si="1"/>
        <v>-0.25</v>
      </c>
      <c r="AL16" s="30">
        <f t="shared" si="1"/>
        <v>-0.24</v>
      </c>
      <c r="AM16" s="30">
        <f t="shared" si="1"/>
        <v>-0.22</v>
      </c>
      <c r="AN16" s="30">
        <f t="shared" si="2"/>
        <v>-0.21</v>
      </c>
      <c r="AO16" s="30">
        <f t="shared" si="2"/>
        <v>-0.2</v>
      </c>
      <c r="AP16" s="30">
        <f t="shared" si="2"/>
        <v>-0.2</v>
      </c>
      <c r="AQ16" s="30">
        <f t="shared" si="2"/>
        <v>-0.19</v>
      </c>
      <c r="AR16" s="30">
        <f t="shared" si="2"/>
        <v>-0.19</v>
      </c>
      <c r="AS16" s="30">
        <f t="shared" si="2"/>
        <v>-0.18</v>
      </c>
      <c r="AT16" s="30">
        <f t="shared" si="2"/>
        <v>-0.18</v>
      </c>
      <c r="AU16" s="31">
        <f t="shared" si="2"/>
        <v>-0.17</v>
      </c>
    </row>
    <row r="17" spans="1:47" x14ac:dyDescent="0.15">
      <c r="A17" s="13" t="s">
        <v>74</v>
      </c>
      <c r="B17" s="13">
        <f>B16-B6-B11</f>
        <v>324</v>
      </c>
      <c r="D17" s="13" t="s">
        <v>50</v>
      </c>
      <c r="E17" s="13">
        <f>$AC$103/E43</f>
        <v>80.014223194748354</v>
      </c>
      <c r="U17" s="25">
        <v>14</v>
      </c>
      <c r="V17" s="26">
        <f t="shared" si="4"/>
        <v>4200</v>
      </c>
      <c r="W17" s="27">
        <v>20</v>
      </c>
      <c r="X17" s="28">
        <v>140</v>
      </c>
      <c r="Y17" s="7">
        <f t="shared" si="0"/>
        <v>30</v>
      </c>
      <c r="Z17" s="8">
        <f t="shared" si="5"/>
        <v>30</v>
      </c>
      <c r="AA17" s="8">
        <f t="shared" si="8"/>
        <v>160</v>
      </c>
      <c r="AB17" s="8">
        <f t="shared" si="7"/>
        <v>260</v>
      </c>
      <c r="AC17" s="8">
        <f t="shared" si="6"/>
        <v>-150</v>
      </c>
      <c r="AD17" s="29">
        <f t="shared" si="1"/>
        <v>-0.39</v>
      </c>
      <c r="AE17" s="30">
        <f t="shared" si="1"/>
        <v>-0.36</v>
      </c>
      <c r="AF17" s="30">
        <f t="shared" si="1"/>
        <v>-0.33</v>
      </c>
      <c r="AG17" s="30">
        <f t="shared" si="1"/>
        <v>-0.31</v>
      </c>
      <c r="AH17" s="30">
        <f t="shared" si="1"/>
        <v>-0.28999999999999998</v>
      </c>
      <c r="AI17" s="30">
        <f t="shared" si="1"/>
        <v>-0.27</v>
      </c>
      <c r="AJ17" s="30">
        <f t="shared" si="1"/>
        <v>-0.25</v>
      </c>
      <c r="AK17" s="30">
        <f t="shared" si="1"/>
        <v>-0.24</v>
      </c>
      <c r="AL17" s="30">
        <f t="shared" si="1"/>
        <v>-0.22</v>
      </c>
      <c r="AM17" s="30">
        <f t="shared" si="1"/>
        <v>-0.21</v>
      </c>
      <c r="AN17" s="30">
        <f t="shared" si="2"/>
        <v>-0.2</v>
      </c>
      <c r="AO17" s="30">
        <f t="shared" si="2"/>
        <v>-0.19</v>
      </c>
      <c r="AP17" s="30">
        <f t="shared" si="2"/>
        <v>-0.18</v>
      </c>
      <c r="AQ17" s="30">
        <f t="shared" si="2"/>
        <v>-0.18</v>
      </c>
      <c r="AR17" s="30">
        <f t="shared" si="2"/>
        <v>-0.17</v>
      </c>
      <c r="AS17" s="30">
        <f t="shared" si="2"/>
        <v>-0.17</v>
      </c>
      <c r="AT17" s="30">
        <f t="shared" si="2"/>
        <v>-0.16</v>
      </c>
      <c r="AU17" s="31">
        <f t="shared" si="2"/>
        <v>-0.16</v>
      </c>
    </row>
    <row r="18" spans="1:47" x14ac:dyDescent="0.15">
      <c r="A18" s="13" t="s">
        <v>75</v>
      </c>
      <c r="B18" s="13">
        <f>B16-B6</f>
        <v>374</v>
      </c>
      <c r="D18" s="13" t="s">
        <v>76</v>
      </c>
      <c r="E18" s="13">
        <f>$AC$103/$E$44</f>
        <v>75.864107883817425</v>
      </c>
      <c r="U18" s="25">
        <v>15</v>
      </c>
      <c r="V18" s="26">
        <f t="shared" si="4"/>
        <v>5100</v>
      </c>
      <c r="W18" s="27">
        <v>20</v>
      </c>
      <c r="X18" s="28">
        <v>150</v>
      </c>
      <c r="Y18" s="7">
        <f t="shared" si="0"/>
        <v>34</v>
      </c>
      <c r="Z18" s="8">
        <f t="shared" si="5"/>
        <v>34</v>
      </c>
      <c r="AA18" s="8">
        <f t="shared" si="8"/>
        <v>194</v>
      </c>
      <c r="AB18" s="8">
        <f t="shared" si="7"/>
        <v>280</v>
      </c>
      <c r="AC18" s="8">
        <f t="shared" si="6"/>
        <v>-136</v>
      </c>
      <c r="AD18" s="29">
        <f t="shared" si="1"/>
        <v>-0.35</v>
      </c>
      <c r="AE18" s="30">
        <f t="shared" si="1"/>
        <v>-0.32</v>
      </c>
      <c r="AF18" s="30">
        <f t="shared" si="1"/>
        <v>-0.3</v>
      </c>
      <c r="AG18" s="30">
        <f t="shared" si="1"/>
        <v>-0.28000000000000003</v>
      </c>
      <c r="AH18" s="30">
        <f t="shared" si="1"/>
        <v>-0.26</v>
      </c>
      <c r="AI18" s="30">
        <f t="shared" si="1"/>
        <v>-0.24</v>
      </c>
      <c r="AJ18" s="30">
        <f t="shared" si="1"/>
        <v>-0.23</v>
      </c>
      <c r="AK18" s="30">
        <f t="shared" si="1"/>
        <v>-0.22</v>
      </c>
      <c r="AL18" s="30">
        <f t="shared" si="1"/>
        <v>-0.2</v>
      </c>
      <c r="AM18" s="30">
        <f t="shared" si="1"/>
        <v>-0.19</v>
      </c>
      <c r="AN18" s="30">
        <f t="shared" si="2"/>
        <v>-0.18</v>
      </c>
      <c r="AO18" s="30">
        <f t="shared" si="2"/>
        <v>-0.17</v>
      </c>
      <c r="AP18" s="30">
        <f t="shared" si="2"/>
        <v>-0.17</v>
      </c>
      <c r="AQ18" s="30">
        <f t="shared" si="2"/>
        <v>-0.16</v>
      </c>
      <c r="AR18" s="30">
        <f t="shared" si="2"/>
        <v>-0.16</v>
      </c>
      <c r="AS18" s="30">
        <f t="shared" si="2"/>
        <v>-0.15</v>
      </c>
      <c r="AT18" s="30">
        <f t="shared" si="2"/>
        <v>-0.15</v>
      </c>
      <c r="AU18" s="31">
        <f t="shared" si="2"/>
        <v>-0.14000000000000001</v>
      </c>
    </row>
    <row r="19" spans="1:47" x14ac:dyDescent="0.15">
      <c r="U19" s="25">
        <v>16</v>
      </c>
      <c r="V19" s="26">
        <f t="shared" si="4"/>
        <v>6240</v>
      </c>
      <c r="W19" s="27">
        <v>20</v>
      </c>
      <c r="X19" s="28">
        <v>160</v>
      </c>
      <c r="Y19" s="7">
        <f t="shared" si="0"/>
        <v>39</v>
      </c>
      <c r="Z19" s="8">
        <f t="shared" si="5"/>
        <v>39</v>
      </c>
      <c r="AA19" s="8">
        <f t="shared" si="8"/>
        <v>233</v>
      </c>
      <c r="AB19" s="8">
        <f t="shared" si="7"/>
        <v>300</v>
      </c>
      <c r="AC19" s="8">
        <f t="shared" si="6"/>
        <v>-117</v>
      </c>
      <c r="AD19" s="29">
        <f t="shared" si="1"/>
        <v>-0.3</v>
      </c>
      <c r="AE19" s="30">
        <f t="shared" si="1"/>
        <v>-0.28000000000000003</v>
      </c>
      <c r="AF19" s="30">
        <f t="shared" si="1"/>
        <v>-0.26</v>
      </c>
      <c r="AG19" s="30">
        <f t="shared" si="1"/>
        <v>-0.24</v>
      </c>
      <c r="AH19" s="30">
        <f t="shared" si="1"/>
        <v>-0.22</v>
      </c>
      <c r="AI19" s="30">
        <f t="shared" si="1"/>
        <v>-0.21</v>
      </c>
      <c r="AJ19" s="30">
        <f t="shared" si="1"/>
        <v>-0.2</v>
      </c>
      <c r="AK19" s="30">
        <f t="shared" si="1"/>
        <v>-0.19</v>
      </c>
      <c r="AL19" s="30">
        <f t="shared" si="1"/>
        <v>-0.17</v>
      </c>
      <c r="AM19" s="30">
        <f t="shared" si="1"/>
        <v>-0.16</v>
      </c>
      <c r="AN19" s="30">
        <f t="shared" si="2"/>
        <v>-0.15</v>
      </c>
      <c r="AO19" s="30">
        <f t="shared" si="2"/>
        <v>-0.15</v>
      </c>
      <c r="AP19" s="30">
        <f t="shared" si="2"/>
        <v>-0.14000000000000001</v>
      </c>
      <c r="AQ19" s="30">
        <f t="shared" si="2"/>
        <v>-0.14000000000000001</v>
      </c>
      <c r="AR19" s="30">
        <f t="shared" si="2"/>
        <v>-0.14000000000000001</v>
      </c>
      <c r="AS19" s="30">
        <f t="shared" si="2"/>
        <v>-0.13</v>
      </c>
      <c r="AT19" s="30">
        <f t="shared" si="2"/>
        <v>-0.13</v>
      </c>
      <c r="AU19" s="31">
        <f t="shared" si="2"/>
        <v>-0.12</v>
      </c>
    </row>
    <row r="20" spans="1:47" x14ac:dyDescent="0.15">
      <c r="U20" s="25">
        <v>17</v>
      </c>
      <c r="V20" s="26">
        <f t="shared" si="4"/>
        <v>7480</v>
      </c>
      <c r="W20" s="27">
        <v>20</v>
      </c>
      <c r="X20" s="28">
        <v>170</v>
      </c>
      <c r="Y20" s="7">
        <f t="shared" si="0"/>
        <v>44</v>
      </c>
      <c r="Z20" s="8">
        <f t="shared" si="5"/>
        <v>44</v>
      </c>
      <c r="AA20" s="8">
        <f t="shared" si="8"/>
        <v>277</v>
      </c>
      <c r="AB20" s="8">
        <f t="shared" si="7"/>
        <v>320</v>
      </c>
      <c r="AC20" s="8">
        <f t="shared" si="6"/>
        <v>-93</v>
      </c>
      <c r="AD20" s="29">
        <f t="shared" ref="AD20:AS35" si="10">ROUND($AC20/INDEX($E:$E,MATCH(AD$3,$A:$A,0)),2)</f>
        <v>-0.24</v>
      </c>
      <c r="AE20" s="30">
        <f t="shared" si="10"/>
        <v>-0.22</v>
      </c>
      <c r="AF20" s="30">
        <f t="shared" si="10"/>
        <v>-0.2</v>
      </c>
      <c r="AG20" s="30">
        <f t="shared" si="10"/>
        <v>-0.19</v>
      </c>
      <c r="AH20" s="30">
        <f t="shared" si="10"/>
        <v>-0.18</v>
      </c>
      <c r="AI20" s="30">
        <f t="shared" si="10"/>
        <v>-0.17</v>
      </c>
      <c r="AJ20" s="30">
        <f t="shared" si="10"/>
        <v>-0.16</v>
      </c>
      <c r="AK20" s="30">
        <f t="shared" si="10"/>
        <v>-0.15</v>
      </c>
      <c r="AL20" s="30">
        <f t="shared" si="10"/>
        <v>-0.14000000000000001</v>
      </c>
      <c r="AM20" s="30">
        <f t="shared" si="10"/>
        <v>-0.13</v>
      </c>
      <c r="AN20" s="30">
        <f t="shared" si="10"/>
        <v>-0.12</v>
      </c>
      <c r="AO20" s="30">
        <f t="shared" si="10"/>
        <v>-0.12</v>
      </c>
      <c r="AP20" s="30">
        <f t="shared" si="10"/>
        <v>-0.11</v>
      </c>
      <c r="AQ20" s="30">
        <f t="shared" si="10"/>
        <v>-0.11</v>
      </c>
      <c r="AR20" s="30">
        <f t="shared" si="10"/>
        <v>-0.11</v>
      </c>
      <c r="AS20" s="30">
        <f t="shared" si="10"/>
        <v>-0.1</v>
      </c>
      <c r="AT20" s="30">
        <f t="shared" ref="AN20:AU35" si="11">ROUND($AC20/INDEX($E:$E,MATCH(AT$3,$A:$A,0)),2)</f>
        <v>-0.1</v>
      </c>
      <c r="AU20" s="31">
        <f t="shared" si="11"/>
        <v>-0.1</v>
      </c>
    </row>
    <row r="21" spans="1:47" x14ac:dyDescent="0.15">
      <c r="U21" s="25">
        <v>18</v>
      </c>
      <c r="V21" s="26">
        <f t="shared" si="4"/>
        <v>8820</v>
      </c>
      <c r="W21" s="27">
        <v>20</v>
      </c>
      <c r="X21" s="28">
        <v>180</v>
      </c>
      <c r="Y21" s="7">
        <f t="shared" si="0"/>
        <v>49</v>
      </c>
      <c r="Z21" s="8">
        <f t="shared" si="5"/>
        <v>49</v>
      </c>
      <c r="AA21" s="8">
        <f t="shared" si="8"/>
        <v>326</v>
      </c>
      <c r="AB21" s="8">
        <f t="shared" si="7"/>
        <v>340</v>
      </c>
      <c r="AC21" s="8">
        <f t="shared" si="6"/>
        <v>-64</v>
      </c>
      <c r="AD21" s="29">
        <f t="shared" si="10"/>
        <v>-0.17</v>
      </c>
      <c r="AE21" s="30">
        <f t="shared" si="10"/>
        <v>-0.15</v>
      </c>
      <c r="AF21" s="30">
        <f t="shared" si="10"/>
        <v>-0.14000000000000001</v>
      </c>
      <c r="AG21" s="30">
        <f t="shared" si="10"/>
        <v>-0.13</v>
      </c>
      <c r="AH21" s="30">
        <f t="shared" si="10"/>
        <v>-0.12</v>
      </c>
      <c r="AI21" s="30">
        <f t="shared" si="10"/>
        <v>-0.11</v>
      </c>
      <c r="AJ21" s="30">
        <f t="shared" si="10"/>
        <v>-0.11</v>
      </c>
      <c r="AK21" s="30">
        <f t="shared" si="10"/>
        <v>-0.1</v>
      </c>
      <c r="AL21" s="30">
        <f t="shared" si="10"/>
        <v>-0.09</v>
      </c>
      <c r="AM21" s="30">
        <f t="shared" si="10"/>
        <v>-0.09</v>
      </c>
      <c r="AN21" s="30">
        <f t="shared" si="11"/>
        <v>-0.08</v>
      </c>
      <c r="AO21" s="30">
        <f t="shared" si="11"/>
        <v>-0.08</v>
      </c>
      <c r="AP21" s="30">
        <f t="shared" si="11"/>
        <v>-0.08</v>
      </c>
      <c r="AQ21" s="30">
        <f t="shared" si="11"/>
        <v>-0.08</v>
      </c>
      <c r="AR21" s="30">
        <f t="shared" si="11"/>
        <v>-7.0000000000000007E-2</v>
      </c>
      <c r="AS21" s="30">
        <f t="shared" si="11"/>
        <v>-7.0000000000000007E-2</v>
      </c>
      <c r="AT21" s="30">
        <f t="shared" si="11"/>
        <v>-7.0000000000000007E-2</v>
      </c>
      <c r="AU21" s="31">
        <f t="shared" si="11"/>
        <v>-7.0000000000000007E-2</v>
      </c>
    </row>
    <row r="22" spans="1:47" x14ac:dyDescent="0.15">
      <c r="A22" s="13" t="s">
        <v>77</v>
      </c>
      <c r="B22" s="13">
        <v>10</v>
      </c>
      <c r="U22" s="25">
        <v>19</v>
      </c>
      <c r="V22" s="26">
        <f t="shared" si="4"/>
        <v>10260</v>
      </c>
      <c r="W22" s="27">
        <v>20</v>
      </c>
      <c r="X22" s="28">
        <v>190</v>
      </c>
      <c r="Y22" s="7">
        <f t="shared" si="0"/>
        <v>54</v>
      </c>
      <c r="Z22" s="8">
        <f t="shared" si="5"/>
        <v>54</v>
      </c>
      <c r="AA22" s="8">
        <f t="shared" si="8"/>
        <v>380</v>
      </c>
      <c r="AB22" s="8">
        <f t="shared" si="7"/>
        <v>360</v>
      </c>
      <c r="AC22" s="8">
        <f t="shared" si="6"/>
        <v>-30</v>
      </c>
      <c r="AD22" s="29">
        <f t="shared" si="10"/>
        <v>-0.08</v>
      </c>
      <c r="AE22" s="30">
        <f t="shared" si="10"/>
        <v>-7.0000000000000007E-2</v>
      </c>
      <c r="AF22" s="30">
        <f t="shared" si="10"/>
        <v>-7.0000000000000007E-2</v>
      </c>
      <c r="AG22" s="30">
        <f t="shared" si="10"/>
        <v>-0.06</v>
      </c>
      <c r="AH22" s="30">
        <f t="shared" si="10"/>
        <v>-0.06</v>
      </c>
      <c r="AI22" s="30">
        <f t="shared" si="10"/>
        <v>-0.05</v>
      </c>
      <c r="AJ22" s="30">
        <f t="shared" si="10"/>
        <v>-0.05</v>
      </c>
      <c r="AK22" s="30">
        <f t="shared" si="10"/>
        <v>-0.05</v>
      </c>
      <c r="AL22" s="30">
        <f t="shared" si="10"/>
        <v>-0.04</v>
      </c>
      <c r="AM22" s="30">
        <f t="shared" si="10"/>
        <v>-0.04</v>
      </c>
      <c r="AN22" s="30">
        <f t="shared" si="11"/>
        <v>-0.04</v>
      </c>
      <c r="AO22" s="30">
        <f t="shared" si="11"/>
        <v>-0.04</v>
      </c>
      <c r="AP22" s="30">
        <f t="shared" si="11"/>
        <v>-0.04</v>
      </c>
      <c r="AQ22" s="30">
        <f t="shared" si="11"/>
        <v>-0.04</v>
      </c>
      <c r="AR22" s="30">
        <f t="shared" si="11"/>
        <v>-0.03</v>
      </c>
      <c r="AS22" s="30">
        <f t="shared" si="11"/>
        <v>-0.03</v>
      </c>
      <c r="AT22" s="30">
        <f t="shared" si="11"/>
        <v>-0.03</v>
      </c>
      <c r="AU22" s="31">
        <f t="shared" si="11"/>
        <v>-0.03</v>
      </c>
    </row>
    <row r="23" spans="1:47" x14ac:dyDescent="0.15">
      <c r="A23" s="13" t="s">
        <v>78</v>
      </c>
      <c r="B23" s="13">
        <v>50</v>
      </c>
      <c r="U23" s="25">
        <v>20</v>
      </c>
      <c r="V23" s="26">
        <f t="shared" si="4"/>
        <v>11800</v>
      </c>
      <c r="W23" s="27">
        <v>20</v>
      </c>
      <c r="X23" s="28">
        <v>200</v>
      </c>
      <c r="Y23" s="7">
        <f t="shared" si="0"/>
        <v>59</v>
      </c>
      <c r="Z23" s="8">
        <f t="shared" si="5"/>
        <v>59</v>
      </c>
      <c r="AA23" s="8">
        <f t="shared" si="8"/>
        <v>439</v>
      </c>
      <c r="AB23" s="8">
        <f t="shared" si="7"/>
        <v>380</v>
      </c>
      <c r="AC23" s="8">
        <f t="shared" si="6"/>
        <v>9</v>
      </c>
      <c r="AD23" s="29">
        <f t="shared" si="10"/>
        <v>0.02</v>
      </c>
      <c r="AE23" s="30">
        <f t="shared" si="10"/>
        <v>0.02</v>
      </c>
      <c r="AF23" s="30">
        <f t="shared" si="10"/>
        <v>0.02</v>
      </c>
      <c r="AG23" s="30">
        <f t="shared" si="10"/>
        <v>0.02</v>
      </c>
      <c r="AH23" s="30">
        <f t="shared" si="10"/>
        <v>0.02</v>
      </c>
      <c r="AI23" s="30">
        <f t="shared" si="10"/>
        <v>0.02</v>
      </c>
      <c r="AJ23" s="30">
        <f t="shared" si="10"/>
        <v>0.02</v>
      </c>
      <c r="AK23" s="30">
        <f t="shared" si="10"/>
        <v>0.01</v>
      </c>
      <c r="AL23" s="30">
        <f t="shared" si="10"/>
        <v>0.01</v>
      </c>
      <c r="AM23" s="30">
        <f t="shared" si="10"/>
        <v>0.01</v>
      </c>
      <c r="AN23" s="30">
        <f t="shared" si="11"/>
        <v>0.01</v>
      </c>
      <c r="AO23" s="30">
        <f t="shared" si="11"/>
        <v>0.01</v>
      </c>
      <c r="AP23" s="30">
        <f t="shared" si="11"/>
        <v>0.01</v>
      </c>
      <c r="AQ23" s="30">
        <f t="shared" si="11"/>
        <v>0.01</v>
      </c>
      <c r="AR23" s="30">
        <f t="shared" si="11"/>
        <v>0.01</v>
      </c>
      <c r="AS23" s="30">
        <f t="shared" si="11"/>
        <v>0.01</v>
      </c>
      <c r="AT23" s="30">
        <f t="shared" si="11"/>
        <v>0.01</v>
      </c>
      <c r="AU23" s="31">
        <f t="shared" si="11"/>
        <v>0.01</v>
      </c>
    </row>
    <row r="24" spans="1:47" x14ac:dyDescent="0.15">
      <c r="A24" s="13" t="s">
        <v>79</v>
      </c>
      <c r="B24" s="13">
        <v>1</v>
      </c>
      <c r="U24" s="25">
        <v>21</v>
      </c>
      <c r="V24" s="26">
        <f t="shared" si="4"/>
        <v>13650</v>
      </c>
      <c r="W24" s="27">
        <v>20</v>
      </c>
      <c r="X24" s="28">
        <v>210</v>
      </c>
      <c r="Y24" s="7">
        <f t="shared" si="0"/>
        <v>65</v>
      </c>
      <c r="Z24" s="8">
        <f t="shared" si="5"/>
        <v>65</v>
      </c>
      <c r="AA24" s="8">
        <f t="shared" si="8"/>
        <v>504</v>
      </c>
      <c r="AB24" s="8">
        <f t="shared" si="7"/>
        <v>400</v>
      </c>
      <c r="AC24" s="8">
        <f t="shared" si="6"/>
        <v>54</v>
      </c>
      <c r="AD24" s="29">
        <f t="shared" si="10"/>
        <v>0.14000000000000001</v>
      </c>
      <c r="AE24" s="30">
        <f t="shared" si="10"/>
        <v>0.13</v>
      </c>
      <c r="AF24" s="30">
        <f t="shared" si="10"/>
        <v>0.12</v>
      </c>
      <c r="AG24" s="30">
        <f t="shared" si="10"/>
        <v>0.11</v>
      </c>
      <c r="AH24" s="30">
        <f t="shared" si="10"/>
        <v>0.1</v>
      </c>
      <c r="AI24" s="30">
        <f t="shared" si="10"/>
        <v>0.1</v>
      </c>
      <c r="AJ24" s="30">
        <f t="shared" si="10"/>
        <v>0.09</v>
      </c>
      <c r="AK24" s="30">
        <f t="shared" si="10"/>
        <v>0.09</v>
      </c>
      <c r="AL24" s="30">
        <f t="shared" si="10"/>
        <v>0.08</v>
      </c>
      <c r="AM24" s="30">
        <f t="shared" si="10"/>
        <v>7.0000000000000007E-2</v>
      </c>
      <c r="AN24" s="30">
        <f t="shared" si="11"/>
        <v>7.0000000000000007E-2</v>
      </c>
      <c r="AO24" s="30">
        <f t="shared" si="11"/>
        <v>7.0000000000000007E-2</v>
      </c>
      <c r="AP24" s="30">
        <f t="shared" si="11"/>
        <v>7.0000000000000007E-2</v>
      </c>
      <c r="AQ24" s="30">
        <f t="shared" si="11"/>
        <v>0.06</v>
      </c>
      <c r="AR24" s="30">
        <f t="shared" si="11"/>
        <v>0.06</v>
      </c>
      <c r="AS24" s="30">
        <f t="shared" si="11"/>
        <v>0.06</v>
      </c>
      <c r="AT24" s="30">
        <f t="shared" si="11"/>
        <v>0.06</v>
      </c>
      <c r="AU24" s="31">
        <f t="shared" si="11"/>
        <v>0.06</v>
      </c>
    </row>
    <row r="25" spans="1:47" x14ac:dyDescent="0.15">
      <c r="U25" s="25">
        <v>22</v>
      </c>
      <c r="V25" s="26">
        <f t="shared" si="4"/>
        <v>15620</v>
      </c>
      <c r="W25" s="27">
        <v>20</v>
      </c>
      <c r="X25" s="28">
        <v>220</v>
      </c>
      <c r="Y25" s="7">
        <f t="shared" si="0"/>
        <v>71</v>
      </c>
      <c r="Z25" s="8">
        <f t="shared" si="5"/>
        <v>71</v>
      </c>
      <c r="AA25" s="8">
        <f t="shared" si="8"/>
        <v>575</v>
      </c>
      <c r="AB25" s="8">
        <f t="shared" si="7"/>
        <v>420</v>
      </c>
      <c r="AC25" s="8">
        <f t="shared" si="6"/>
        <v>105</v>
      </c>
      <c r="AD25" s="29">
        <f t="shared" si="10"/>
        <v>0.27</v>
      </c>
      <c r="AE25" s="30">
        <f t="shared" si="10"/>
        <v>0.25</v>
      </c>
      <c r="AF25" s="30">
        <f t="shared" si="10"/>
        <v>0.23</v>
      </c>
      <c r="AG25" s="30">
        <f t="shared" si="10"/>
        <v>0.21</v>
      </c>
      <c r="AH25" s="30">
        <f t="shared" si="10"/>
        <v>0.2</v>
      </c>
      <c r="AI25" s="30">
        <f t="shared" si="10"/>
        <v>0.19</v>
      </c>
      <c r="AJ25" s="30">
        <f t="shared" si="10"/>
        <v>0.18</v>
      </c>
      <c r="AK25" s="30">
        <f t="shared" si="10"/>
        <v>0.17</v>
      </c>
      <c r="AL25" s="30">
        <f t="shared" si="10"/>
        <v>0.16</v>
      </c>
      <c r="AM25" s="30">
        <f t="shared" si="10"/>
        <v>0.14000000000000001</v>
      </c>
      <c r="AN25" s="30">
        <f t="shared" si="11"/>
        <v>0.14000000000000001</v>
      </c>
      <c r="AO25" s="30">
        <f t="shared" si="11"/>
        <v>0.13</v>
      </c>
      <c r="AP25" s="30">
        <f t="shared" si="11"/>
        <v>0.13</v>
      </c>
      <c r="AQ25" s="30">
        <f t="shared" si="11"/>
        <v>0.13</v>
      </c>
      <c r="AR25" s="30">
        <f t="shared" si="11"/>
        <v>0.12</v>
      </c>
      <c r="AS25" s="30">
        <f t="shared" si="11"/>
        <v>0.12</v>
      </c>
      <c r="AT25" s="30">
        <f t="shared" si="11"/>
        <v>0.11</v>
      </c>
      <c r="AU25" s="31">
        <f t="shared" si="11"/>
        <v>0.11</v>
      </c>
    </row>
    <row r="26" spans="1:47" x14ac:dyDescent="0.15">
      <c r="A26" s="37" t="s">
        <v>80</v>
      </c>
      <c r="B26" s="13" t="s">
        <v>81</v>
      </c>
      <c r="C26" s="13" t="s">
        <v>82</v>
      </c>
      <c r="D26" s="13" t="s">
        <v>83</v>
      </c>
      <c r="E26" s="13" t="s">
        <v>84</v>
      </c>
      <c r="G26" s="37" t="s">
        <v>80</v>
      </c>
      <c r="H26" s="13" t="s">
        <v>85</v>
      </c>
      <c r="I26" s="13" t="s">
        <v>86</v>
      </c>
      <c r="U26" s="25">
        <v>23</v>
      </c>
      <c r="V26" s="26">
        <f t="shared" si="4"/>
        <v>17710</v>
      </c>
      <c r="W26" s="27">
        <v>20</v>
      </c>
      <c r="X26" s="28">
        <v>230</v>
      </c>
      <c r="Y26" s="7">
        <f t="shared" si="0"/>
        <v>77</v>
      </c>
      <c r="Z26" s="8">
        <f t="shared" si="5"/>
        <v>77</v>
      </c>
      <c r="AA26" s="8">
        <f t="shared" si="8"/>
        <v>652</v>
      </c>
      <c r="AB26" s="8">
        <f t="shared" si="7"/>
        <v>440</v>
      </c>
      <c r="AC26" s="8">
        <f t="shared" si="6"/>
        <v>162</v>
      </c>
      <c r="AD26" s="29">
        <f t="shared" si="10"/>
        <v>0.42</v>
      </c>
      <c r="AE26" s="30">
        <f t="shared" si="10"/>
        <v>0.39</v>
      </c>
      <c r="AF26" s="30">
        <f t="shared" si="10"/>
        <v>0.36</v>
      </c>
      <c r="AG26" s="30">
        <f t="shared" si="10"/>
        <v>0.33</v>
      </c>
      <c r="AH26" s="30">
        <f t="shared" si="10"/>
        <v>0.31</v>
      </c>
      <c r="AI26" s="30">
        <f t="shared" si="10"/>
        <v>0.28999999999999998</v>
      </c>
      <c r="AJ26" s="30">
        <f t="shared" si="10"/>
        <v>0.27</v>
      </c>
      <c r="AK26" s="30">
        <f t="shared" si="10"/>
        <v>0.26</v>
      </c>
      <c r="AL26" s="30">
        <f t="shared" si="10"/>
        <v>0.24</v>
      </c>
      <c r="AM26" s="30">
        <f t="shared" si="10"/>
        <v>0.22</v>
      </c>
      <c r="AN26" s="30">
        <f t="shared" si="11"/>
        <v>0.21</v>
      </c>
      <c r="AO26" s="30">
        <f t="shared" si="11"/>
        <v>0.21</v>
      </c>
      <c r="AP26" s="30">
        <f t="shared" si="11"/>
        <v>0.2</v>
      </c>
      <c r="AQ26" s="30">
        <f t="shared" si="11"/>
        <v>0.19</v>
      </c>
      <c r="AR26" s="30">
        <f t="shared" si="11"/>
        <v>0.19</v>
      </c>
      <c r="AS26" s="30">
        <f t="shared" si="11"/>
        <v>0.18</v>
      </c>
      <c r="AT26" s="30">
        <f t="shared" si="11"/>
        <v>0.18</v>
      </c>
      <c r="AU26" s="31">
        <f t="shared" si="11"/>
        <v>0.17</v>
      </c>
    </row>
    <row r="27" spans="1:47" x14ac:dyDescent="0.15">
      <c r="A27" s="37" t="s">
        <v>34</v>
      </c>
      <c r="B27" s="13">
        <v>5</v>
      </c>
      <c r="C27" s="13">
        <v>10</v>
      </c>
      <c r="D27" s="13">
        <f>B27*$B$22+C27</f>
        <v>60</v>
      </c>
      <c r="E27" s="13">
        <f>$B$17+D27</f>
        <v>384</v>
      </c>
      <c r="G27" s="37">
        <v>0</v>
      </c>
      <c r="H27" s="13">
        <v>0</v>
      </c>
      <c r="I27" s="38">
        <f>H27*10</f>
        <v>0</v>
      </c>
      <c r="U27" s="25">
        <v>24</v>
      </c>
      <c r="V27" s="26">
        <f t="shared" si="4"/>
        <v>20160</v>
      </c>
      <c r="W27" s="27">
        <v>20</v>
      </c>
      <c r="X27" s="28">
        <v>240</v>
      </c>
      <c r="Y27" s="7">
        <f t="shared" si="0"/>
        <v>84</v>
      </c>
      <c r="Z27" s="8">
        <f t="shared" si="5"/>
        <v>84</v>
      </c>
      <c r="AA27" s="8">
        <f t="shared" si="8"/>
        <v>736</v>
      </c>
      <c r="AB27" s="8">
        <f t="shared" si="7"/>
        <v>460</v>
      </c>
      <c r="AC27" s="8">
        <f t="shared" si="6"/>
        <v>226</v>
      </c>
      <c r="AD27" s="29">
        <f t="shared" si="10"/>
        <v>0.59</v>
      </c>
      <c r="AE27" s="30">
        <f t="shared" si="10"/>
        <v>0.54</v>
      </c>
      <c r="AF27" s="30">
        <f t="shared" si="10"/>
        <v>0.5</v>
      </c>
      <c r="AG27" s="30">
        <f t="shared" si="10"/>
        <v>0.46</v>
      </c>
      <c r="AH27" s="30">
        <f t="shared" si="10"/>
        <v>0.43</v>
      </c>
      <c r="AI27" s="30">
        <f t="shared" si="10"/>
        <v>0.4</v>
      </c>
      <c r="AJ27" s="30">
        <f t="shared" si="10"/>
        <v>0.38</v>
      </c>
      <c r="AK27" s="30">
        <f t="shared" si="10"/>
        <v>0.36</v>
      </c>
      <c r="AL27" s="30">
        <f t="shared" si="10"/>
        <v>0.34</v>
      </c>
      <c r="AM27" s="30">
        <f t="shared" si="10"/>
        <v>0.31</v>
      </c>
      <c r="AN27" s="30">
        <f t="shared" si="11"/>
        <v>0.3</v>
      </c>
      <c r="AO27" s="30">
        <f t="shared" si="11"/>
        <v>0.28999999999999998</v>
      </c>
      <c r="AP27" s="30">
        <f t="shared" si="11"/>
        <v>0.28000000000000003</v>
      </c>
      <c r="AQ27" s="30">
        <f t="shared" si="11"/>
        <v>0.27</v>
      </c>
      <c r="AR27" s="30">
        <f t="shared" si="11"/>
        <v>0.26</v>
      </c>
      <c r="AS27" s="30">
        <f t="shared" si="11"/>
        <v>0.25</v>
      </c>
      <c r="AT27" s="30">
        <f t="shared" si="11"/>
        <v>0.25</v>
      </c>
      <c r="AU27" s="31">
        <f t="shared" si="11"/>
        <v>0.23</v>
      </c>
    </row>
    <row r="28" spans="1:47" x14ac:dyDescent="0.15">
      <c r="A28" s="37" t="s">
        <v>35</v>
      </c>
      <c r="B28" s="13">
        <v>8</v>
      </c>
      <c r="C28" s="13">
        <v>15</v>
      </c>
      <c r="D28" s="13">
        <f t="shared" ref="D28:D43" si="12">B28*$B$22+C28</f>
        <v>95</v>
      </c>
      <c r="E28" s="13">
        <f t="shared" ref="E28:E43" si="13">$B$17+D28</f>
        <v>419</v>
      </c>
      <c r="G28" s="37">
        <v>1</v>
      </c>
      <c r="H28" s="13">
        <v>6</v>
      </c>
      <c r="I28" s="38">
        <f t="shared" ref="I28:I43" si="14">H28*10</f>
        <v>60</v>
      </c>
      <c r="U28" s="25">
        <v>25</v>
      </c>
      <c r="V28" s="26">
        <f t="shared" si="4"/>
        <v>22750</v>
      </c>
      <c r="W28" s="27">
        <v>20</v>
      </c>
      <c r="X28" s="28">
        <v>250</v>
      </c>
      <c r="Y28" s="7">
        <f t="shared" si="0"/>
        <v>91</v>
      </c>
      <c r="Z28" s="8">
        <f t="shared" si="5"/>
        <v>91</v>
      </c>
      <c r="AA28" s="8">
        <f t="shared" si="8"/>
        <v>827</v>
      </c>
      <c r="AB28" s="8">
        <f t="shared" si="7"/>
        <v>480</v>
      </c>
      <c r="AC28" s="8">
        <f t="shared" si="6"/>
        <v>297</v>
      </c>
      <c r="AD28" s="29">
        <f t="shared" si="10"/>
        <v>0.77</v>
      </c>
      <c r="AE28" s="30">
        <f t="shared" si="10"/>
        <v>0.71</v>
      </c>
      <c r="AF28" s="30">
        <f t="shared" si="10"/>
        <v>0.65</v>
      </c>
      <c r="AG28" s="30">
        <f t="shared" si="10"/>
        <v>0.61</v>
      </c>
      <c r="AH28" s="30">
        <f t="shared" si="10"/>
        <v>0.56999999999999995</v>
      </c>
      <c r="AI28" s="30">
        <f t="shared" si="10"/>
        <v>0.53</v>
      </c>
      <c r="AJ28" s="30">
        <f t="shared" si="10"/>
        <v>0.5</v>
      </c>
      <c r="AK28" s="30">
        <f t="shared" si="10"/>
        <v>0.47</v>
      </c>
      <c r="AL28" s="30">
        <f t="shared" si="10"/>
        <v>0.44</v>
      </c>
      <c r="AM28" s="30">
        <f t="shared" si="10"/>
        <v>0.41</v>
      </c>
      <c r="AN28" s="30">
        <f t="shared" si="11"/>
        <v>0.39</v>
      </c>
      <c r="AO28" s="30">
        <f t="shared" si="11"/>
        <v>0.38</v>
      </c>
      <c r="AP28" s="30">
        <f t="shared" si="11"/>
        <v>0.36</v>
      </c>
      <c r="AQ28" s="30">
        <f t="shared" si="11"/>
        <v>0.35</v>
      </c>
      <c r="AR28" s="30">
        <f t="shared" si="11"/>
        <v>0.34</v>
      </c>
      <c r="AS28" s="30">
        <f t="shared" si="11"/>
        <v>0.33</v>
      </c>
      <c r="AT28" s="30">
        <f t="shared" si="11"/>
        <v>0.32</v>
      </c>
      <c r="AU28" s="31">
        <f t="shared" si="11"/>
        <v>0.31</v>
      </c>
    </row>
    <row r="29" spans="1:47" x14ac:dyDescent="0.15">
      <c r="A29" s="37" t="s">
        <v>36</v>
      </c>
      <c r="B29" s="13">
        <v>11</v>
      </c>
      <c r="C29" s="13">
        <v>20</v>
      </c>
      <c r="D29" s="13">
        <f t="shared" si="12"/>
        <v>130</v>
      </c>
      <c r="E29" s="13">
        <f t="shared" si="13"/>
        <v>454</v>
      </c>
      <c r="G29" s="37">
        <v>2</v>
      </c>
      <c r="H29" s="13">
        <v>30</v>
      </c>
      <c r="I29" s="38">
        <f t="shared" si="14"/>
        <v>300</v>
      </c>
      <c r="U29" s="25">
        <v>26</v>
      </c>
      <c r="V29" s="26">
        <f t="shared" si="4"/>
        <v>25480</v>
      </c>
      <c r="W29" s="27">
        <v>20</v>
      </c>
      <c r="X29" s="28">
        <v>260</v>
      </c>
      <c r="Y29" s="7">
        <f t="shared" si="0"/>
        <v>98</v>
      </c>
      <c r="Z29" s="8">
        <f t="shared" si="5"/>
        <v>98</v>
      </c>
      <c r="AA29" s="8">
        <f t="shared" si="8"/>
        <v>925</v>
      </c>
      <c r="AB29" s="8">
        <f t="shared" si="7"/>
        <v>500</v>
      </c>
      <c r="AC29" s="8">
        <f t="shared" si="6"/>
        <v>375</v>
      </c>
      <c r="AD29" s="29">
        <f t="shared" si="10"/>
        <v>0.98</v>
      </c>
      <c r="AE29" s="30">
        <f t="shared" si="10"/>
        <v>0.89</v>
      </c>
      <c r="AF29" s="30">
        <f t="shared" si="10"/>
        <v>0.83</v>
      </c>
      <c r="AG29" s="30">
        <f t="shared" si="10"/>
        <v>0.77</v>
      </c>
      <c r="AH29" s="30">
        <f t="shared" si="10"/>
        <v>0.72</v>
      </c>
      <c r="AI29" s="30">
        <f t="shared" si="10"/>
        <v>0.67</v>
      </c>
      <c r="AJ29" s="30">
        <f t="shared" si="10"/>
        <v>0.63</v>
      </c>
      <c r="AK29" s="30">
        <f t="shared" si="10"/>
        <v>0.6</v>
      </c>
      <c r="AL29" s="30">
        <f t="shared" si="10"/>
        <v>0.56000000000000005</v>
      </c>
      <c r="AM29" s="30">
        <f t="shared" si="10"/>
        <v>0.51</v>
      </c>
      <c r="AN29" s="30">
        <f t="shared" si="11"/>
        <v>0.49</v>
      </c>
      <c r="AO29" s="30">
        <f t="shared" si="11"/>
        <v>0.48</v>
      </c>
      <c r="AP29" s="30">
        <f t="shared" si="11"/>
        <v>0.46</v>
      </c>
      <c r="AQ29" s="30">
        <f t="shared" si="11"/>
        <v>0.45</v>
      </c>
      <c r="AR29" s="30">
        <f t="shared" si="11"/>
        <v>0.43</v>
      </c>
      <c r="AS29" s="30">
        <f t="shared" si="11"/>
        <v>0.42</v>
      </c>
      <c r="AT29" s="30">
        <f t="shared" si="11"/>
        <v>0.41</v>
      </c>
      <c r="AU29" s="31">
        <f t="shared" si="11"/>
        <v>0.39</v>
      </c>
    </row>
    <row r="30" spans="1:47" x14ac:dyDescent="0.15">
      <c r="A30" s="37" t="s">
        <v>37</v>
      </c>
      <c r="B30" s="13">
        <v>14</v>
      </c>
      <c r="C30" s="13">
        <v>25</v>
      </c>
      <c r="D30" s="13">
        <f t="shared" si="12"/>
        <v>165</v>
      </c>
      <c r="E30" s="13">
        <f t="shared" si="13"/>
        <v>489</v>
      </c>
      <c r="G30" s="37">
        <v>3</v>
      </c>
      <c r="H30" s="13">
        <v>100</v>
      </c>
      <c r="I30" s="38">
        <f t="shared" si="14"/>
        <v>1000</v>
      </c>
      <c r="U30" s="25">
        <v>27</v>
      </c>
      <c r="V30" s="26">
        <f t="shared" si="4"/>
        <v>28350</v>
      </c>
      <c r="W30" s="27">
        <v>20</v>
      </c>
      <c r="X30" s="28">
        <v>270</v>
      </c>
      <c r="Y30" s="7">
        <f t="shared" si="0"/>
        <v>105</v>
      </c>
      <c r="Z30" s="8">
        <f t="shared" si="5"/>
        <v>105</v>
      </c>
      <c r="AA30" s="8">
        <f t="shared" si="8"/>
        <v>1030</v>
      </c>
      <c r="AB30" s="8">
        <f t="shared" si="7"/>
        <v>520</v>
      </c>
      <c r="AC30" s="8">
        <f t="shared" si="6"/>
        <v>460</v>
      </c>
      <c r="AD30" s="29">
        <f t="shared" si="10"/>
        <v>1.2</v>
      </c>
      <c r="AE30" s="30">
        <f t="shared" si="10"/>
        <v>1.1000000000000001</v>
      </c>
      <c r="AF30" s="30">
        <f t="shared" si="10"/>
        <v>1.01</v>
      </c>
      <c r="AG30" s="30">
        <f t="shared" si="10"/>
        <v>0.94</v>
      </c>
      <c r="AH30" s="30">
        <f t="shared" si="10"/>
        <v>0.88</v>
      </c>
      <c r="AI30" s="30">
        <f t="shared" si="10"/>
        <v>0.82</v>
      </c>
      <c r="AJ30" s="30">
        <f t="shared" si="10"/>
        <v>0.77</v>
      </c>
      <c r="AK30" s="30">
        <f t="shared" si="10"/>
        <v>0.73</v>
      </c>
      <c r="AL30" s="30">
        <f t="shared" si="10"/>
        <v>0.68</v>
      </c>
      <c r="AM30" s="30">
        <f t="shared" si="10"/>
        <v>0.63</v>
      </c>
      <c r="AN30" s="30">
        <f t="shared" si="11"/>
        <v>0.6</v>
      </c>
      <c r="AO30" s="30">
        <f t="shared" si="11"/>
        <v>0.57999999999999996</v>
      </c>
      <c r="AP30" s="30">
        <f t="shared" si="11"/>
        <v>0.56999999999999995</v>
      </c>
      <c r="AQ30" s="30">
        <f t="shared" si="11"/>
        <v>0.55000000000000004</v>
      </c>
      <c r="AR30" s="30">
        <f t="shared" si="11"/>
        <v>0.53</v>
      </c>
      <c r="AS30" s="30">
        <f t="shared" si="11"/>
        <v>0.52</v>
      </c>
      <c r="AT30" s="30">
        <f t="shared" si="11"/>
        <v>0.5</v>
      </c>
      <c r="AU30" s="31">
        <f t="shared" si="11"/>
        <v>0.48</v>
      </c>
    </row>
    <row r="31" spans="1:47" x14ac:dyDescent="0.15">
      <c r="A31" s="37" t="s">
        <v>38</v>
      </c>
      <c r="B31" s="13">
        <v>17</v>
      </c>
      <c r="C31" s="13">
        <v>30</v>
      </c>
      <c r="D31" s="13">
        <f t="shared" si="12"/>
        <v>200</v>
      </c>
      <c r="E31" s="13">
        <f t="shared" si="13"/>
        <v>524</v>
      </c>
      <c r="G31" s="37">
        <v>4</v>
      </c>
      <c r="H31" s="13">
        <v>300</v>
      </c>
      <c r="I31" s="38">
        <f t="shared" si="14"/>
        <v>3000</v>
      </c>
      <c r="U31" s="25">
        <v>28</v>
      </c>
      <c r="V31" s="26">
        <f t="shared" si="4"/>
        <v>31360</v>
      </c>
      <c r="W31" s="27">
        <v>20</v>
      </c>
      <c r="X31" s="28">
        <v>280</v>
      </c>
      <c r="Y31" s="7">
        <f t="shared" si="0"/>
        <v>112</v>
      </c>
      <c r="Z31" s="8">
        <f t="shared" si="5"/>
        <v>112</v>
      </c>
      <c r="AA31" s="8">
        <f t="shared" si="8"/>
        <v>1142</v>
      </c>
      <c r="AB31" s="8">
        <f t="shared" si="7"/>
        <v>540</v>
      </c>
      <c r="AC31" s="8">
        <f t="shared" si="6"/>
        <v>552</v>
      </c>
      <c r="AD31" s="29">
        <f t="shared" si="10"/>
        <v>1.44</v>
      </c>
      <c r="AE31" s="30">
        <f t="shared" si="10"/>
        <v>1.32</v>
      </c>
      <c r="AF31" s="30">
        <f t="shared" si="10"/>
        <v>1.22</v>
      </c>
      <c r="AG31" s="30">
        <f t="shared" si="10"/>
        <v>1.1299999999999999</v>
      </c>
      <c r="AH31" s="30">
        <f t="shared" si="10"/>
        <v>1.05</v>
      </c>
      <c r="AI31" s="30">
        <f t="shared" si="10"/>
        <v>0.99</v>
      </c>
      <c r="AJ31" s="30">
        <f t="shared" si="10"/>
        <v>0.93</v>
      </c>
      <c r="AK31" s="30">
        <f t="shared" si="10"/>
        <v>0.88</v>
      </c>
      <c r="AL31" s="30">
        <f t="shared" si="10"/>
        <v>0.82</v>
      </c>
      <c r="AM31" s="30">
        <f t="shared" si="10"/>
        <v>0.76</v>
      </c>
      <c r="AN31" s="30">
        <f t="shared" si="11"/>
        <v>0.72</v>
      </c>
      <c r="AO31" s="30">
        <f t="shared" si="11"/>
        <v>0.7</v>
      </c>
      <c r="AP31" s="30">
        <f t="shared" si="11"/>
        <v>0.68</v>
      </c>
      <c r="AQ31" s="30">
        <f t="shared" si="11"/>
        <v>0.66</v>
      </c>
      <c r="AR31" s="30">
        <f t="shared" si="11"/>
        <v>0.64</v>
      </c>
      <c r="AS31" s="30">
        <f t="shared" si="11"/>
        <v>0.62</v>
      </c>
      <c r="AT31" s="30">
        <f t="shared" si="11"/>
        <v>0.6</v>
      </c>
      <c r="AU31" s="31">
        <f t="shared" si="11"/>
        <v>0.56999999999999995</v>
      </c>
    </row>
    <row r="32" spans="1:47" x14ac:dyDescent="0.15">
      <c r="A32" s="37" t="s">
        <v>39</v>
      </c>
      <c r="B32" s="13">
        <v>20</v>
      </c>
      <c r="C32" s="13">
        <v>35</v>
      </c>
      <c r="D32" s="13">
        <f t="shared" si="12"/>
        <v>235</v>
      </c>
      <c r="E32" s="13">
        <f t="shared" si="13"/>
        <v>559</v>
      </c>
      <c r="G32" s="37">
        <v>5</v>
      </c>
      <c r="H32" s="13">
        <v>500</v>
      </c>
      <c r="I32" s="38">
        <f t="shared" si="14"/>
        <v>5000</v>
      </c>
      <c r="U32" s="25">
        <v>29</v>
      </c>
      <c r="V32" s="26">
        <f t="shared" si="4"/>
        <v>34800</v>
      </c>
      <c r="W32" s="27">
        <v>20</v>
      </c>
      <c r="X32" s="28">
        <v>290</v>
      </c>
      <c r="Y32" s="7">
        <f t="shared" si="0"/>
        <v>120</v>
      </c>
      <c r="Z32" s="8">
        <f t="shared" si="5"/>
        <v>120</v>
      </c>
      <c r="AA32" s="8">
        <f t="shared" si="8"/>
        <v>1262</v>
      </c>
      <c r="AB32" s="8">
        <f t="shared" si="7"/>
        <v>560</v>
      </c>
      <c r="AC32" s="8">
        <f t="shared" si="6"/>
        <v>652</v>
      </c>
      <c r="AD32" s="29">
        <f t="shared" si="10"/>
        <v>1.7</v>
      </c>
      <c r="AE32" s="30">
        <f t="shared" si="10"/>
        <v>1.56</v>
      </c>
      <c r="AF32" s="30">
        <f t="shared" si="10"/>
        <v>1.44</v>
      </c>
      <c r="AG32" s="30">
        <f t="shared" si="10"/>
        <v>1.33</v>
      </c>
      <c r="AH32" s="30">
        <f t="shared" si="10"/>
        <v>1.24</v>
      </c>
      <c r="AI32" s="30">
        <f t="shared" si="10"/>
        <v>1.17</v>
      </c>
      <c r="AJ32" s="30">
        <f t="shared" si="10"/>
        <v>1.1000000000000001</v>
      </c>
      <c r="AK32" s="30">
        <f t="shared" si="10"/>
        <v>1.04</v>
      </c>
      <c r="AL32" s="30">
        <f t="shared" si="10"/>
        <v>0.97</v>
      </c>
      <c r="AM32" s="30">
        <f t="shared" si="10"/>
        <v>0.89</v>
      </c>
      <c r="AN32" s="30">
        <f t="shared" si="11"/>
        <v>0.85</v>
      </c>
      <c r="AO32" s="30">
        <f t="shared" si="11"/>
        <v>0.83</v>
      </c>
      <c r="AP32" s="30">
        <f t="shared" si="11"/>
        <v>0.8</v>
      </c>
      <c r="AQ32" s="30">
        <f t="shared" si="11"/>
        <v>0.78</v>
      </c>
      <c r="AR32" s="30">
        <f t="shared" si="11"/>
        <v>0.75</v>
      </c>
      <c r="AS32" s="30">
        <f t="shared" si="11"/>
        <v>0.73</v>
      </c>
      <c r="AT32" s="30">
        <f t="shared" si="11"/>
        <v>0.71</v>
      </c>
      <c r="AU32" s="31">
        <f t="shared" si="11"/>
        <v>0.68</v>
      </c>
    </row>
    <row r="33" spans="1:47" x14ac:dyDescent="0.15">
      <c r="A33" s="37" t="s">
        <v>40</v>
      </c>
      <c r="B33" s="13">
        <v>23</v>
      </c>
      <c r="C33" s="13">
        <v>40</v>
      </c>
      <c r="D33" s="13">
        <f t="shared" si="12"/>
        <v>270</v>
      </c>
      <c r="E33" s="13">
        <f t="shared" si="13"/>
        <v>594</v>
      </c>
      <c r="G33" s="37">
        <v>6</v>
      </c>
      <c r="H33" s="13">
        <v>800</v>
      </c>
      <c r="I33" s="38">
        <f t="shared" si="14"/>
        <v>8000</v>
      </c>
      <c r="U33" s="39">
        <v>30</v>
      </c>
      <c r="V33" s="40">
        <f t="shared" si="4"/>
        <v>38700</v>
      </c>
      <c r="W33" s="41">
        <v>20</v>
      </c>
      <c r="X33" s="42">
        <v>300</v>
      </c>
      <c r="Y33" s="43">
        <f t="shared" si="0"/>
        <v>129</v>
      </c>
      <c r="Z33" s="44">
        <f t="shared" si="5"/>
        <v>129</v>
      </c>
      <c r="AA33" s="44">
        <f t="shared" si="8"/>
        <v>1391</v>
      </c>
      <c r="AB33" s="44">
        <f t="shared" si="7"/>
        <v>580</v>
      </c>
      <c r="AC33" s="44">
        <f t="shared" si="6"/>
        <v>761</v>
      </c>
      <c r="AD33" s="45">
        <f t="shared" si="10"/>
        <v>1.98</v>
      </c>
      <c r="AE33" s="46">
        <f t="shared" si="10"/>
        <v>1.82</v>
      </c>
      <c r="AF33" s="46">
        <f t="shared" si="10"/>
        <v>1.68</v>
      </c>
      <c r="AG33" s="46">
        <f t="shared" si="10"/>
        <v>1.56</v>
      </c>
      <c r="AH33" s="46">
        <f t="shared" si="10"/>
        <v>1.45</v>
      </c>
      <c r="AI33" s="46">
        <f t="shared" si="10"/>
        <v>1.36</v>
      </c>
      <c r="AJ33" s="46">
        <f t="shared" si="10"/>
        <v>1.28</v>
      </c>
      <c r="AK33" s="46">
        <f t="shared" si="10"/>
        <v>1.21</v>
      </c>
      <c r="AL33" s="46">
        <f t="shared" si="10"/>
        <v>1.1299999999999999</v>
      </c>
      <c r="AM33" s="46">
        <f t="shared" si="10"/>
        <v>1.04</v>
      </c>
      <c r="AN33" s="46">
        <f t="shared" si="11"/>
        <v>1</v>
      </c>
      <c r="AO33" s="46">
        <f t="shared" si="11"/>
        <v>0.96</v>
      </c>
      <c r="AP33" s="46">
        <f t="shared" si="11"/>
        <v>0.93</v>
      </c>
      <c r="AQ33" s="46">
        <f t="shared" si="11"/>
        <v>0.91</v>
      </c>
      <c r="AR33" s="46">
        <f t="shared" si="11"/>
        <v>0.88</v>
      </c>
      <c r="AS33" s="46">
        <f t="shared" si="11"/>
        <v>0.86</v>
      </c>
      <c r="AT33" s="46">
        <f t="shared" si="11"/>
        <v>0.83</v>
      </c>
      <c r="AU33" s="47">
        <f t="shared" si="11"/>
        <v>0.79</v>
      </c>
    </row>
    <row r="34" spans="1:47" x14ac:dyDescent="0.15">
      <c r="A34" s="37" t="s">
        <v>41</v>
      </c>
      <c r="B34" s="13">
        <v>26</v>
      </c>
      <c r="C34" s="13">
        <v>45</v>
      </c>
      <c r="D34" s="13">
        <f t="shared" si="12"/>
        <v>305</v>
      </c>
      <c r="E34" s="13">
        <f t="shared" si="13"/>
        <v>629</v>
      </c>
      <c r="G34" s="37">
        <v>7</v>
      </c>
      <c r="H34" s="13">
        <v>1000</v>
      </c>
      <c r="I34" s="38">
        <f t="shared" si="14"/>
        <v>10000</v>
      </c>
      <c r="U34" s="39">
        <v>31</v>
      </c>
      <c r="V34" s="40">
        <f t="shared" si="4"/>
        <v>41540</v>
      </c>
      <c r="W34" s="41">
        <v>20</v>
      </c>
      <c r="X34" s="42">
        <v>310</v>
      </c>
      <c r="Y34" s="43">
        <f t="shared" si="0"/>
        <v>134</v>
      </c>
      <c r="Z34" s="44">
        <f t="shared" si="5"/>
        <v>134</v>
      </c>
      <c r="AA34" s="44">
        <f t="shared" si="8"/>
        <v>1525</v>
      </c>
      <c r="AB34" s="44">
        <f t="shared" si="7"/>
        <v>600</v>
      </c>
      <c r="AC34" s="44">
        <f t="shared" si="6"/>
        <v>875</v>
      </c>
      <c r="AD34" s="45">
        <f t="shared" si="10"/>
        <v>2.2799999999999998</v>
      </c>
      <c r="AE34" s="46">
        <f t="shared" si="10"/>
        <v>2.09</v>
      </c>
      <c r="AF34" s="46">
        <f t="shared" si="10"/>
        <v>1.93</v>
      </c>
      <c r="AG34" s="46">
        <f t="shared" si="10"/>
        <v>1.79</v>
      </c>
      <c r="AH34" s="46">
        <f t="shared" si="10"/>
        <v>1.67</v>
      </c>
      <c r="AI34" s="46">
        <f t="shared" si="10"/>
        <v>1.57</v>
      </c>
      <c r="AJ34" s="46">
        <f t="shared" si="10"/>
        <v>1.47</v>
      </c>
      <c r="AK34" s="46">
        <f t="shared" si="10"/>
        <v>1.39</v>
      </c>
      <c r="AL34" s="46">
        <f t="shared" si="10"/>
        <v>1.3</v>
      </c>
      <c r="AM34" s="46">
        <f t="shared" si="10"/>
        <v>1.2</v>
      </c>
      <c r="AN34" s="46">
        <f t="shared" si="11"/>
        <v>1.1499999999999999</v>
      </c>
      <c r="AO34" s="46">
        <f t="shared" si="11"/>
        <v>1.1100000000000001</v>
      </c>
      <c r="AP34" s="46">
        <f t="shared" si="11"/>
        <v>1.07</v>
      </c>
      <c r="AQ34" s="46">
        <f t="shared" si="11"/>
        <v>1.04</v>
      </c>
      <c r="AR34" s="46">
        <f t="shared" si="11"/>
        <v>1.01</v>
      </c>
      <c r="AS34" s="46">
        <f t="shared" si="11"/>
        <v>0.98</v>
      </c>
      <c r="AT34" s="46">
        <f t="shared" si="11"/>
        <v>0.96</v>
      </c>
      <c r="AU34" s="47">
        <f t="shared" si="11"/>
        <v>0.91</v>
      </c>
    </row>
    <row r="35" spans="1:47" x14ac:dyDescent="0.15">
      <c r="A35" s="37" t="s">
        <v>42</v>
      </c>
      <c r="B35" s="13">
        <v>30</v>
      </c>
      <c r="C35" s="13">
        <v>50</v>
      </c>
      <c r="D35" s="13">
        <f t="shared" si="12"/>
        <v>350</v>
      </c>
      <c r="E35" s="13">
        <f t="shared" si="13"/>
        <v>674</v>
      </c>
      <c r="G35" s="37">
        <v>8</v>
      </c>
      <c r="H35" s="13">
        <v>2000</v>
      </c>
      <c r="I35" s="38">
        <f t="shared" si="14"/>
        <v>20000</v>
      </c>
      <c r="U35" s="39">
        <v>32</v>
      </c>
      <c r="V35" s="40">
        <f t="shared" si="4"/>
        <v>44800</v>
      </c>
      <c r="W35" s="41">
        <v>20</v>
      </c>
      <c r="X35" s="42">
        <v>320</v>
      </c>
      <c r="Y35" s="43">
        <f t="shared" si="0"/>
        <v>140</v>
      </c>
      <c r="Z35" s="44">
        <f t="shared" si="5"/>
        <v>140</v>
      </c>
      <c r="AA35" s="44">
        <f t="shared" si="8"/>
        <v>1665</v>
      </c>
      <c r="AB35" s="44">
        <f t="shared" si="7"/>
        <v>620</v>
      </c>
      <c r="AC35" s="44">
        <f t="shared" si="6"/>
        <v>995</v>
      </c>
      <c r="AD35" s="45">
        <f t="shared" si="10"/>
        <v>2.59</v>
      </c>
      <c r="AE35" s="46">
        <f t="shared" si="10"/>
        <v>2.37</v>
      </c>
      <c r="AF35" s="46">
        <f t="shared" si="10"/>
        <v>2.19</v>
      </c>
      <c r="AG35" s="46">
        <f t="shared" si="10"/>
        <v>2.0299999999999998</v>
      </c>
      <c r="AH35" s="46">
        <f t="shared" si="10"/>
        <v>1.9</v>
      </c>
      <c r="AI35" s="46">
        <f t="shared" si="10"/>
        <v>1.78</v>
      </c>
      <c r="AJ35" s="46">
        <f t="shared" si="10"/>
        <v>1.68</v>
      </c>
      <c r="AK35" s="46">
        <f t="shared" si="10"/>
        <v>1.58</v>
      </c>
      <c r="AL35" s="46">
        <f t="shared" si="10"/>
        <v>1.48</v>
      </c>
      <c r="AM35" s="46">
        <f t="shared" si="10"/>
        <v>1.36</v>
      </c>
      <c r="AN35" s="46">
        <f t="shared" si="11"/>
        <v>1.3</v>
      </c>
      <c r="AO35" s="46">
        <f t="shared" si="11"/>
        <v>1.26</v>
      </c>
      <c r="AP35" s="46">
        <f t="shared" si="11"/>
        <v>1.22</v>
      </c>
      <c r="AQ35" s="46">
        <f t="shared" si="11"/>
        <v>1.19</v>
      </c>
      <c r="AR35" s="46">
        <f t="shared" si="11"/>
        <v>1.1499999999999999</v>
      </c>
      <c r="AS35" s="46">
        <f t="shared" si="11"/>
        <v>1.1200000000000001</v>
      </c>
      <c r="AT35" s="46">
        <f t="shared" si="11"/>
        <v>1.0900000000000001</v>
      </c>
      <c r="AU35" s="47">
        <f t="shared" si="11"/>
        <v>1.03</v>
      </c>
    </row>
    <row r="36" spans="1:47" x14ac:dyDescent="0.15">
      <c r="A36" s="37" t="s">
        <v>43</v>
      </c>
      <c r="B36" s="13">
        <v>35</v>
      </c>
      <c r="C36" s="13">
        <v>55</v>
      </c>
      <c r="D36" s="13">
        <f t="shared" si="12"/>
        <v>405</v>
      </c>
      <c r="E36" s="13">
        <f t="shared" si="13"/>
        <v>729</v>
      </c>
      <c r="G36" s="37">
        <v>9</v>
      </c>
      <c r="H36" s="13">
        <v>4000</v>
      </c>
      <c r="I36" s="38">
        <f t="shared" si="14"/>
        <v>40000</v>
      </c>
      <c r="U36" s="39">
        <v>33</v>
      </c>
      <c r="V36" s="40">
        <f t="shared" si="4"/>
        <v>48180</v>
      </c>
      <c r="W36" s="41">
        <v>20</v>
      </c>
      <c r="X36" s="42">
        <v>330</v>
      </c>
      <c r="Y36" s="43">
        <f t="shared" si="0"/>
        <v>146</v>
      </c>
      <c r="Z36" s="44">
        <f t="shared" si="5"/>
        <v>146</v>
      </c>
      <c r="AA36" s="44">
        <f t="shared" si="8"/>
        <v>1811</v>
      </c>
      <c r="AB36" s="44">
        <f t="shared" si="7"/>
        <v>640</v>
      </c>
      <c r="AC36" s="44">
        <f t="shared" si="6"/>
        <v>1121</v>
      </c>
      <c r="AD36" s="45">
        <f t="shared" ref="AD36:AS51" si="15">ROUND($AC36/INDEX($E:$E,MATCH(AD$3,$A:$A,0)),2)</f>
        <v>2.92</v>
      </c>
      <c r="AE36" s="46">
        <f t="shared" si="15"/>
        <v>2.68</v>
      </c>
      <c r="AF36" s="46">
        <f t="shared" si="15"/>
        <v>2.4700000000000002</v>
      </c>
      <c r="AG36" s="46">
        <f t="shared" si="15"/>
        <v>2.29</v>
      </c>
      <c r="AH36" s="46">
        <f t="shared" si="15"/>
        <v>2.14</v>
      </c>
      <c r="AI36" s="46">
        <f t="shared" si="15"/>
        <v>2.0099999999999998</v>
      </c>
      <c r="AJ36" s="46">
        <f t="shared" si="15"/>
        <v>1.89</v>
      </c>
      <c r="AK36" s="46">
        <f t="shared" si="15"/>
        <v>1.78</v>
      </c>
      <c r="AL36" s="46">
        <f t="shared" si="15"/>
        <v>1.66</v>
      </c>
      <c r="AM36" s="46">
        <f t="shared" si="15"/>
        <v>1.54</v>
      </c>
      <c r="AN36" s="46">
        <f t="shared" si="15"/>
        <v>1.47</v>
      </c>
      <c r="AO36" s="46">
        <f t="shared" si="15"/>
        <v>1.42</v>
      </c>
      <c r="AP36" s="46">
        <f t="shared" si="15"/>
        <v>1.38</v>
      </c>
      <c r="AQ36" s="46">
        <f t="shared" si="15"/>
        <v>1.34</v>
      </c>
      <c r="AR36" s="46">
        <f t="shared" si="15"/>
        <v>1.3</v>
      </c>
      <c r="AS36" s="46">
        <f t="shared" si="15"/>
        <v>1.26</v>
      </c>
      <c r="AT36" s="46">
        <f t="shared" ref="AN36:AU51" si="16">ROUND($AC36/INDEX($E:$E,MATCH(AT$3,$A:$A,0)),2)</f>
        <v>1.23</v>
      </c>
      <c r="AU36" s="47">
        <f t="shared" si="16"/>
        <v>1.1599999999999999</v>
      </c>
    </row>
    <row r="37" spans="1:47" x14ac:dyDescent="0.15">
      <c r="A37" s="37" t="s">
        <v>44</v>
      </c>
      <c r="B37" s="13">
        <v>38</v>
      </c>
      <c r="C37" s="13">
        <v>60</v>
      </c>
      <c r="D37" s="13">
        <f t="shared" si="12"/>
        <v>440</v>
      </c>
      <c r="E37" s="13">
        <f t="shared" si="13"/>
        <v>764</v>
      </c>
      <c r="G37" s="37">
        <v>10</v>
      </c>
      <c r="H37" s="13">
        <v>6000</v>
      </c>
      <c r="I37" s="38">
        <f t="shared" si="14"/>
        <v>60000</v>
      </c>
      <c r="U37" s="39">
        <v>34</v>
      </c>
      <c r="V37" s="40">
        <f t="shared" si="4"/>
        <v>52020</v>
      </c>
      <c r="W37" s="41">
        <v>20</v>
      </c>
      <c r="X37" s="42">
        <v>340</v>
      </c>
      <c r="Y37" s="43">
        <f t="shared" si="0"/>
        <v>153</v>
      </c>
      <c r="Z37" s="44">
        <f t="shared" si="5"/>
        <v>153</v>
      </c>
      <c r="AA37" s="44">
        <f t="shared" si="8"/>
        <v>1964</v>
      </c>
      <c r="AB37" s="44">
        <f t="shared" si="7"/>
        <v>660</v>
      </c>
      <c r="AC37" s="44">
        <f t="shared" si="6"/>
        <v>1254</v>
      </c>
      <c r="AD37" s="45">
        <f t="shared" si="15"/>
        <v>3.27</v>
      </c>
      <c r="AE37" s="46">
        <f t="shared" si="15"/>
        <v>2.99</v>
      </c>
      <c r="AF37" s="46">
        <f t="shared" si="15"/>
        <v>2.76</v>
      </c>
      <c r="AG37" s="46">
        <f t="shared" si="15"/>
        <v>2.56</v>
      </c>
      <c r="AH37" s="46">
        <f t="shared" si="15"/>
        <v>2.39</v>
      </c>
      <c r="AI37" s="46">
        <f t="shared" si="15"/>
        <v>2.2400000000000002</v>
      </c>
      <c r="AJ37" s="46">
        <f t="shared" si="15"/>
        <v>2.11</v>
      </c>
      <c r="AK37" s="46">
        <f t="shared" si="15"/>
        <v>1.99</v>
      </c>
      <c r="AL37" s="46">
        <f t="shared" si="15"/>
        <v>1.86</v>
      </c>
      <c r="AM37" s="46">
        <f t="shared" si="15"/>
        <v>1.72</v>
      </c>
      <c r="AN37" s="46">
        <f t="shared" si="16"/>
        <v>1.64</v>
      </c>
      <c r="AO37" s="46">
        <f t="shared" si="16"/>
        <v>1.59</v>
      </c>
      <c r="AP37" s="46">
        <f t="shared" si="16"/>
        <v>1.54</v>
      </c>
      <c r="AQ37" s="46">
        <f t="shared" si="16"/>
        <v>1.49</v>
      </c>
      <c r="AR37" s="46">
        <f t="shared" si="16"/>
        <v>1.45</v>
      </c>
      <c r="AS37" s="46">
        <f t="shared" si="16"/>
        <v>1.41</v>
      </c>
      <c r="AT37" s="46">
        <f t="shared" si="16"/>
        <v>1.37</v>
      </c>
      <c r="AU37" s="47">
        <f t="shared" si="16"/>
        <v>1.3</v>
      </c>
    </row>
    <row r="38" spans="1:47" x14ac:dyDescent="0.15">
      <c r="A38" s="37" t="s">
        <v>45</v>
      </c>
      <c r="B38" s="13">
        <v>40</v>
      </c>
      <c r="C38" s="13">
        <v>65</v>
      </c>
      <c r="D38" s="13">
        <f t="shared" si="12"/>
        <v>465</v>
      </c>
      <c r="E38" s="13">
        <f t="shared" si="13"/>
        <v>789</v>
      </c>
      <c r="G38" s="37">
        <v>11</v>
      </c>
      <c r="H38" s="13">
        <v>10000</v>
      </c>
      <c r="I38" s="38">
        <f t="shared" si="14"/>
        <v>100000</v>
      </c>
      <c r="U38" s="39">
        <v>35</v>
      </c>
      <c r="V38" s="40">
        <f t="shared" si="4"/>
        <v>56350</v>
      </c>
      <c r="W38" s="41">
        <v>20</v>
      </c>
      <c r="X38" s="42">
        <v>350</v>
      </c>
      <c r="Y38" s="43">
        <f t="shared" si="0"/>
        <v>161</v>
      </c>
      <c r="Z38" s="44">
        <f t="shared" si="5"/>
        <v>161</v>
      </c>
      <c r="AA38" s="44">
        <f t="shared" si="8"/>
        <v>2125</v>
      </c>
      <c r="AB38" s="44">
        <f t="shared" si="7"/>
        <v>680</v>
      </c>
      <c r="AC38" s="44">
        <f t="shared" si="6"/>
        <v>1395</v>
      </c>
      <c r="AD38" s="45">
        <f t="shared" si="15"/>
        <v>3.63</v>
      </c>
      <c r="AE38" s="46">
        <f t="shared" si="15"/>
        <v>3.33</v>
      </c>
      <c r="AF38" s="46">
        <f t="shared" si="15"/>
        <v>3.07</v>
      </c>
      <c r="AG38" s="46">
        <f t="shared" si="15"/>
        <v>2.85</v>
      </c>
      <c r="AH38" s="46">
        <f t="shared" si="15"/>
        <v>2.66</v>
      </c>
      <c r="AI38" s="46">
        <f t="shared" si="15"/>
        <v>2.5</v>
      </c>
      <c r="AJ38" s="46">
        <f t="shared" si="15"/>
        <v>2.35</v>
      </c>
      <c r="AK38" s="46">
        <f t="shared" si="15"/>
        <v>2.2200000000000002</v>
      </c>
      <c r="AL38" s="46">
        <f t="shared" si="15"/>
        <v>2.0699999999999998</v>
      </c>
      <c r="AM38" s="46">
        <f t="shared" si="15"/>
        <v>1.91</v>
      </c>
      <c r="AN38" s="46">
        <f t="shared" si="16"/>
        <v>1.83</v>
      </c>
      <c r="AO38" s="46">
        <f t="shared" si="16"/>
        <v>1.77</v>
      </c>
      <c r="AP38" s="46">
        <f t="shared" si="16"/>
        <v>1.71</v>
      </c>
      <c r="AQ38" s="46">
        <f t="shared" si="16"/>
        <v>1.66</v>
      </c>
      <c r="AR38" s="46">
        <f t="shared" si="16"/>
        <v>1.61</v>
      </c>
      <c r="AS38" s="46">
        <f t="shared" si="16"/>
        <v>1.57</v>
      </c>
      <c r="AT38" s="46">
        <f t="shared" si="16"/>
        <v>1.53</v>
      </c>
      <c r="AU38" s="47">
        <f t="shared" si="16"/>
        <v>1.45</v>
      </c>
    </row>
    <row r="39" spans="1:47" x14ac:dyDescent="0.15">
      <c r="A39" s="37" t="s">
        <v>46</v>
      </c>
      <c r="B39" s="13">
        <v>42</v>
      </c>
      <c r="C39" s="13">
        <v>70</v>
      </c>
      <c r="D39" s="13">
        <f t="shared" si="12"/>
        <v>490</v>
      </c>
      <c r="E39" s="13">
        <f t="shared" si="13"/>
        <v>814</v>
      </c>
      <c r="G39" s="37">
        <v>12</v>
      </c>
      <c r="H39" s="13">
        <v>15000</v>
      </c>
      <c r="I39" s="38">
        <f t="shared" si="14"/>
        <v>150000</v>
      </c>
      <c r="U39" s="39">
        <v>36</v>
      </c>
      <c r="V39" s="40">
        <f t="shared" si="4"/>
        <v>60480</v>
      </c>
      <c r="W39" s="41">
        <v>20</v>
      </c>
      <c r="X39" s="42">
        <v>360</v>
      </c>
      <c r="Y39" s="43">
        <f t="shared" si="0"/>
        <v>168</v>
      </c>
      <c r="Z39" s="44">
        <f t="shared" si="5"/>
        <v>168</v>
      </c>
      <c r="AA39" s="44">
        <f t="shared" si="8"/>
        <v>2293</v>
      </c>
      <c r="AB39" s="44">
        <f t="shared" si="7"/>
        <v>700</v>
      </c>
      <c r="AC39" s="44">
        <f t="shared" si="6"/>
        <v>1543</v>
      </c>
      <c r="AD39" s="45">
        <f t="shared" si="15"/>
        <v>4.0199999999999996</v>
      </c>
      <c r="AE39" s="46">
        <f t="shared" si="15"/>
        <v>3.68</v>
      </c>
      <c r="AF39" s="46">
        <f t="shared" si="15"/>
        <v>3.4</v>
      </c>
      <c r="AG39" s="46">
        <f t="shared" si="15"/>
        <v>3.16</v>
      </c>
      <c r="AH39" s="46">
        <f t="shared" si="15"/>
        <v>2.94</v>
      </c>
      <c r="AI39" s="46">
        <f t="shared" si="15"/>
        <v>2.76</v>
      </c>
      <c r="AJ39" s="46">
        <f t="shared" si="15"/>
        <v>2.6</v>
      </c>
      <c r="AK39" s="46">
        <f t="shared" si="15"/>
        <v>2.4500000000000002</v>
      </c>
      <c r="AL39" s="46">
        <f t="shared" si="15"/>
        <v>2.29</v>
      </c>
      <c r="AM39" s="46">
        <f t="shared" si="15"/>
        <v>2.12</v>
      </c>
      <c r="AN39" s="46">
        <f t="shared" si="16"/>
        <v>2.02</v>
      </c>
      <c r="AO39" s="46">
        <f t="shared" si="16"/>
        <v>1.96</v>
      </c>
      <c r="AP39" s="46">
        <f t="shared" si="16"/>
        <v>1.9</v>
      </c>
      <c r="AQ39" s="46">
        <f t="shared" si="16"/>
        <v>1.84</v>
      </c>
      <c r="AR39" s="46">
        <f t="shared" si="16"/>
        <v>1.79</v>
      </c>
      <c r="AS39" s="46">
        <f t="shared" si="16"/>
        <v>1.74</v>
      </c>
      <c r="AT39" s="46">
        <f t="shared" si="16"/>
        <v>1.69</v>
      </c>
      <c r="AU39" s="47">
        <f t="shared" si="16"/>
        <v>1.6</v>
      </c>
    </row>
    <row r="40" spans="1:47" x14ac:dyDescent="0.15">
      <c r="A40" s="37" t="s">
        <v>47</v>
      </c>
      <c r="B40" s="13">
        <v>44</v>
      </c>
      <c r="C40" s="13">
        <v>75</v>
      </c>
      <c r="D40" s="13">
        <f t="shared" si="12"/>
        <v>515</v>
      </c>
      <c r="E40" s="13">
        <f t="shared" si="13"/>
        <v>839</v>
      </c>
      <c r="G40" s="37">
        <v>13</v>
      </c>
      <c r="H40" s="13">
        <v>20000</v>
      </c>
      <c r="I40" s="38">
        <f t="shared" si="14"/>
        <v>200000</v>
      </c>
      <c r="U40" s="39">
        <v>37</v>
      </c>
      <c r="V40" s="40">
        <f t="shared" si="4"/>
        <v>65490</v>
      </c>
      <c r="W40" s="41">
        <v>20</v>
      </c>
      <c r="X40" s="42">
        <v>370</v>
      </c>
      <c r="Y40" s="43">
        <f t="shared" si="0"/>
        <v>177</v>
      </c>
      <c r="Z40" s="44">
        <f t="shared" si="5"/>
        <v>177</v>
      </c>
      <c r="AA40" s="44">
        <f t="shared" si="8"/>
        <v>2470</v>
      </c>
      <c r="AB40" s="44">
        <f t="shared" si="7"/>
        <v>720</v>
      </c>
      <c r="AC40" s="44">
        <f t="shared" si="6"/>
        <v>1700</v>
      </c>
      <c r="AD40" s="45">
        <f t="shared" si="15"/>
        <v>4.43</v>
      </c>
      <c r="AE40" s="46">
        <f t="shared" si="15"/>
        <v>4.0599999999999996</v>
      </c>
      <c r="AF40" s="46">
        <f t="shared" si="15"/>
        <v>3.74</v>
      </c>
      <c r="AG40" s="46">
        <f t="shared" si="15"/>
        <v>3.48</v>
      </c>
      <c r="AH40" s="46">
        <f t="shared" si="15"/>
        <v>3.24</v>
      </c>
      <c r="AI40" s="46">
        <f t="shared" si="15"/>
        <v>3.04</v>
      </c>
      <c r="AJ40" s="46">
        <f t="shared" si="15"/>
        <v>2.86</v>
      </c>
      <c r="AK40" s="46">
        <f t="shared" si="15"/>
        <v>2.7</v>
      </c>
      <c r="AL40" s="46">
        <f t="shared" si="15"/>
        <v>2.52</v>
      </c>
      <c r="AM40" s="46">
        <f t="shared" si="15"/>
        <v>2.33</v>
      </c>
      <c r="AN40" s="46">
        <f t="shared" si="16"/>
        <v>2.23</v>
      </c>
      <c r="AO40" s="46">
        <f t="shared" si="16"/>
        <v>2.15</v>
      </c>
      <c r="AP40" s="46">
        <f t="shared" si="16"/>
        <v>2.09</v>
      </c>
      <c r="AQ40" s="46">
        <f t="shared" si="16"/>
        <v>2.0299999999999998</v>
      </c>
      <c r="AR40" s="46">
        <f t="shared" si="16"/>
        <v>1.97</v>
      </c>
      <c r="AS40" s="46">
        <f t="shared" si="16"/>
        <v>1.91</v>
      </c>
      <c r="AT40" s="46">
        <f t="shared" si="16"/>
        <v>1.86</v>
      </c>
      <c r="AU40" s="47">
        <f t="shared" si="16"/>
        <v>1.76</v>
      </c>
    </row>
    <row r="41" spans="1:47" x14ac:dyDescent="0.15">
      <c r="A41" s="37" t="s">
        <v>48</v>
      </c>
      <c r="B41" s="13">
        <v>46</v>
      </c>
      <c r="C41" s="13">
        <v>80</v>
      </c>
      <c r="D41" s="13">
        <f t="shared" si="12"/>
        <v>540</v>
      </c>
      <c r="E41" s="13">
        <f t="shared" si="13"/>
        <v>864</v>
      </c>
      <c r="G41" s="37">
        <v>14</v>
      </c>
      <c r="H41" s="13">
        <v>30000</v>
      </c>
      <c r="I41" s="38">
        <f t="shared" si="14"/>
        <v>300000</v>
      </c>
      <c r="U41" s="39">
        <v>38</v>
      </c>
      <c r="V41" s="40">
        <f t="shared" si="4"/>
        <v>70680</v>
      </c>
      <c r="W41" s="41">
        <v>20</v>
      </c>
      <c r="X41" s="42">
        <v>380</v>
      </c>
      <c r="Y41" s="43">
        <f t="shared" si="0"/>
        <v>186</v>
      </c>
      <c r="Z41" s="44">
        <f t="shared" si="5"/>
        <v>186</v>
      </c>
      <c r="AA41" s="44">
        <f t="shared" si="8"/>
        <v>2656</v>
      </c>
      <c r="AB41" s="44">
        <f t="shared" si="7"/>
        <v>740</v>
      </c>
      <c r="AC41" s="44">
        <f t="shared" si="6"/>
        <v>1866</v>
      </c>
      <c r="AD41" s="45">
        <f t="shared" si="15"/>
        <v>4.8600000000000003</v>
      </c>
      <c r="AE41" s="46">
        <f t="shared" si="15"/>
        <v>4.45</v>
      </c>
      <c r="AF41" s="46">
        <f t="shared" si="15"/>
        <v>4.1100000000000003</v>
      </c>
      <c r="AG41" s="46">
        <f t="shared" si="15"/>
        <v>3.82</v>
      </c>
      <c r="AH41" s="46">
        <f t="shared" si="15"/>
        <v>3.56</v>
      </c>
      <c r="AI41" s="46">
        <f t="shared" si="15"/>
        <v>3.34</v>
      </c>
      <c r="AJ41" s="46">
        <f t="shared" si="15"/>
        <v>3.14</v>
      </c>
      <c r="AK41" s="46">
        <f t="shared" si="15"/>
        <v>2.97</v>
      </c>
      <c r="AL41" s="46">
        <f t="shared" si="15"/>
        <v>2.77</v>
      </c>
      <c r="AM41" s="46">
        <f t="shared" si="15"/>
        <v>2.56</v>
      </c>
      <c r="AN41" s="46">
        <f t="shared" si="16"/>
        <v>2.44</v>
      </c>
      <c r="AO41" s="46">
        <f t="shared" si="16"/>
        <v>2.37</v>
      </c>
      <c r="AP41" s="46">
        <f t="shared" si="16"/>
        <v>2.29</v>
      </c>
      <c r="AQ41" s="46">
        <f t="shared" si="16"/>
        <v>2.2200000000000002</v>
      </c>
      <c r="AR41" s="46">
        <f t="shared" si="16"/>
        <v>2.16</v>
      </c>
      <c r="AS41" s="46">
        <f t="shared" si="16"/>
        <v>2.1</v>
      </c>
      <c r="AT41" s="46">
        <f t="shared" si="16"/>
        <v>2.04</v>
      </c>
      <c r="AU41" s="47">
        <f t="shared" si="16"/>
        <v>1.94</v>
      </c>
    </row>
    <row r="42" spans="1:47" x14ac:dyDescent="0.15">
      <c r="A42" s="37" t="s">
        <v>49</v>
      </c>
      <c r="B42" s="13">
        <v>48</v>
      </c>
      <c r="C42" s="13">
        <v>85</v>
      </c>
      <c r="D42" s="13">
        <f t="shared" si="12"/>
        <v>565</v>
      </c>
      <c r="E42" s="13">
        <f t="shared" si="13"/>
        <v>889</v>
      </c>
      <c r="G42" s="37">
        <v>15</v>
      </c>
      <c r="H42" s="13">
        <v>40000</v>
      </c>
      <c r="I42" s="38">
        <f t="shared" si="14"/>
        <v>400000</v>
      </c>
      <c r="U42" s="39">
        <v>39</v>
      </c>
      <c r="V42" s="40">
        <f t="shared" si="4"/>
        <v>76440</v>
      </c>
      <c r="W42" s="41">
        <v>20</v>
      </c>
      <c r="X42" s="42">
        <v>390</v>
      </c>
      <c r="Y42" s="43">
        <f t="shared" si="0"/>
        <v>196</v>
      </c>
      <c r="Z42" s="44">
        <f t="shared" si="5"/>
        <v>196</v>
      </c>
      <c r="AA42" s="44">
        <f t="shared" si="8"/>
        <v>2852</v>
      </c>
      <c r="AB42" s="44">
        <f t="shared" si="7"/>
        <v>760</v>
      </c>
      <c r="AC42" s="44">
        <f t="shared" si="6"/>
        <v>2042</v>
      </c>
      <c r="AD42" s="45">
        <f t="shared" si="15"/>
        <v>5.32</v>
      </c>
      <c r="AE42" s="46">
        <f t="shared" si="15"/>
        <v>4.87</v>
      </c>
      <c r="AF42" s="46">
        <f t="shared" si="15"/>
        <v>4.5</v>
      </c>
      <c r="AG42" s="46">
        <f t="shared" si="15"/>
        <v>4.18</v>
      </c>
      <c r="AH42" s="46">
        <f t="shared" si="15"/>
        <v>3.9</v>
      </c>
      <c r="AI42" s="46">
        <f t="shared" si="15"/>
        <v>3.65</v>
      </c>
      <c r="AJ42" s="46">
        <f t="shared" si="15"/>
        <v>3.44</v>
      </c>
      <c r="AK42" s="46">
        <f t="shared" si="15"/>
        <v>3.25</v>
      </c>
      <c r="AL42" s="46">
        <f t="shared" si="15"/>
        <v>3.03</v>
      </c>
      <c r="AM42" s="46">
        <f t="shared" si="15"/>
        <v>2.8</v>
      </c>
      <c r="AN42" s="46">
        <f t="shared" si="16"/>
        <v>2.67</v>
      </c>
      <c r="AO42" s="46">
        <f t="shared" si="16"/>
        <v>2.59</v>
      </c>
      <c r="AP42" s="46">
        <f t="shared" si="16"/>
        <v>2.5099999999999998</v>
      </c>
      <c r="AQ42" s="46">
        <f t="shared" si="16"/>
        <v>2.4300000000000002</v>
      </c>
      <c r="AR42" s="46">
        <f t="shared" si="16"/>
        <v>2.36</v>
      </c>
      <c r="AS42" s="46">
        <f t="shared" si="16"/>
        <v>2.2999999999999998</v>
      </c>
      <c r="AT42" s="46">
        <f t="shared" si="16"/>
        <v>2.23</v>
      </c>
      <c r="AU42" s="47">
        <f t="shared" si="16"/>
        <v>2.12</v>
      </c>
    </row>
    <row r="43" spans="1:47" x14ac:dyDescent="0.15">
      <c r="A43" s="37" t="s">
        <v>87</v>
      </c>
      <c r="B43" s="13">
        <v>50</v>
      </c>
      <c r="C43" s="13">
        <v>90</v>
      </c>
      <c r="D43" s="13">
        <f t="shared" si="12"/>
        <v>590</v>
      </c>
      <c r="E43" s="13">
        <f t="shared" si="13"/>
        <v>914</v>
      </c>
      <c r="G43" s="37">
        <v>16</v>
      </c>
      <c r="H43" s="13">
        <v>50000</v>
      </c>
      <c r="I43" s="38">
        <f t="shared" si="14"/>
        <v>500000</v>
      </c>
      <c r="U43" s="39">
        <v>40</v>
      </c>
      <c r="V43" s="40">
        <f t="shared" si="4"/>
        <v>82400</v>
      </c>
      <c r="W43" s="41">
        <v>20</v>
      </c>
      <c r="X43" s="42">
        <v>400</v>
      </c>
      <c r="Y43" s="43">
        <f t="shared" si="0"/>
        <v>206</v>
      </c>
      <c r="Z43" s="44">
        <f t="shared" si="5"/>
        <v>206</v>
      </c>
      <c r="AA43" s="44">
        <f t="shared" si="8"/>
        <v>3058</v>
      </c>
      <c r="AB43" s="44">
        <f t="shared" si="7"/>
        <v>780</v>
      </c>
      <c r="AC43" s="44">
        <f t="shared" si="6"/>
        <v>2228</v>
      </c>
      <c r="AD43" s="45">
        <f t="shared" si="15"/>
        <v>5.8</v>
      </c>
      <c r="AE43" s="46">
        <f t="shared" si="15"/>
        <v>5.32</v>
      </c>
      <c r="AF43" s="46">
        <f t="shared" si="15"/>
        <v>4.91</v>
      </c>
      <c r="AG43" s="46">
        <f t="shared" si="15"/>
        <v>4.5599999999999996</v>
      </c>
      <c r="AH43" s="46">
        <f t="shared" si="15"/>
        <v>4.25</v>
      </c>
      <c r="AI43" s="46">
        <f t="shared" si="15"/>
        <v>3.99</v>
      </c>
      <c r="AJ43" s="46">
        <f t="shared" si="15"/>
        <v>3.75</v>
      </c>
      <c r="AK43" s="46">
        <f t="shared" si="15"/>
        <v>3.54</v>
      </c>
      <c r="AL43" s="46">
        <f t="shared" si="15"/>
        <v>3.31</v>
      </c>
      <c r="AM43" s="46">
        <f t="shared" si="15"/>
        <v>3.06</v>
      </c>
      <c r="AN43" s="46">
        <f t="shared" si="16"/>
        <v>2.92</v>
      </c>
      <c r="AO43" s="46">
        <f t="shared" si="16"/>
        <v>2.82</v>
      </c>
      <c r="AP43" s="46">
        <f t="shared" si="16"/>
        <v>2.74</v>
      </c>
      <c r="AQ43" s="46">
        <f t="shared" si="16"/>
        <v>2.66</v>
      </c>
      <c r="AR43" s="46">
        <f t="shared" si="16"/>
        <v>2.58</v>
      </c>
      <c r="AS43" s="46">
        <f t="shared" si="16"/>
        <v>2.5099999999999998</v>
      </c>
      <c r="AT43" s="46">
        <f t="shared" si="16"/>
        <v>2.44</v>
      </c>
      <c r="AU43" s="47">
        <f t="shared" si="16"/>
        <v>2.31</v>
      </c>
    </row>
    <row r="44" spans="1:47" x14ac:dyDescent="0.15">
      <c r="A44" s="37" t="s">
        <v>88</v>
      </c>
      <c r="B44" s="13">
        <f>MAX(B27:B43)</f>
        <v>50</v>
      </c>
      <c r="C44" s="13">
        <f>MAX(C27:C43)</f>
        <v>90</v>
      </c>
      <c r="D44" s="13">
        <f>MAX(D27:D43)</f>
        <v>590</v>
      </c>
      <c r="E44" s="48">
        <f t="shared" ref="E44" si="17">MAX(E27:E43)+$B$11</f>
        <v>964</v>
      </c>
      <c r="U44" s="39">
        <v>41</v>
      </c>
      <c r="V44" s="40">
        <f t="shared" si="4"/>
        <v>88970</v>
      </c>
      <c r="W44" s="41">
        <v>20</v>
      </c>
      <c r="X44" s="42">
        <v>410</v>
      </c>
      <c r="Y44" s="43">
        <f t="shared" si="0"/>
        <v>217</v>
      </c>
      <c r="Z44" s="44">
        <f t="shared" si="5"/>
        <v>217</v>
      </c>
      <c r="AA44" s="44">
        <f t="shared" si="8"/>
        <v>3275</v>
      </c>
      <c r="AB44" s="44">
        <f t="shared" si="7"/>
        <v>800</v>
      </c>
      <c r="AC44" s="44">
        <f t="shared" si="6"/>
        <v>2425</v>
      </c>
      <c r="AD44" s="45">
        <f t="shared" si="15"/>
        <v>6.32</v>
      </c>
      <c r="AE44" s="46">
        <f t="shared" si="15"/>
        <v>5.79</v>
      </c>
      <c r="AF44" s="46">
        <f t="shared" si="15"/>
        <v>5.34</v>
      </c>
      <c r="AG44" s="46">
        <f t="shared" si="15"/>
        <v>4.96</v>
      </c>
      <c r="AH44" s="46">
        <f t="shared" si="15"/>
        <v>4.63</v>
      </c>
      <c r="AI44" s="46">
        <f t="shared" si="15"/>
        <v>4.34</v>
      </c>
      <c r="AJ44" s="46">
        <f t="shared" si="15"/>
        <v>4.08</v>
      </c>
      <c r="AK44" s="46">
        <f t="shared" si="15"/>
        <v>3.86</v>
      </c>
      <c r="AL44" s="46">
        <f t="shared" si="15"/>
        <v>3.6</v>
      </c>
      <c r="AM44" s="46">
        <f t="shared" si="15"/>
        <v>3.33</v>
      </c>
      <c r="AN44" s="46">
        <f t="shared" si="16"/>
        <v>3.17</v>
      </c>
      <c r="AO44" s="46">
        <f t="shared" si="16"/>
        <v>3.07</v>
      </c>
      <c r="AP44" s="46">
        <f t="shared" si="16"/>
        <v>2.98</v>
      </c>
      <c r="AQ44" s="46">
        <f t="shared" si="16"/>
        <v>2.89</v>
      </c>
      <c r="AR44" s="46">
        <f t="shared" si="16"/>
        <v>2.81</v>
      </c>
      <c r="AS44" s="46">
        <f t="shared" si="16"/>
        <v>2.73</v>
      </c>
      <c r="AT44" s="46">
        <f t="shared" si="16"/>
        <v>2.65</v>
      </c>
      <c r="AU44" s="47">
        <f t="shared" si="16"/>
        <v>2.52</v>
      </c>
    </row>
    <row r="45" spans="1:47" x14ac:dyDescent="0.15">
      <c r="U45" s="39">
        <v>42</v>
      </c>
      <c r="V45" s="40">
        <f t="shared" si="4"/>
        <v>96180</v>
      </c>
      <c r="W45" s="41">
        <v>20</v>
      </c>
      <c r="X45" s="42">
        <v>420</v>
      </c>
      <c r="Y45" s="43">
        <f t="shared" si="0"/>
        <v>229</v>
      </c>
      <c r="Z45" s="44">
        <f t="shared" si="5"/>
        <v>229</v>
      </c>
      <c r="AA45" s="44">
        <f t="shared" si="8"/>
        <v>3504</v>
      </c>
      <c r="AB45" s="44">
        <f t="shared" si="7"/>
        <v>820</v>
      </c>
      <c r="AC45" s="44">
        <f t="shared" si="6"/>
        <v>2634</v>
      </c>
      <c r="AD45" s="45">
        <f t="shared" si="15"/>
        <v>6.86</v>
      </c>
      <c r="AE45" s="46">
        <f t="shared" si="15"/>
        <v>6.29</v>
      </c>
      <c r="AF45" s="46">
        <f t="shared" si="15"/>
        <v>5.8</v>
      </c>
      <c r="AG45" s="46">
        <f t="shared" si="15"/>
        <v>5.39</v>
      </c>
      <c r="AH45" s="46">
        <f t="shared" si="15"/>
        <v>5.03</v>
      </c>
      <c r="AI45" s="46">
        <f t="shared" si="15"/>
        <v>4.71</v>
      </c>
      <c r="AJ45" s="46">
        <f t="shared" si="15"/>
        <v>4.43</v>
      </c>
      <c r="AK45" s="46">
        <f t="shared" si="15"/>
        <v>4.1900000000000004</v>
      </c>
      <c r="AL45" s="46">
        <f t="shared" si="15"/>
        <v>3.91</v>
      </c>
      <c r="AM45" s="46">
        <f t="shared" si="15"/>
        <v>3.61</v>
      </c>
      <c r="AN45" s="46">
        <f t="shared" si="16"/>
        <v>3.45</v>
      </c>
      <c r="AO45" s="46">
        <f t="shared" si="16"/>
        <v>3.34</v>
      </c>
      <c r="AP45" s="46">
        <f t="shared" si="16"/>
        <v>3.24</v>
      </c>
      <c r="AQ45" s="46">
        <f t="shared" si="16"/>
        <v>3.14</v>
      </c>
      <c r="AR45" s="46">
        <f t="shared" si="16"/>
        <v>3.05</v>
      </c>
      <c r="AS45" s="46">
        <f t="shared" si="16"/>
        <v>2.96</v>
      </c>
      <c r="AT45" s="46">
        <f t="shared" si="16"/>
        <v>2.88</v>
      </c>
      <c r="AU45" s="47">
        <f t="shared" si="16"/>
        <v>2.73</v>
      </c>
    </row>
    <row r="46" spans="1:47" x14ac:dyDescent="0.15">
      <c r="U46" s="39">
        <v>43</v>
      </c>
      <c r="V46" s="40">
        <f t="shared" si="4"/>
        <v>103630</v>
      </c>
      <c r="W46" s="41">
        <v>20</v>
      </c>
      <c r="X46" s="42">
        <v>430</v>
      </c>
      <c r="Y46" s="43">
        <f t="shared" si="0"/>
        <v>241</v>
      </c>
      <c r="Z46" s="44">
        <f t="shared" si="5"/>
        <v>241</v>
      </c>
      <c r="AA46" s="44">
        <f t="shared" si="8"/>
        <v>3745</v>
      </c>
      <c r="AB46" s="44">
        <f t="shared" si="7"/>
        <v>840</v>
      </c>
      <c r="AC46" s="44">
        <f t="shared" si="6"/>
        <v>2855</v>
      </c>
      <c r="AD46" s="45">
        <f t="shared" si="15"/>
        <v>7.43</v>
      </c>
      <c r="AE46" s="46">
        <f t="shared" si="15"/>
        <v>6.81</v>
      </c>
      <c r="AF46" s="46">
        <f t="shared" si="15"/>
        <v>6.29</v>
      </c>
      <c r="AG46" s="46">
        <f t="shared" si="15"/>
        <v>5.84</v>
      </c>
      <c r="AH46" s="46">
        <f t="shared" si="15"/>
        <v>5.45</v>
      </c>
      <c r="AI46" s="46">
        <f t="shared" si="15"/>
        <v>5.1100000000000003</v>
      </c>
      <c r="AJ46" s="46">
        <f t="shared" si="15"/>
        <v>4.8099999999999996</v>
      </c>
      <c r="AK46" s="46">
        <f t="shared" si="15"/>
        <v>4.54</v>
      </c>
      <c r="AL46" s="46">
        <f t="shared" si="15"/>
        <v>4.24</v>
      </c>
      <c r="AM46" s="46">
        <f t="shared" si="15"/>
        <v>3.92</v>
      </c>
      <c r="AN46" s="46">
        <f t="shared" si="16"/>
        <v>3.74</v>
      </c>
      <c r="AO46" s="46">
        <f t="shared" si="16"/>
        <v>3.62</v>
      </c>
      <c r="AP46" s="46">
        <f t="shared" si="16"/>
        <v>3.51</v>
      </c>
      <c r="AQ46" s="46">
        <f t="shared" si="16"/>
        <v>3.4</v>
      </c>
      <c r="AR46" s="46">
        <f t="shared" si="16"/>
        <v>3.3</v>
      </c>
      <c r="AS46" s="46">
        <f t="shared" si="16"/>
        <v>3.21</v>
      </c>
      <c r="AT46" s="46">
        <f t="shared" si="16"/>
        <v>3.12</v>
      </c>
      <c r="AU46" s="47">
        <f t="shared" si="16"/>
        <v>2.96</v>
      </c>
    </row>
    <row r="47" spans="1:47" x14ac:dyDescent="0.15">
      <c r="U47" s="39">
        <v>44</v>
      </c>
      <c r="V47" s="40">
        <f t="shared" si="4"/>
        <v>111760</v>
      </c>
      <c r="W47" s="41">
        <v>20</v>
      </c>
      <c r="X47" s="42">
        <v>440</v>
      </c>
      <c r="Y47" s="43">
        <f t="shared" si="0"/>
        <v>254</v>
      </c>
      <c r="Z47" s="44">
        <f t="shared" si="5"/>
        <v>254</v>
      </c>
      <c r="AA47" s="44">
        <f t="shared" si="8"/>
        <v>3999</v>
      </c>
      <c r="AB47" s="44">
        <f t="shared" si="7"/>
        <v>860</v>
      </c>
      <c r="AC47" s="44">
        <f t="shared" si="6"/>
        <v>3089</v>
      </c>
      <c r="AD47" s="45">
        <f t="shared" si="15"/>
        <v>8.0399999999999991</v>
      </c>
      <c r="AE47" s="46">
        <f t="shared" si="15"/>
        <v>7.37</v>
      </c>
      <c r="AF47" s="46">
        <f t="shared" si="15"/>
        <v>6.8</v>
      </c>
      <c r="AG47" s="46">
        <f t="shared" si="15"/>
        <v>6.32</v>
      </c>
      <c r="AH47" s="46">
        <f t="shared" si="15"/>
        <v>5.9</v>
      </c>
      <c r="AI47" s="46">
        <f t="shared" si="15"/>
        <v>5.53</v>
      </c>
      <c r="AJ47" s="46">
        <f t="shared" si="15"/>
        <v>5.2</v>
      </c>
      <c r="AK47" s="46">
        <f t="shared" si="15"/>
        <v>4.91</v>
      </c>
      <c r="AL47" s="46">
        <f t="shared" si="15"/>
        <v>4.58</v>
      </c>
      <c r="AM47" s="46">
        <f t="shared" si="15"/>
        <v>4.24</v>
      </c>
      <c r="AN47" s="46">
        <f t="shared" si="16"/>
        <v>4.04</v>
      </c>
      <c r="AO47" s="46">
        <f t="shared" si="16"/>
        <v>3.92</v>
      </c>
      <c r="AP47" s="46">
        <f t="shared" si="16"/>
        <v>3.79</v>
      </c>
      <c r="AQ47" s="46">
        <f t="shared" si="16"/>
        <v>3.68</v>
      </c>
      <c r="AR47" s="46">
        <f t="shared" si="16"/>
        <v>3.58</v>
      </c>
      <c r="AS47" s="46">
        <f t="shared" si="16"/>
        <v>3.47</v>
      </c>
      <c r="AT47" s="46">
        <f t="shared" si="16"/>
        <v>3.38</v>
      </c>
      <c r="AU47" s="47">
        <f t="shared" si="16"/>
        <v>3.2</v>
      </c>
    </row>
    <row r="48" spans="1:47" x14ac:dyDescent="0.15">
      <c r="U48" s="39">
        <v>45</v>
      </c>
      <c r="V48" s="40">
        <f t="shared" si="4"/>
        <v>120600</v>
      </c>
      <c r="W48" s="41">
        <v>20</v>
      </c>
      <c r="X48" s="42">
        <v>450</v>
      </c>
      <c r="Y48" s="43">
        <f t="shared" si="0"/>
        <v>268</v>
      </c>
      <c r="Z48" s="44">
        <f t="shared" si="5"/>
        <v>268</v>
      </c>
      <c r="AA48" s="44">
        <f t="shared" si="8"/>
        <v>4267</v>
      </c>
      <c r="AB48" s="44">
        <f t="shared" si="7"/>
        <v>880</v>
      </c>
      <c r="AC48" s="44">
        <f t="shared" si="6"/>
        <v>3337</v>
      </c>
      <c r="AD48" s="45">
        <f t="shared" si="15"/>
        <v>8.69</v>
      </c>
      <c r="AE48" s="46">
        <f t="shared" si="15"/>
        <v>7.96</v>
      </c>
      <c r="AF48" s="46">
        <f t="shared" si="15"/>
        <v>7.35</v>
      </c>
      <c r="AG48" s="46">
        <f t="shared" si="15"/>
        <v>6.82</v>
      </c>
      <c r="AH48" s="46">
        <f t="shared" si="15"/>
        <v>6.37</v>
      </c>
      <c r="AI48" s="46">
        <f t="shared" si="15"/>
        <v>5.97</v>
      </c>
      <c r="AJ48" s="46">
        <f t="shared" si="15"/>
        <v>5.62</v>
      </c>
      <c r="AK48" s="46">
        <f t="shared" si="15"/>
        <v>5.31</v>
      </c>
      <c r="AL48" s="46">
        <f t="shared" si="15"/>
        <v>4.95</v>
      </c>
      <c r="AM48" s="46">
        <f t="shared" si="15"/>
        <v>4.58</v>
      </c>
      <c r="AN48" s="46">
        <f t="shared" si="16"/>
        <v>4.37</v>
      </c>
      <c r="AO48" s="46">
        <f t="shared" si="16"/>
        <v>4.2300000000000004</v>
      </c>
      <c r="AP48" s="46">
        <f t="shared" si="16"/>
        <v>4.0999999999999996</v>
      </c>
      <c r="AQ48" s="46">
        <f t="shared" si="16"/>
        <v>3.98</v>
      </c>
      <c r="AR48" s="46">
        <f t="shared" si="16"/>
        <v>3.86</v>
      </c>
      <c r="AS48" s="46">
        <f t="shared" si="16"/>
        <v>3.75</v>
      </c>
      <c r="AT48" s="46">
        <f t="shared" si="16"/>
        <v>3.65</v>
      </c>
      <c r="AU48" s="47">
        <f t="shared" si="16"/>
        <v>3.46</v>
      </c>
    </row>
    <row r="49" spans="1:47" x14ac:dyDescent="0.15">
      <c r="U49" s="39">
        <v>46</v>
      </c>
      <c r="V49" s="40">
        <f t="shared" si="4"/>
        <v>130180</v>
      </c>
      <c r="W49" s="41">
        <v>20</v>
      </c>
      <c r="X49" s="42">
        <v>460</v>
      </c>
      <c r="Y49" s="43">
        <f t="shared" si="0"/>
        <v>283</v>
      </c>
      <c r="Z49" s="44">
        <f t="shared" si="5"/>
        <v>283</v>
      </c>
      <c r="AA49" s="44">
        <f t="shared" si="8"/>
        <v>4550</v>
      </c>
      <c r="AB49" s="44">
        <f t="shared" si="7"/>
        <v>900</v>
      </c>
      <c r="AC49" s="44">
        <f t="shared" si="6"/>
        <v>3600</v>
      </c>
      <c r="AD49" s="45">
        <f t="shared" si="15"/>
        <v>9.3800000000000008</v>
      </c>
      <c r="AE49" s="46">
        <f t="shared" si="15"/>
        <v>8.59</v>
      </c>
      <c r="AF49" s="46">
        <f t="shared" si="15"/>
        <v>7.93</v>
      </c>
      <c r="AG49" s="46">
        <f t="shared" si="15"/>
        <v>7.36</v>
      </c>
      <c r="AH49" s="46">
        <f t="shared" si="15"/>
        <v>6.87</v>
      </c>
      <c r="AI49" s="46">
        <f t="shared" si="15"/>
        <v>6.44</v>
      </c>
      <c r="AJ49" s="46">
        <f t="shared" si="15"/>
        <v>6.06</v>
      </c>
      <c r="AK49" s="46">
        <f t="shared" si="15"/>
        <v>5.72</v>
      </c>
      <c r="AL49" s="46">
        <f t="shared" si="15"/>
        <v>5.34</v>
      </c>
      <c r="AM49" s="46">
        <f t="shared" si="15"/>
        <v>4.9400000000000004</v>
      </c>
      <c r="AN49" s="46">
        <f t="shared" si="16"/>
        <v>4.71</v>
      </c>
      <c r="AO49" s="46">
        <f t="shared" si="16"/>
        <v>4.5599999999999996</v>
      </c>
      <c r="AP49" s="46">
        <f t="shared" si="16"/>
        <v>4.42</v>
      </c>
      <c r="AQ49" s="46">
        <f t="shared" si="16"/>
        <v>4.29</v>
      </c>
      <c r="AR49" s="46">
        <f t="shared" si="16"/>
        <v>4.17</v>
      </c>
      <c r="AS49" s="46">
        <f t="shared" si="16"/>
        <v>4.05</v>
      </c>
      <c r="AT49" s="46">
        <f t="shared" si="16"/>
        <v>3.94</v>
      </c>
      <c r="AU49" s="47">
        <f t="shared" si="16"/>
        <v>3.73</v>
      </c>
    </row>
    <row r="50" spans="1:47" x14ac:dyDescent="0.15">
      <c r="U50" s="39">
        <v>47</v>
      </c>
      <c r="V50" s="40">
        <f t="shared" si="4"/>
        <v>140060</v>
      </c>
      <c r="W50" s="41">
        <v>20</v>
      </c>
      <c r="X50" s="42">
        <v>470</v>
      </c>
      <c r="Y50" s="43">
        <f t="shared" si="0"/>
        <v>298</v>
      </c>
      <c r="Z50" s="44">
        <f t="shared" si="5"/>
        <v>298</v>
      </c>
      <c r="AA50" s="44">
        <f t="shared" si="8"/>
        <v>4848</v>
      </c>
      <c r="AB50" s="44">
        <f t="shared" si="7"/>
        <v>920</v>
      </c>
      <c r="AC50" s="44">
        <f t="shared" si="6"/>
        <v>3878</v>
      </c>
      <c r="AD50" s="45">
        <f t="shared" si="15"/>
        <v>10.1</v>
      </c>
      <c r="AE50" s="46">
        <f t="shared" si="15"/>
        <v>9.26</v>
      </c>
      <c r="AF50" s="46">
        <f t="shared" si="15"/>
        <v>8.5399999999999991</v>
      </c>
      <c r="AG50" s="46">
        <f t="shared" si="15"/>
        <v>7.93</v>
      </c>
      <c r="AH50" s="46">
        <f t="shared" si="15"/>
        <v>7.4</v>
      </c>
      <c r="AI50" s="46">
        <f t="shared" si="15"/>
        <v>6.94</v>
      </c>
      <c r="AJ50" s="46">
        <f t="shared" si="15"/>
        <v>6.53</v>
      </c>
      <c r="AK50" s="46">
        <f t="shared" si="15"/>
        <v>6.17</v>
      </c>
      <c r="AL50" s="46">
        <f t="shared" si="15"/>
        <v>5.75</v>
      </c>
      <c r="AM50" s="46">
        <f t="shared" si="15"/>
        <v>5.32</v>
      </c>
      <c r="AN50" s="46">
        <f t="shared" si="16"/>
        <v>5.08</v>
      </c>
      <c r="AO50" s="46">
        <f t="shared" si="16"/>
        <v>4.92</v>
      </c>
      <c r="AP50" s="46">
        <f t="shared" si="16"/>
        <v>4.76</v>
      </c>
      <c r="AQ50" s="46">
        <f t="shared" si="16"/>
        <v>4.62</v>
      </c>
      <c r="AR50" s="46">
        <f t="shared" si="16"/>
        <v>4.49</v>
      </c>
      <c r="AS50" s="46">
        <f t="shared" si="16"/>
        <v>4.3600000000000003</v>
      </c>
      <c r="AT50" s="46">
        <f t="shared" si="16"/>
        <v>4.24</v>
      </c>
      <c r="AU50" s="47">
        <f t="shared" si="16"/>
        <v>4.0199999999999996</v>
      </c>
    </row>
    <row r="51" spans="1:47" x14ac:dyDescent="0.15">
      <c r="U51" s="39">
        <v>48</v>
      </c>
      <c r="V51" s="40">
        <f t="shared" si="4"/>
        <v>150720</v>
      </c>
      <c r="W51" s="41">
        <v>20</v>
      </c>
      <c r="X51" s="42">
        <v>480</v>
      </c>
      <c r="Y51" s="43">
        <f t="shared" si="0"/>
        <v>314</v>
      </c>
      <c r="Z51" s="44">
        <f t="shared" si="5"/>
        <v>314</v>
      </c>
      <c r="AA51" s="44">
        <f t="shared" si="8"/>
        <v>5162</v>
      </c>
      <c r="AB51" s="44">
        <f t="shared" si="7"/>
        <v>940</v>
      </c>
      <c r="AC51" s="44">
        <f t="shared" si="6"/>
        <v>4172</v>
      </c>
      <c r="AD51" s="45">
        <f t="shared" si="15"/>
        <v>10.86</v>
      </c>
      <c r="AE51" s="46">
        <f t="shared" si="15"/>
        <v>9.9600000000000009</v>
      </c>
      <c r="AF51" s="46">
        <f t="shared" si="15"/>
        <v>9.19</v>
      </c>
      <c r="AG51" s="46">
        <f t="shared" si="15"/>
        <v>8.5299999999999994</v>
      </c>
      <c r="AH51" s="46">
        <f t="shared" si="15"/>
        <v>7.96</v>
      </c>
      <c r="AI51" s="46">
        <f t="shared" si="15"/>
        <v>7.46</v>
      </c>
      <c r="AJ51" s="46">
        <f t="shared" si="15"/>
        <v>7.02</v>
      </c>
      <c r="AK51" s="46">
        <f t="shared" si="15"/>
        <v>6.63</v>
      </c>
      <c r="AL51" s="46">
        <f t="shared" si="15"/>
        <v>6.19</v>
      </c>
      <c r="AM51" s="46">
        <f t="shared" si="15"/>
        <v>5.72</v>
      </c>
      <c r="AN51" s="46">
        <f t="shared" si="16"/>
        <v>5.46</v>
      </c>
      <c r="AO51" s="46">
        <f t="shared" si="16"/>
        <v>5.29</v>
      </c>
      <c r="AP51" s="46">
        <f t="shared" si="16"/>
        <v>5.13</v>
      </c>
      <c r="AQ51" s="46">
        <f t="shared" si="16"/>
        <v>4.97</v>
      </c>
      <c r="AR51" s="46">
        <f t="shared" si="16"/>
        <v>4.83</v>
      </c>
      <c r="AS51" s="46">
        <f t="shared" si="16"/>
        <v>4.6900000000000004</v>
      </c>
      <c r="AT51" s="46">
        <f t="shared" si="16"/>
        <v>4.5599999999999996</v>
      </c>
      <c r="AU51" s="47">
        <f t="shared" si="16"/>
        <v>4.33</v>
      </c>
    </row>
    <row r="52" spans="1:47" x14ac:dyDescent="0.15">
      <c r="A52" s="49" t="s">
        <v>89</v>
      </c>
      <c r="B52" s="49" t="s">
        <v>34</v>
      </c>
      <c r="C52" s="49" t="s">
        <v>35</v>
      </c>
      <c r="D52" s="49" t="s">
        <v>36</v>
      </c>
      <c r="E52" s="49" t="s">
        <v>37</v>
      </c>
      <c r="F52" s="49" t="s">
        <v>38</v>
      </c>
      <c r="G52" s="49" t="s">
        <v>39</v>
      </c>
      <c r="H52" s="49" t="s">
        <v>40</v>
      </c>
      <c r="I52" s="49" t="s">
        <v>41</v>
      </c>
      <c r="J52" s="49" t="s">
        <v>42</v>
      </c>
      <c r="K52" s="49" t="s">
        <v>43</v>
      </c>
      <c r="L52" s="49" t="s">
        <v>44</v>
      </c>
      <c r="M52" s="49" t="s">
        <v>45</v>
      </c>
      <c r="N52" s="49" t="s">
        <v>46</v>
      </c>
      <c r="O52" s="49" t="s">
        <v>47</v>
      </c>
      <c r="P52" s="49" t="s">
        <v>48</v>
      </c>
      <c r="Q52" s="49" t="s">
        <v>49</v>
      </c>
      <c r="R52" s="49" t="s">
        <v>87</v>
      </c>
      <c r="S52" s="49" t="s">
        <v>88</v>
      </c>
      <c r="T52" s="50"/>
      <c r="U52" s="39">
        <v>49</v>
      </c>
      <c r="V52" s="40">
        <f t="shared" si="4"/>
        <v>162680</v>
      </c>
      <c r="W52" s="41">
        <v>20</v>
      </c>
      <c r="X52" s="42">
        <v>490</v>
      </c>
      <c r="Y52" s="43">
        <f t="shared" si="0"/>
        <v>332</v>
      </c>
      <c r="Z52" s="44">
        <f t="shared" si="5"/>
        <v>332</v>
      </c>
      <c r="AA52" s="44">
        <f t="shared" si="8"/>
        <v>5494</v>
      </c>
      <c r="AB52" s="44">
        <f t="shared" si="7"/>
        <v>960</v>
      </c>
      <c r="AC52" s="44">
        <f t="shared" si="6"/>
        <v>4484</v>
      </c>
      <c r="AD52" s="45">
        <f t="shared" ref="AD52:AS67" si="18">ROUND($AC52/INDEX($E:$E,MATCH(AD$3,$A:$A,0)),2)</f>
        <v>11.68</v>
      </c>
      <c r="AE52" s="46">
        <f t="shared" si="18"/>
        <v>10.7</v>
      </c>
      <c r="AF52" s="46">
        <f t="shared" si="18"/>
        <v>9.8800000000000008</v>
      </c>
      <c r="AG52" s="46">
        <f t="shared" si="18"/>
        <v>9.17</v>
      </c>
      <c r="AH52" s="46">
        <f t="shared" si="18"/>
        <v>8.56</v>
      </c>
      <c r="AI52" s="46">
        <f t="shared" si="18"/>
        <v>8.02</v>
      </c>
      <c r="AJ52" s="46">
        <f t="shared" si="18"/>
        <v>7.55</v>
      </c>
      <c r="AK52" s="46">
        <f t="shared" si="18"/>
        <v>7.13</v>
      </c>
      <c r="AL52" s="46">
        <f t="shared" si="18"/>
        <v>6.65</v>
      </c>
      <c r="AM52" s="46">
        <f t="shared" si="18"/>
        <v>6.15</v>
      </c>
      <c r="AN52" s="46">
        <f t="shared" si="18"/>
        <v>5.87</v>
      </c>
      <c r="AO52" s="46">
        <f t="shared" si="18"/>
        <v>5.68</v>
      </c>
      <c r="AP52" s="46">
        <f t="shared" si="18"/>
        <v>5.51</v>
      </c>
      <c r="AQ52" s="46">
        <f t="shared" si="18"/>
        <v>5.34</v>
      </c>
      <c r="AR52" s="46">
        <f t="shared" si="18"/>
        <v>5.19</v>
      </c>
      <c r="AS52" s="46">
        <f t="shared" si="18"/>
        <v>5.04</v>
      </c>
      <c r="AT52" s="46">
        <f t="shared" ref="AT52:AU66" si="19">ROUND($AC52/INDEX($E:$E,MATCH(AT$3,$A:$A,0)),2)</f>
        <v>4.91</v>
      </c>
      <c r="AU52" s="47">
        <f t="shared" si="19"/>
        <v>4.6500000000000004</v>
      </c>
    </row>
    <row r="53" spans="1:47" x14ac:dyDescent="0.15">
      <c r="A53" s="51">
        <v>1</v>
      </c>
      <c r="B53" s="52">
        <f t="array" ref="B53">MIN(IF(AD$4:AD$203&gt;=$A53,$U$4:$U$203))</f>
        <v>27</v>
      </c>
      <c r="C53" s="52">
        <f t="array" ref="C53">MIN(IF(AE$4:AE$203&gt;=$A53,$U$4:$U$203))</f>
        <v>27</v>
      </c>
      <c r="D53" s="52">
        <f t="array" ref="D53">MIN(IF(AF$4:AF$203&gt;=$A53,$U$4:$U$203))</f>
        <v>27</v>
      </c>
      <c r="E53" s="52">
        <f t="array" ref="E53">MIN(IF(AG$4:AG$203&gt;=$A53,$U$4:$U$203))</f>
        <v>28</v>
      </c>
      <c r="F53" s="52">
        <f t="array" ref="F53">MIN(IF(AH$4:AH$203&gt;=$A53,$U$4:$U$203))</f>
        <v>28</v>
      </c>
      <c r="G53" s="52">
        <f t="array" ref="G53">MIN(IF(AI$4:AI$203&gt;=$A53,$U$4:$U$203))</f>
        <v>29</v>
      </c>
      <c r="H53" s="52">
        <f t="array" ref="H53">MIN(IF(AJ$4:AJ$203&gt;=$A53,$U$4:$U$203))</f>
        <v>29</v>
      </c>
      <c r="I53" s="52">
        <f t="array" ref="I53">MIN(IF(AK$4:AK$203&gt;=$A53,$U$4:$U$203))</f>
        <v>29</v>
      </c>
      <c r="J53" s="52">
        <f t="array" ref="J53">MIN(IF(AL$4:AL$203&gt;=$A53,$U$4:$U$203))</f>
        <v>30</v>
      </c>
      <c r="K53" s="52">
        <f t="array" ref="K53">MIN(IF(AM$4:AM$203&gt;=$A53,$U$4:$U$203))</f>
        <v>30</v>
      </c>
      <c r="L53" s="52">
        <f t="array" ref="L53">MIN(IF(AN$4:AN$203&gt;=$A53,$U$4:$U$203))</f>
        <v>30</v>
      </c>
      <c r="M53" s="52">
        <f t="array" ref="M53">MIN(IF(AO$4:AO$203&gt;=$A53,$U$4:$U$203))</f>
        <v>31</v>
      </c>
      <c r="N53" s="52">
        <f t="array" ref="N53">MIN(IF(AP$4:AP$203&gt;=$A53,$U$4:$U$203))</f>
        <v>31</v>
      </c>
      <c r="O53" s="52">
        <f t="array" ref="O53">MIN(IF(AQ$4:AQ$203&gt;=$A53,$U$4:$U$203))</f>
        <v>31</v>
      </c>
      <c r="P53" s="52">
        <f t="array" ref="P53">MIN(IF(AR$4:AR$203&gt;=$A53,$U$4:$U$203))</f>
        <v>31</v>
      </c>
      <c r="Q53" s="52">
        <f t="array" ref="Q53">MIN(IF(AS$4:AS$203&gt;=$A53,$U$4:$U$203))</f>
        <v>32</v>
      </c>
      <c r="R53" s="52">
        <f t="array" ref="R53">MIN(IF(AT$4:AT$203&gt;=$A53,$U$4:$U$203))</f>
        <v>32</v>
      </c>
      <c r="S53" s="52">
        <f t="array" ref="S53">MIN(IF(AU$4:AU$203&gt;=$A53,$U$4:$U$203))</f>
        <v>32</v>
      </c>
      <c r="U53" s="39">
        <v>50</v>
      </c>
      <c r="V53" s="40">
        <f t="shared" si="4"/>
        <v>175000</v>
      </c>
      <c r="W53" s="41">
        <v>20</v>
      </c>
      <c r="X53" s="42">
        <v>500</v>
      </c>
      <c r="Y53" s="43">
        <f t="shared" si="0"/>
        <v>350</v>
      </c>
      <c r="Z53" s="44">
        <f t="shared" si="5"/>
        <v>350</v>
      </c>
      <c r="AA53" s="44">
        <f t="shared" si="8"/>
        <v>5844</v>
      </c>
      <c r="AB53" s="44">
        <f t="shared" si="7"/>
        <v>980</v>
      </c>
      <c r="AC53" s="44">
        <f t="shared" si="6"/>
        <v>4814</v>
      </c>
      <c r="AD53" s="45">
        <f t="shared" si="18"/>
        <v>12.54</v>
      </c>
      <c r="AE53" s="46">
        <f t="shared" si="18"/>
        <v>11.49</v>
      </c>
      <c r="AF53" s="46">
        <f t="shared" si="18"/>
        <v>10.6</v>
      </c>
      <c r="AG53" s="46">
        <f t="shared" si="18"/>
        <v>9.84</v>
      </c>
      <c r="AH53" s="46">
        <f t="shared" si="18"/>
        <v>9.19</v>
      </c>
      <c r="AI53" s="46">
        <f t="shared" si="18"/>
        <v>8.61</v>
      </c>
      <c r="AJ53" s="46">
        <f t="shared" si="18"/>
        <v>8.1</v>
      </c>
      <c r="AK53" s="46">
        <f t="shared" si="18"/>
        <v>7.65</v>
      </c>
      <c r="AL53" s="46">
        <f t="shared" si="18"/>
        <v>7.14</v>
      </c>
      <c r="AM53" s="46">
        <f t="shared" si="18"/>
        <v>6.6</v>
      </c>
      <c r="AN53" s="46">
        <f t="shared" si="18"/>
        <v>6.3</v>
      </c>
      <c r="AO53" s="46">
        <f t="shared" si="18"/>
        <v>6.1</v>
      </c>
      <c r="AP53" s="46">
        <f t="shared" si="18"/>
        <v>5.91</v>
      </c>
      <c r="AQ53" s="46">
        <f t="shared" si="18"/>
        <v>5.74</v>
      </c>
      <c r="AR53" s="46">
        <f t="shared" si="18"/>
        <v>5.57</v>
      </c>
      <c r="AS53" s="46">
        <f t="shared" si="18"/>
        <v>5.42</v>
      </c>
      <c r="AT53" s="46">
        <f t="shared" si="19"/>
        <v>5.27</v>
      </c>
      <c r="AU53" s="47">
        <f t="shared" si="19"/>
        <v>4.99</v>
      </c>
    </row>
    <row r="54" spans="1:47" x14ac:dyDescent="0.15">
      <c r="A54" s="51">
        <v>2</v>
      </c>
      <c r="B54" s="52">
        <f t="array" ref="B54">MIN(IF(AD$4:AD$203&gt;=$A54,$U$4:$U$203))</f>
        <v>31</v>
      </c>
      <c r="C54" s="52">
        <f t="array" ref="C54">MIN(IF(AE$4:AE$203&gt;=$A54,$U$4:$U$203))</f>
        <v>31</v>
      </c>
      <c r="D54" s="52">
        <f t="array" ref="D54">MIN(IF(AF$4:AF$203&gt;=$A54,$U$4:$U$203))</f>
        <v>32</v>
      </c>
      <c r="E54" s="52">
        <f t="array" ref="E54">MIN(IF(AG$4:AG$203&gt;=$A54,$U$4:$U$203))</f>
        <v>32</v>
      </c>
      <c r="F54" s="52">
        <f t="array" ref="F54">MIN(IF(AH$4:AH$203&gt;=$A54,$U$4:$U$203))</f>
        <v>33</v>
      </c>
      <c r="G54" s="52">
        <f t="array" ref="G54">MIN(IF(AI$4:AI$203&gt;=$A54,$U$4:$U$203))</f>
        <v>33</v>
      </c>
      <c r="H54" s="52">
        <f t="array" ref="H54">MIN(IF(AJ$4:AJ$203&gt;=$A54,$U$4:$U$203))</f>
        <v>34</v>
      </c>
      <c r="I54" s="52">
        <f t="array" ref="I54">MIN(IF(AK$4:AK$203&gt;=$A54,$U$4:$U$203))</f>
        <v>35</v>
      </c>
      <c r="J54" s="52">
        <f t="array" ref="J54">MIN(IF(AL$4:AL$203&gt;=$A54,$U$4:$U$203))</f>
        <v>35</v>
      </c>
      <c r="K54" s="52">
        <f t="array" ref="K54">MIN(IF(AM$4:AM$203&gt;=$A54,$U$4:$U$203))</f>
        <v>36</v>
      </c>
      <c r="L54" s="52">
        <f t="array" ref="L54">MIN(IF(AN$4:AN$203&gt;=$A54,$U$4:$U$203))</f>
        <v>36</v>
      </c>
      <c r="M54" s="52">
        <f t="array" ref="M54">MIN(IF(AO$4:AO$203&gt;=$A54,$U$4:$U$203))</f>
        <v>37</v>
      </c>
      <c r="N54" s="52">
        <f t="array" ref="N54">MIN(IF(AP$4:AP$203&gt;=$A54,$U$4:$U$203))</f>
        <v>37</v>
      </c>
      <c r="O54" s="52">
        <f t="array" ref="O54">MIN(IF(AQ$4:AQ$203&gt;=$A54,$U$4:$U$203))</f>
        <v>37</v>
      </c>
      <c r="P54" s="52">
        <f t="array" ref="P54">MIN(IF(AR$4:AR$203&gt;=$A54,$U$4:$U$203))</f>
        <v>38</v>
      </c>
      <c r="Q54" s="52">
        <f t="array" ref="Q54">MIN(IF(AS$4:AS$203&gt;=$A54,$U$4:$U$203))</f>
        <v>38</v>
      </c>
      <c r="R54" s="52">
        <f t="array" ref="R54">MIN(IF(AT$4:AT$203&gt;=$A54,$U$4:$U$203))</f>
        <v>38</v>
      </c>
      <c r="S54" s="52">
        <f t="array" ref="S54">MIN(IF(AU$4:AU$203&gt;=$A54,$U$4:$U$203))</f>
        <v>39</v>
      </c>
      <c r="U54" s="39">
        <v>51</v>
      </c>
      <c r="V54" s="40">
        <f t="shared" si="4"/>
        <v>188190</v>
      </c>
      <c r="W54" s="41">
        <v>20</v>
      </c>
      <c r="X54" s="42">
        <v>510</v>
      </c>
      <c r="Y54" s="43">
        <f t="shared" si="0"/>
        <v>369</v>
      </c>
      <c r="Z54" s="44">
        <f t="shared" si="5"/>
        <v>369</v>
      </c>
      <c r="AA54" s="44">
        <f t="shared" si="8"/>
        <v>6213</v>
      </c>
      <c r="AB54" s="44">
        <f t="shared" si="7"/>
        <v>1000</v>
      </c>
      <c r="AC54" s="44">
        <f t="shared" si="6"/>
        <v>5163</v>
      </c>
      <c r="AD54" s="45">
        <f t="shared" si="18"/>
        <v>13.45</v>
      </c>
      <c r="AE54" s="46">
        <f t="shared" si="18"/>
        <v>12.32</v>
      </c>
      <c r="AF54" s="46">
        <f t="shared" si="18"/>
        <v>11.37</v>
      </c>
      <c r="AG54" s="46">
        <f t="shared" si="18"/>
        <v>10.56</v>
      </c>
      <c r="AH54" s="46">
        <f t="shared" si="18"/>
        <v>9.85</v>
      </c>
      <c r="AI54" s="46">
        <f t="shared" si="18"/>
        <v>9.24</v>
      </c>
      <c r="AJ54" s="46">
        <f t="shared" si="18"/>
        <v>8.69</v>
      </c>
      <c r="AK54" s="46">
        <f t="shared" si="18"/>
        <v>8.2100000000000009</v>
      </c>
      <c r="AL54" s="46">
        <f t="shared" si="18"/>
        <v>7.66</v>
      </c>
      <c r="AM54" s="46">
        <f t="shared" si="18"/>
        <v>7.08</v>
      </c>
      <c r="AN54" s="46">
        <f t="shared" si="18"/>
        <v>6.76</v>
      </c>
      <c r="AO54" s="46">
        <f t="shared" si="18"/>
        <v>6.54</v>
      </c>
      <c r="AP54" s="46">
        <f t="shared" si="18"/>
        <v>6.34</v>
      </c>
      <c r="AQ54" s="46">
        <f t="shared" si="18"/>
        <v>6.15</v>
      </c>
      <c r="AR54" s="46">
        <f t="shared" si="18"/>
        <v>5.98</v>
      </c>
      <c r="AS54" s="46">
        <f t="shared" si="18"/>
        <v>5.81</v>
      </c>
      <c r="AT54" s="46">
        <f t="shared" si="19"/>
        <v>5.65</v>
      </c>
      <c r="AU54" s="47">
        <f t="shared" si="19"/>
        <v>5.36</v>
      </c>
    </row>
    <row r="55" spans="1:47" x14ac:dyDescent="0.15">
      <c r="A55" s="51">
        <v>3</v>
      </c>
      <c r="B55" s="52">
        <f t="array" ref="B55">MIN(IF(AD$4:AD$203&gt;=$A55,$U$4:$U$203))</f>
        <v>34</v>
      </c>
      <c r="C55" s="52">
        <f t="array" ref="C55">MIN(IF(AE$4:AE$203&gt;=$A55,$U$4:$U$203))</f>
        <v>35</v>
      </c>
      <c r="D55" s="52">
        <f t="array" ref="D55">MIN(IF(AF$4:AF$203&gt;=$A55,$U$4:$U$203))</f>
        <v>35</v>
      </c>
      <c r="E55" s="52">
        <f t="array" ref="E55">MIN(IF(AG$4:AG$203&gt;=$A55,$U$4:$U$203))</f>
        <v>36</v>
      </c>
      <c r="F55" s="52">
        <f t="array" ref="F55">MIN(IF(AH$4:AH$203&gt;=$A55,$U$4:$U$203))</f>
        <v>37</v>
      </c>
      <c r="G55" s="52">
        <f t="array" ref="G55">MIN(IF(AI$4:AI$203&gt;=$A55,$U$4:$U$203))</f>
        <v>37</v>
      </c>
      <c r="H55" s="52">
        <f t="array" ref="H55">MIN(IF(AJ$4:AJ$203&gt;=$A55,$U$4:$U$203))</f>
        <v>38</v>
      </c>
      <c r="I55" s="52">
        <f t="array" ref="I55">MIN(IF(AK$4:AK$203&gt;=$A55,$U$4:$U$203))</f>
        <v>39</v>
      </c>
      <c r="J55" s="52">
        <f t="array" ref="J55">MIN(IF(AL$4:AL$203&gt;=$A55,$U$4:$U$203))</f>
        <v>39</v>
      </c>
      <c r="K55" s="52">
        <f t="array" ref="K55">MIN(IF(AM$4:AM$203&gt;=$A55,$U$4:$U$203))</f>
        <v>40</v>
      </c>
      <c r="L55" s="52">
        <f t="array" ref="L55">MIN(IF(AN$4:AN$203&gt;=$A55,$U$4:$U$203))</f>
        <v>41</v>
      </c>
      <c r="M55" s="52">
        <f t="array" ref="M55">MIN(IF(AO$4:AO$203&gt;=$A55,$U$4:$U$203))</f>
        <v>41</v>
      </c>
      <c r="N55" s="52">
        <f t="array" ref="N55">MIN(IF(AP$4:AP$203&gt;=$A55,$U$4:$U$203))</f>
        <v>42</v>
      </c>
      <c r="O55" s="52">
        <f t="array" ref="O55">MIN(IF(AQ$4:AQ$203&gt;=$A55,$U$4:$U$203))</f>
        <v>42</v>
      </c>
      <c r="P55" s="52">
        <f t="array" ref="P55">MIN(IF(AR$4:AR$203&gt;=$A55,$U$4:$U$203))</f>
        <v>42</v>
      </c>
      <c r="Q55" s="52">
        <f t="array" ref="Q55">MIN(IF(AS$4:AS$203&gt;=$A55,$U$4:$U$203))</f>
        <v>43</v>
      </c>
      <c r="R55" s="52">
        <f t="array" ref="R55">MIN(IF(AT$4:AT$203&gt;=$A55,$U$4:$U$203))</f>
        <v>43</v>
      </c>
      <c r="S55" s="52">
        <f t="array" ref="S55">MIN(IF(AU$4:AU$203&gt;=$A55,$U$4:$U$203))</f>
        <v>44</v>
      </c>
      <c r="U55" s="39">
        <v>52</v>
      </c>
      <c r="V55" s="40">
        <f t="shared" si="4"/>
        <v>202280</v>
      </c>
      <c r="W55" s="41">
        <v>20</v>
      </c>
      <c r="X55" s="42">
        <v>520</v>
      </c>
      <c r="Y55" s="43">
        <f t="shared" si="0"/>
        <v>389</v>
      </c>
      <c r="Z55" s="44">
        <f t="shared" si="5"/>
        <v>389</v>
      </c>
      <c r="AA55" s="44">
        <f t="shared" si="8"/>
        <v>6602</v>
      </c>
      <c r="AB55" s="44">
        <f t="shared" si="7"/>
        <v>1020</v>
      </c>
      <c r="AC55" s="44">
        <f t="shared" si="6"/>
        <v>5532</v>
      </c>
      <c r="AD55" s="45">
        <f t="shared" si="18"/>
        <v>14.41</v>
      </c>
      <c r="AE55" s="46">
        <f t="shared" si="18"/>
        <v>13.2</v>
      </c>
      <c r="AF55" s="46">
        <f t="shared" si="18"/>
        <v>12.19</v>
      </c>
      <c r="AG55" s="46">
        <f t="shared" si="18"/>
        <v>11.31</v>
      </c>
      <c r="AH55" s="46">
        <f t="shared" si="18"/>
        <v>10.56</v>
      </c>
      <c r="AI55" s="46">
        <f t="shared" si="18"/>
        <v>9.9</v>
      </c>
      <c r="AJ55" s="46">
        <f t="shared" si="18"/>
        <v>9.31</v>
      </c>
      <c r="AK55" s="46">
        <f t="shared" si="18"/>
        <v>8.7899999999999991</v>
      </c>
      <c r="AL55" s="46">
        <f t="shared" si="18"/>
        <v>8.2100000000000009</v>
      </c>
      <c r="AM55" s="46">
        <f t="shared" si="18"/>
        <v>7.59</v>
      </c>
      <c r="AN55" s="46">
        <f t="shared" si="18"/>
        <v>7.24</v>
      </c>
      <c r="AO55" s="46">
        <f t="shared" si="18"/>
        <v>7.01</v>
      </c>
      <c r="AP55" s="46">
        <f t="shared" si="18"/>
        <v>6.8</v>
      </c>
      <c r="AQ55" s="46">
        <f t="shared" si="18"/>
        <v>6.59</v>
      </c>
      <c r="AR55" s="46">
        <f t="shared" si="18"/>
        <v>6.4</v>
      </c>
      <c r="AS55" s="46">
        <f t="shared" si="18"/>
        <v>6.22</v>
      </c>
      <c r="AT55" s="46">
        <f t="shared" si="19"/>
        <v>6.05</v>
      </c>
      <c r="AU55" s="47">
        <f t="shared" si="19"/>
        <v>5.74</v>
      </c>
    </row>
    <row r="56" spans="1:47" x14ac:dyDescent="0.15">
      <c r="A56" s="51">
        <v>4</v>
      </c>
      <c r="B56" s="52">
        <f t="array" ref="B56">MIN(IF(AD$4:AD$203&gt;=$A56,$U$4:$U$203))</f>
        <v>36</v>
      </c>
      <c r="C56" s="52">
        <f t="array" ref="C56">MIN(IF(AE$4:AE$203&gt;=$A56,$U$4:$U$203))</f>
        <v>37</v>
      </c>
      <c r="D56" s="52">
        <f t="array" ref="D56">MIN(IF(AF$4:AF$203&gt;=$A56,$U$4:$U$203))</f>
        <v>38</v>
      </c>
      <c r="E56" s="52">
        <f t="array" ref="E56">MIN(IF(AG$4:AG$203&gt;=$A56,$U$4:$U$203))</f>
        <v>39</v>
      </c>
      <c r="F56" s="52">
        <f t="array" ref="F56">MIN(IF(AH$4:AH$203&gt;=$A56,$U$4:$U$203))</f>
        <v>40</v>
      </c>
      <c r="G56" s="52">
        <f t="array" ref="G56">MIN(IF(AI$4:AI$203&gt;=$A56,$U$4:$U$203))</f>
        <v>41</v>
      </c>
      <c r="H56" s="52">
        <f t="array" ref="H56">MIN(IF(AJ$4:AJ$203&gt;=$A56,$U$4:$U$203))</f>
        <v>41</v>
      </c>
      <c r="I56" s="52">
        <f t="array" ref="I56">MIN(IF(AK$4:AK$203&gt;=$A56,$U$4:$U$203))</f>
        <v>42</v>
      </c>
      <c r="J56" s="52">
        <f t="array" ref="J56">MIN(IF(AL$4:AL$203&gt;=$A56,$U$4:$U$203))</f>
        <v>43</v>
      </c>
      <c r="K56" s="52">
        <f t="array" ref="K56">MIN(IF(AM$4:AM$203&gt;=$A56,$U$4:$U$203))</f>
        <v>44</v>
      </c>
      <c r="L56" s="52">
        <f t="array" ref="L56">MIN(IF(AN$4:AN$203&gt;=$A56,$U$4:$U$203))</f>
        <v>44</v>
      </c>
      <c r="M56" s="52">
        <f t="array" ref="M56">MIN(IF(AO$4:AO$203&gt;=$A56,$U$4:$U$203))</f>
        <v>45</v>
      </c>
      <c r="N56" s="52">
        <f t="array" ref="N56">MIN(IF(AP$4:AP$203&gt;=$A56,$U$4:$U$203))</f>
        <v>45</v>
      </c>
      <c r="O56" s="52">
        <f t="array" ref="O56">MIN(IF(AQ$4:AQ$203&gt;=$A56,$U$4:$U$203))</f>
        <v>46</v>
      </c>
      <c r="P56" s="52">
        <f t="array" ref="P56">MIN(IF(AR$4:AR$203&gt;=$A56,$U$4:$U$203))</f>
        <v>46</v>
      </c>
      <c r="Q56" s="52">
        <f t="array" ref="Q56">MIN(IF(AS$4:AS$203&gt;=$A56,$U$4:$U$203))</f>
        <v>46</v>
      </c>
      <c r="R56" s="52">
        <f t="array" ref="R56">MIN(IF(AT$4:AT$203&gt;=$A56,$U$4:$U$203))</f>
        <v>47</v>
      </c>
      <c r="S56" s="52">
        <f t="array" ref="S56">MIN(IF(AU$4:AU$203&gt;=$A56,$U$4:$U$203))</f>
        <v>47</v>
      </c>
      <c r="U56" s="39">
        <v>53</v>
      </c>
      <c r="V56" s="40">
        <f t="shared" si="4"/>
        <v>217300</v>
      </c>
      <c r="W56" s="41">
        <v>20</v>
      </c>
      <c r="X56" s="42">
        <v>530</v>
      </c>
      <c r="Y56" s="43">
        <f t="shared" si="0"/>
        <v>410</v>
      </c>
      <c r="Z56" s="44">
        <f t="shared" si="5"/>
        <v>410</v>
      </c>
      <c r="AA56" s="44">
        <f t="shared" si="8"/>
        <v>7012</v>
      </c>
      <c r="AB56" s="44">
        <f t="shared" si="7"/>
        <v>1040</v>
      </c>
      <c r="AC56" s="44">
        <f t="shared" si="6"/>
        <v>5922</v>
      </c>
      <c r="AD56" s="45">
        <f t="shared" si="18"/>
        <v>15.42</v>
      </c>
      <c r="AE56" s="46">
        <f t="shared" si="18"/>
        <v>14.13</v>
      </c>
      <c r="AF56" s="46">
        <f t="shared" si="18"/>
        <v>13.04</v>
      </c>
      <c r="AG56" s="46">
        <f t="shared" si="18"/>
        <v>12.11</v>
      </c>
      <c r="AH56" s="46">
        <f t="shared" si="18"/>
        <v>11.3</v>
      </c>
      <c r="AI56" s="46">
        <f t="shared" si="18"/>
        <v>10.59</v>
      </c>
      <c r="AJ56" s="46">
        <f t="shared" si="18"/>
        <v>9.9700000000000006</v>
      </c>
      <c r="AK56" s="46">
        <f t="shared" si="18"/>
        <v>9.41</v>
      </c>
      <c r="AL56" s="46">
        <f t="shared" si="18"/>
        <v>8.7899999999999991</v>
      </c>
      <c r="AM56" s="46">
        <f t="shared" si="18"/>
        <v>8.1199999999999992</v>
      </c>
      <c r="AN56" s="46">
        <f t="shared" si="18"/>
        <v>7.75</v>
      </c>
      <c r="AO56" s="46">
        <f t="shared" si="18"/>
        <v>7.51</v>
      </c>
      <c r="AP56" s="46">
        <f t="shared" si="18"/>
        <v>7.28</v>
      </c>
      <c r="AQ56" s="46">
        <f t="shared" si="18"/>
        <v>7.06</v>
      </c>
      <c r="AR56" s="46">
        <f t="shared" si="18"/>
        <v>6.85</v>
      </c>
      <c r="AS56" s="46">
        <f t="shared" si="18"/>
        <v>6.66</v>
      </c>
      <c r="AT56" s="46">
        <f t="shared" si="19"/>
        <v>6.48</v>
      </c>
      <c r="AU56" s="47">
        <f t="shared" si="19"/>
        <v>6.14</v>
      </c>
    </row>
    <row r="57" spans="1:47" x14ac:dyDescent="0.15">
      <c r="A57" s="51">
        <v>5</v>
      </c>
      <c r="B57" s="52">
        <f t="array" ref="B57">MIN(IF(AD$4:AD$203&gt;=$A57,$U$4:$U$203))</f>
        <v>39</v>
      </c>
      <c r="C57" s="52">
        <f t="array" ref="C57">MIN(IF(AE$4:AE$203&gt;=$A57,$U$4:$U$203))</f>
        <v>40</v>
      </c>
      <c r="D57" s="52">
        <f t="array" ref="D57">MIN(IF(AF$4:AF$203&gt;=$A57,$U$4:$U$203))</f>
        <v>41</v>
      </c>
      <c r="E57" s="52">
        <f t="array" ref="E57">MIN(IF(AG$4:AG$203&gt;=$A57,$U$4:$U$203))</f>
        <v>42</v>
      </c>
      <c r="F57" s="52">
        <f t="array" ref="F57">MIN(IF(AH$4:AH$203&gt;=$A57,$U$4:$U$203))</f>
        <v>42</v>
      </c>
      <c r="G57" s="52">
        <f t="array" ref="G57">MIN(IF(AI$4:AI$203&gt;=$A57,$U$4:$U$203))</f>
        <v>43</v>
      </c>
      <c r="H57" s="52">
        <f t="array" ref="H57">MIN(IF(AJ$4:AJ$203&gt;=$A57,$U$4:$U$203))</f>
        <v>44</v>
      </c>
      <c r="I57" s="52">
        <f t="array" ref="I57">MIN(IF(AK$4:AK$203&gt;=$A57,$U$4:$U$203))</f>
        <v>45</v>
      </c>
      <c r="J57" s="52">
        <f t="array" ref="J57">MIN(IF(AL$4:AL$203&gt;=$A57,$U$4:$U$203))</f>
        <v>46</v>
      </c>
      <c r="K57" s="52">
        <f t="array" ref="K57">MIN(IF(AM$4:AM$203&gt;=$A57,$U$4:$U$203))</f>
        <v>47</v>
      </c>
      <c r="L57" s="52">
        <f t="array" ref="L57">MIN(IF(AN$4:AN$203&gt;=$A57,$U$4:$U$203))</f>
        <v>47</v>
      </c>
      <c r="M57" s="52">
        <f t="array" ref="M57">MIN(IF(AO$4:AO$203&gt;=$A57,$U$4:$U$203))</f>
        <v>48</v>
      </c>
      <c r="N57" s="52">
        <f t="array" ref="N57">MIN(IF(AP$4:AP$203&gt;=$A57,$U$4:$U$203))</f>
        <v>48</v>
      </c>
      <c r="O57" s="52">
        <f t="array" ref="O57">MIN(IF(AQ$4:AQ$203&gt;=$A57,$U$4:$U$203))</f>
        <v>49</v>
      </c>
      <c r="P57" s="52">
        <f t="array" ref="P57">MIN(IF(AR$4:AR$203&gt;=$A57,$U$4:$U$203))</f>
        <v>49</v>
      </c>
      <c r="Q57" s="52">
        <f t="array" ref="Q57">MIN(IF(AS$4:AS$203&gt;=$A57,$U$4:$U$203))</f>
        <v>49</v>
      </c>
      <c r="R57" s="52">
        <f t="array" ref="R57">MIN(IF(AT$4:AT$203&gt;=$A57,$U$4:$U$203))</f>
        <v>50</v>
      </c>
      <c r="S57" s="52">
        <f t="array" ref="S57">MIN(IF(AU$4:AU$203&gt;=$A57,$U$4:$U$203))</f>
        <v>51</v>
      </c>
      <c r="U57" s="39">
        <v>54</v>
      </c>
      <c r="V57" s="40">
        <f t="shared" si="4"/>
        <v>233280</v>
      </c>
      <c r="W57" s="41">
        <v>20</v>
      </c>
      <c r="X57" s="42">
        <v>540</v>
      </c>
      <c r="Y57" s="43">
        <f t="shared" si="0"/>
        <v>432</v>
      </c>
      <c r="Z57" s="44">
        <f t="shared" si="5"/>
        <v>432</v>
      </c>
      <c r="AA57" s="44">
        <f t="shared" si="8"/>
        <v>7444</v>
      </c>
      <c r="AB57" s="44">
        <f t="shared" si="7"/>
        <v>1060</v>
      </c>
      <c r="AC57" s="44">
        <f t="shared" si="6"/>
        <v>6334</v>
      </c>
      <c r="AD57" s="45">
        <f t="shared" si="18"/>
        <v>16.489999999999998</v>
      </c>
      <c r="AE57" s="46">
        <f t="shared" si="18"/>
        <v>15.12</v>
      </c>
      <c r="AF57" s="46">
        <f t="shared" si="18"/>
        <v>13.95</v>
      </c>
      <c r="AG57" s="46">
        <f t="shared" si="18"/>
        <v>12.95</v>
      </c>
      <c r="AH57" s="46">
        <f t="shared" si="18"/>
        <v>12.09</v>
      </c>
      <c r="AI57" s="46">
        <f t="shared" si="18"/>
        <v>11.33</v>
      </c>
      <c r="AJ57" s="46">
        <f t="shared" si="18"/>
        <v>10.66</v>
      </c>
      <c r="AK57" s="46">
        <f t="shared" si="18"/>
        <v>10.07</v>
      </c>
      <c r="AL57" s="46">
        <f t="shared" si="18"/>
        <v>9.4</v>
      </c>
      <c r="AM57" s="46">
        <f t="shared" si="18"/>
        <v>8.69</v>
      </c>
      <c r="AN57" s="46">
        <f t="shared" si="18"/>
        <v>8.2899999999999991</v>
      </c>
      <c r="AO57" s="46">
        <f t="shared" si="18"/>
        <v>8.0299999999999994</v>
      </c>
      <c r="AP57" s="46">
        <f t="shared" si="18"/>
        <v>7.78</v>
      </c>
      <c r="AQ57" s="46">
        <f t="shared" si="18"/>
        <v>7.55</v>
      </c>
      <c r="AR57" s="46">
        <f t="shared" si="18"/>
        <v>7.33</v>
      </c>
      <c r="AS57" s="46">
        <f t="shared" si="18"/>
        <v>7.12</v>
      </c>
      <c r="AT57" s="46">
        <f t="shared" si="19"/>
        <v>6.93</v>
      </c>
      <c r="AU57" s="47">
        <f t="shared" si="19"/>
        <v>6.57</v>
      </c>
    </row>
    <row r="58" spans="1:47" x14ac:dyDescent="0.15">
      <c r="A58" s="51">
        <v>6</v>
      </c>
      <c r="B58" s="52">
        <f t="array" ref="B58">MIN(IF(AD$4:AD$203&gt;=$A58,$U$4:$U$203))</f>
        <v>41</v>
      </c>
      <c r="C58" s="52">
        <f t="array" ref="C58">MIN(IF(AE$4:AE$203&gt;=$A58,$U$4:$U$203))</f>
        <v>42</v>
      </c>
      <c r="D58" s="52">
        <f t="array" ref="D58">MIN(IF(AF$4:AF$203&gt;=$A58,$U$4:$U$203))</f>
        <v>43</v>
      </c>
      <c r="E58" s="52">
        <f t="array" ref="E58">MIN(IF(AG$4:AG$203&gt;=$A58,$U$4:$U$203))</f>
        <v>44</v>
      </c>
      <c r="F58" s="52">
        <f t="array" ref="F58">MIN(IF(AH$4:AH$203&gt;=$A58,$U$4:$U$203))</f>
        <v>45</v>
      </c>
      <c r="G58" s="52">
        <f t="array" ref="G58">MIN(IF(AI$4:AI$203&gt;=$A58,$U$4:$U$203))</f>
        <v>46</v>
      </c>
      <c r="H58" s="52">
        <f t="array" ref="H58">MIN(IF(AJ$4:AJ$203&gt;=$A58,$U$4:$U$203))</f>
        <v>46</v>
      </c>
      <c r="I58" s="52">
        <f t="array" ref="I58">MIN(IF(AK$4:AK$203&gt;=$A58,$U$4:$U$203))</f>
        <v>47</v>
      </c>
      <c r="J58" s="52">
        <f t="array" ref="J58">MIN(IF(AL$4:AL$203&gt;=$A58,$U$4:$U$203))</f>
        <v>48</v>
      </c>
      <c r="K58" s="52">
        <f t="array" ref="K58">MIN(IF(AM$4:AM$203&gt;=$A58,$U$4:$U$203))</f>
        <v>49</v>
      </c>
      <c r="L58" s="52">
        <f t="array" ref="L58">MIN(IF(AN$4:AN$203&gt;=$A58,$U$4:$U$203))</f>
        <v>50</v>
      </c>
      <c r="M58" s="52">
        <f t="array" ref="M58">MIN(IF(AO$4:AO$203&gt;=$A58,$U$4:$U$203))</f>
        <v>50</v>
      </c>
      <c r="N58" s="52">
        <f t="array" ref="N58">MIN(IF(AP$4:AP$203&gt;=$A58,$U$4:$U$203))</f>
        <v>51</v>
      </c>
      <c r="O58" s="52">
        <f t="array" ref="O58">MIN(IF(AQ$4:AQ$203&gt;=$A58,$U$4:$U$203))</f>
        <v>51</v>
      </c>
      <c r="P58" s="52">
        <f t="array" ref="P58">MIN(IF(AR$4:AR$203&gt;=$A58,$U$4:$U$203))</f>
        <v>52</v>
      </c>
      <c r="Q58" s="52">
        <f t="array" ref="Q58">MIN(IF(AS$4:AS$203&gt;=$A58,$U$4:$U$203))</f>
        <v>52</v>
      </c>
      <c r="R58" s="52">
        <f t="array" ref="R58">MIN(IF(AT$4:AT$203&gt;=$A58,$U$4:$U$203))</f>
        <v>52</v>
      </c>
      <c r="S58" s="52">
        <f t="array" ref="S58">MIN(IF(AU$4:AU$203&gt;=$A58,$U$4:$U$203))</f>
        <v>53</v>
      </c>
      <c r="U58" s="39">
        <v>55</v>
      </c>
      <c r="V58" s="40">
        <f t="shared" si="4"/>
        <v>250250</v>
      </c>
      <c r="W58" s="41">
        <v>20</v>
      </c>
      <c r="X58" s="42">
        <v>550</v>
      </c>
      <c r="Y58" s="43">
        <f t="shared" si="0"/>
        <v>455</v>
      </c>
      <c r="Z58" s="44">
        <f t="shared" si="5"/>
        <v>455</v>
      </c>
      <c r="AA58" s="44">
        <f t="shared" si="8"/>
        <v>7899</v>
      </c>
      <c r="AB58" s="44">
        <f t="shared" si="7"/>
        <v>1080</v>
      </c>
      <c r="AC58" s="44">
        <f t="shared" si="6"/>
        <v>6769</v>
      </c>
      <c r="AD58" s="45">
        <f t="shared" si="18"/>
        <v>17.63</v>
      </c>
      <c r="AE58" s="46">
        <f t="shared" si="18"/>
        <v>16.16</v>
      </c>
      <c r="AF58" s="46">
        <f t="shared" si="18"/>
        <v>14.91</v>
      </c>
      <c r="AG58" s="46">
        <f t="shared" si="18"/>
        <v>13.84</v>
      </c>
      <c r="AH58" s="46">
        <f t="shared" si="18"/>
        <v>12.92</v>
      </c>
      <c r="AI58" s="46">
        <f t="shared" si="18"/>
        <v>12.11</v>
      </c>
      <c r="AJ58" s="46">
        <f t="shared" si="18"/>
        <v>11.4</v>
      </c>
      <c r="AK58" s="46">
        <f t="shared" si="18"/>
        <v>10.76</v>
      </c>
      <c r="AL58" s="46">
        <f t="shared" si="18"/>
        <v>10.039999999999999</v>
      </c>
      <c r="AM58" s="46">
        <f t="shared" si="18"/>
        <v>9.2899999999999991</v>
      </c>
      <c r="AN58" s="46">
        <f t="shared" si="18"/>
        <v>8.86</v>
      </c>
      <c r="AO58" s="46">
        <f t="shared" si="18"/>
        <v>8.58</v>
      </c>
      <c r="AP58" s="46">
        <f t="shared" si="18"/>
        <v>8.32</v>
      </c>
      <c r="AQ58" s="46">
        <f t="shared" si="18"/>
        <v>8.07</v>
      </c>
      <c r="AR58" s="46">
        <f t="shared" si="18"/>
        <v>7.83</v>
      </c>
      <c r="AS58" s="46">
        <f t="shared" si="18"/>
        <v>7.61</v>
      </c>
      <c r="AT58" s="46">
        <f t="shared" si="19"/>
        <v>7.41</v>
      </c>
      <c r="AU58" s="47">
        <f t="shared" si="19"/>
        <v>7.02</v>
      </c>
    </row>
    <row r="59" spans="1:47" x14ac:dyDescent="0.15">
      <c r="A59" s="51">
        <v>7</v>
      </c>
      <c r="B59" s="52">
        <f t="array" ref="B59">MIN(IF(AD$4:AD$203&gt;=$A59,$U$4:$U$203))</f>
        <v>43</v>
      </c>
      <c r="C59" s="52">
        <f t="array" ref="C59">MIN(IF(AE$4:AE$203&gt;=$A59,$U$4:$U$203))</f>
        <v>44</v>
      </c>
      <c r="D59" s="52">
        <f t="array" ref="D59">MIN(IF(AF$4:AF$203&gt;=$A59,$U$4:$U$203))</f>
        <v>45</v>
      </c>
      <c r="E59" s="52">
        <f t="array" ref="E59">MIN(IF(AG$4:AG$203&gt;=$A59,$U$4:$U$203))</f>
        <v>46</v>
      </c>
      <c r="F59" s="52">
        <f t="array" ref="F59">MIN(IF(AH$4:AH$203&gt;=$A59,$U$4:$U$203))</f>
        <v>47</v>
      </c>
      <c r="G59" s="52">
        <f t="array" ref="G59">MIN(IF(AI$4:AI$203&gt;=$A59,$U$4:$U$203))</f>
        <v>48</v>
      </c>
      <c r="H59" s="52">
        <f t="array" ref="H59">MIN(IF(AJ$4:AJ$203&gt;=$A59,$U$4:$U$203))</f>
        <v>48</v>
      </c>
      <c r="I59" s="52">
        <f t="array" ref="I59">MIN(IF(AK$4:AK$203&gt;=$A59,$U$4:$U$203))</f>
        <v>49</v>
      </c>
      <c r="J59" s="52">
        <f t="array" ref="J59">MIN(IF(AL$4:AL$203&gt;=$A59,$U$4:$U$203))</f>
        <v>50</v>
      </c>
      <c r="K59" s="52">
        <f t="array" ref="K59">MIN(IF(AM$4:AM$203&gt;=$A59,$U$4:$U$203))</f>
        <v>51</v>
      </c>
      <c r="L59" s="52">
        <f t="array" ref="L59">MIN(IF(AN$4:AN$203&gt;=$A59,$U$4:$U$203))</f>
        <v>52</v>
      </c>
      <c r="M59" s="52">
        <f t="array" ref="M59">MIN(IF(AO$4:AO$203&gt;=$A59,$U$4:$U$203))</f>
        <v>52</v>
      </c>
      <c r="N59" s="52">
        <f t="array" ref="N59">MIN(IF(AP$4:AP$203&gt;=$A59,$U$4:$U$203))</f>
        <v>53</v>
      </c>
      <c r="O59" s="52">
        <f t="array" ref="O59">MIN(IF(AQ$4:AQ$203&gt;=$A59,$U$4:$U$203))</f>
        <v>53</v>
      </c>
      <c r="P59" s="52">
        <f t="array" ref="P59">MIN(IF(AR$4:AR$203&gt;=$A59,$U$4:$U$203))</f>
        <v>54</v>
      </c>
      <c r="Q59" s="52">
        <f t="array" ref="Q59">MIN(IF(AS$4:AS$203&gt;=$A59,$U$4:$U$203))</f>
        <v>54</v>
      </c>
      <c r="R59" s="52">
        <f t="array" ref="R59">MIN(IF(AT$4:AT$203&gt;=$A59,$U$4:$U$203))</f>
        <v>55</v>
      </c>
      <c r="S59" s="52">
        <f t="array" ref="S59">MIN(IF(AU$4:AU$203&gt;=$A59,$U$4:$U$203))</f>
        <v>55</v>
      </c>
      <c r="U59" s="39">
        <v>56</v>
      </c>
      <c r="V59" s="40">
        <f t="shared" si="4"/>
        <v>268240</v>
      </c>
      <c r="W59" s="41">
        <v>20</v>
      </c>
      <c r="X59" s="42">
        <v>560</v>
      </c>
      <c r="Y59" s="43">
        <f t="shared" si="0"/>
        <v>479</v>
      </c>
      <c r="Z59" s="44">
        <f t="shared" si="5"/>
        <v>479</v>
      </c>
      <c r="AA59" s="44">
        <f t="shared" si="8"/>
        <v>8378</v>
      </c>
      <c r="AB59" s="44">
        <f t="shared" si="7"/>
        <v>1100</v>
      </c>
      <c r="AC59" s="44">
        <f t="shared" si="6"/>
        <v>7228</v>
      </c>
      <c r="AD59" s="45">
        <f t="shared" si="18"/>
        <v>18.82</v>
      </c>
      <c r="AE59" s="46">
        <f t="shared" si="18"/>
        <v>17.25</v>
      </c>
      <c r="AF59" s="46">
        <f t="shared" si="18"/>
        <v>15.92</v>
      </c>
      <c r="AG59" s="46">
        <f t="shared" si="18"/>
        <v>14.78</v>
      </c>
      <c r="AH59" s="46">
        <f t="shared" si="18"/>
        <v>13.79</v>
      </c>
      <c r="AI59" s="46">
        <f t="shared" si="18"/>
        <v>12.93</v>
      </c>
      <c r="AJ59" s="46">
        <f t="shared" si="18"/>
        <v>12.17</v>
      </c>
      <c r="AK59" s="46">
        <f t="shared" si="18"/>
        <v>11.49</v>
      </c>
      <c r="AL59" s="46">
        <f t="shared" si="18"/>
        <v>10.72</v>
      </c>
      <c r="AM59" s="46">
        <f t="shared" si="18"/>
        <v>9.91</v>
      </c>
      <c r="AN59" s="46">
        <f t="shared" si="18"/>
        <v>9.4600000000000009</v>
      </c>
      <c r="AO59" s="46">
        <f t="shared" si="18"/>
        <v>9.16</v>
      </c>
      <c r="AP59" s="46">
        <f t="shared" si="18"/>
        <v>8.8800000000000008</v>
      </c>
      <c r="AQ59" s="46">
        <f t="shared" si="18"/>
        <v>8.6199999999999992</v>
      </c>
      <c r="AR59" s="46">
        <f t="shared" si="18"/>
        <v>8.3699999999999992</v>
      </c>
      <c r="AS59" s="46">
        <f t="shared" si="18"/>
        <v>8.1300000000000008</v>
      </c>
      <c r="AT59" s="46">
        <f t="shared" si="19"/>
        <v>7.91</v>
      </c>
      <c r="AU59" s="47">
        <f t="shared" si="19"/>
        <v>7.5</v>
      </c>
    </row>
    <row r="60" spans="1:47" x14ac:dyDescent="0.15">
      <c r="A60" s="51">
        <v>10</v>
      </c>
      <c r="B60" s="52">
        <f t="array" ref="B60">MIN(IF(AD$4:AD$203&gt;=$A60,$U$4:$U$203))</f>
        <v>47</v>
      </c>
      <c r="C60" s="52">
        <f t="array" ref="C60">MIN(IF(AE$4:AE$203&gt;=$A60,$U$4:$U$203))</f>
        <v>49</v>
      </c>
      <c r="D60" s="52">
        <f t="array" ref="D60">MIN(IF(AF$4:AF$203&gt;=$A60,$U$4:$U$203))</f>
        <v>50</v>
      </c>
      <c r="E60" s="52">
        <f t="array" ref="E60">MIN(IF(AG$4:AG$203&gt;=$A60,$U$4:$U$203))</f>
        <v>51</v>
      </c>
      <c r="F60" s="52">
        <f t="array" ref="F60">MIN(IF(AH$4:AH$203&gt;=$A60,$U$4:$U$203))</f>
        <v>52</v>
      </c>
      <c r="G60" s="52">
        <f t="array" ref="G60">MIN(IF(AI$4:AI$203&gt;=$A60,$U$4:$U$203))</f>
        <v>53</v>
      </c>
      <c r="H60" s="52">
        <f t="array" ref="H60">MIN(IF(AJ$4:AJ$203&gt;=$A60,$U$4:$U$203))</f>
        <v>54</v>
      </c>
      <c r="I60" s="52">
        <f t="array" ref="I60">MIN(IF(AK$4:AK$203&gt;=$A60,$U$4:$U$203))</f>
        <v>54</v>
      </c>
      <c r="J60" s="52">
        <f t="array" ref="J60">MIN(IF(AL$4:AL$203&gt;=$A60,$U$4:$U$203))</f>
        <v>55</v>
      </c>
      <c r="K60" s="52">
        <f t="array" ref="K60">MIN(IF(AM$4:AM$203&gt;=$A60,$U$4:$U$203))</f>
        <v>57</v>
      </c>
      <c r="L60" s="52">
        <f t="array" ref="L60">MIN(IF(AN$4:AN$203&gt;=$A60,$U$4:$U$203))</f>
        <v>57</v>
      </c>
      <c r="M60" s="52">
        <f t="array" ref="M60">MIN(IF(AO$4:AO$203&gt;=$A60,$U$4:$U$203))</f>
        <v>58</v>
      </c>
      <c r="N60" s="52">
        <f t="array" ref="N60">MIN(IF(AP$4:AP$203&gt;=$A60,$U$4:$U$203))</f>
        <v>58</v>
      </c>
      <c r="O60" s="52">
        <f t="array" ref="O60">MIN(IF(AQ$4:AQ$203&gt;=$A60,$U$4:$U$203))</f>
        <v>59</v>
      </c>
      <c r="P60" s="52">
        <f t="array" ref="P60">MIN(IF(AR$4:AR$203&gt;=$A60,$U$4:$U$203))</f>
        <v>59</v>
      </c>
      <c r="Q60" s="52">
        <f t="array" ref="Q60">MIN(IF(AS$4:AS$203&gt;=$A60,$U$4:$U$203))</f>
        <v>60</v>
      </c>
      <c r="R60" s="52">
        <f t="array" ref="R60">MIN(IF(AT$4:AT$203&gt;=$A60,$U$4:$U$203))</f>
        <v>60</v>
      </c>
      <c r="S60" s="52">
        <f t="array" ref="S60">MIN(IF(AU$4:AU$203&gt;=$A60,$U$4:$U$203))</f>
        <v>61</v>
      </c>
      <c r="U60" s="39">
        <v>57</v>
      </c>
      <c r="V60" s="40">
        <f t="shared" si="4"/>
        <v>287280</v>
      </c>
      <c r="W60" s="41">
        <v>20</v>
      </c>
      <c r="X60" s="42">
        <v>570</v>
      </c>
      <c r="Y60" s="43">
        <f t="shared" si="0"/>
        <v>504</v>
      </c>
      <c r="Z60" s="44">
        <f t="shared" si="5"/>
        <v>504</v>
      </c>
      <c r="AA60" s="44">
        <f t="shared" si="8"/>
        <v>8882</v>
      </c>
      <c r="AB60" s="44">
        <f t="shared" si="7"/>
        <v>1120</v>
      </c>
      <c r="AC60" s="44">
        <f t="shared" si="6"/>
        <v>7712</v>
      </c>
      <c r="AD60" s="45">
        <f t="shared" si="18"/>
        <v>20.079999999999998</v>
      </c>
      <c r="AE60" s="46">
        <f t="shared" si="18"/>
        <v>18.41</v>
      </c>
      <c r="AF60" s="46">
        <f t="shared" si="18"/>
        <v>16.989999999999998</v>
      </c>
      <c r="AG60" s="46">
        <f t="shared" si="18"/>
        <v>15.77</v>
      </c>
      <c r="AH60" s="46">
        <f t="shared" si="18"/>
        <v>14.72</v>
      </c>
      <c r="AI60" s="46">
        <f t="shared" si="18"/>
        <v>13.8</v>
      </c>
      <c r="AJ60" s="46">
        <f t="shared" si="18"/>
        <v>12.98</v>
      </c>
      <c r="AK60" s="46">
        <f t="shared" si="18"/>
        <v>12.26</v>
      </c>
      <c r="AL60" s="46">
        <f t="shared" si="18"/>
        <v>11.44</v>
      </c>
      <c r="AM60" s="46">
        <f t="shared" si="18"/>
        <v>10.58</v>
      </c>
      <c r="AN60" s="46">
        <f t="shared" si="18"/>
        <v>10.09</v>
      </c>
      <c r="AO60" s="46">
        <f t="shared" si="18"/>
        <v>9.77</v>
      </c>
      <c r="AP60" s="46">
        <f t="shared" si="18"/>
        <v>9.4700000000000006</v>
      </c>
      <c r="AQ60" s="46">
        <f t="shared" si="18"/>
        <v>9.19</v>
      </c>
      <c r="AR60" s="46">
        <f t="shared" si="18"/>
        <v>8.93</v>
      </c>
      <c r="AS60" s="46">
        <f t="shared" si="18"/>
        <v>8.67</v>
      </c>
      <c r="AT60" s="46">
        <f t="shared" si="19"/>
        <v>8.44</v>
      </c>
      <c r="AU60" s="47">
        <f t="shared" si="19"/>
        <v>8</v>
      </c>
    </row>
    <row r="61" spans="1:47" x14ac:dyDescent="0.15">
      <c r="A61" s="51">
        <v>15</v>
      </c>
      <c r="B61" s="52">
        <f t="array" ref="B61">MIN(IF(AD$4:AD$203&gt;=$A61,$U$4:$U$203))</f>
        <v>53</v>
      </c>
      <c r="C61" s="52">
        <f t="array" ref="C61">MIN(IF(AE$4:AE$203&gt;=$A61,$U$4:$U$203))</f>
        <v>54</v>
      </c>
      <c r="D61" s="52">
        <f t="array" ref="D61">MIN(IF(AF$4:AF$203&gt;=$A61,$U$4:$U$203))</f>
        <v>56</v>
      </c>
      <c r="E61" s="52">
        <f t="array" ref="E61">MIN(IF(AG$4:AG$203&gt;=$A61,$U$4:$U$203))</f>
        <v>57</v>
      </c>
      <c r="F61" s="52">
        <f t="array" ref="F61">MIN(IF(AH$4:AH$203&gt;=$A61,$U$4:$U$203))</f>
        <v>58</v>
      </c>
      <c r="G61" s="52">
        <f t="array" ref="G61">MIN(IF(AI$4:AI$203&gt;=$A61,$U$4:$U$203))</f>
        <v>59</v>
      </c>
      <c r="H61" s="52">
        <f t="array" ref="H61">MIN(IF(AJ$4:AJ$203&gt;=$A61,$U$4:$U$203))</f>
        <v>60</v>
      </c>
      <c r="I61" s="52">
        <f t="array" ref="I61">MIN(IF(AK$4:AK$203&gt;=$A61,$U$4:$U$203))</f>
        <v>61</v>
      </c>
      <c r="J61" s="52">
        <f t="array" ref="J61">MIN(IF(AL$4:AL$203&gt;=$A61,$U$4:$U$203))</f>
        <v>62</v>
      </c>
      <c r="K61" s="52">
        <f t="array" ref="K61">MIN(IF(AM$4:AM$203&gt;=$A61,$U$4:$U$203))</f>
        <v>63</v>
      </c>
      <c r="L61" s="52">
        <f t="array" ref="L61">MIN(IF(AN$4:AN$203&gt;=$A61,$U$4:$U$203))</f>
        <v>64</v>
      </c>
      <c r="M61" s="52">
        <f t="array" ref="M61">MIN(IF(AO$4:AO$203&gt;=$A61,$U$4:$U$203))</f>
        <v>64</v>
      </c>
      <c r="N61" s="52">
        <f t="array" ref="N61">MIN(IF(AP$4:AP$203&gt;=$A61,$U$4:$U$203))</f>
        <v>65</v>
      </c>
      <c r="O61" s="52">
        <f t="array" ref="O61">MIN(IF(AQ$4:AQ$203&gt;=$A61,$U$4:$U$203))</f>
        <v>65</v>
      </c>
      <c r="P61" s="52">
        <f t="array" ref="P61">MIN(IF(AR$4:AR$203&gt;=$A61,$U$4:$U$203))</f>
        <v>66</v>
      </c>
      <c r="Q61" s="52">
        <f t="array" ref="Q61">MIN(IF(AS$4:AS$203&gt;=$A61,$U$4:$U$203))</f>
        <v>66</v>
      </c>
      <c r="R61" s="52">
        <f t="array" ref="R61">MIN(IF(AT$4:AT$203&gt;=$A61,$U$4:$U$203))</f>
        <v>67</v>
      </c>
      <c r="S61" s="52">
        <f t="array" ref="S61">MIN(IF(AU$4:AU$203&gt;=$A61,$U$4:$U$203))</f>
        <v>68</v>
      </c>
      <c r="U61" s="39">
        <v>58</v>
      </c>
      <c r="V61" s="40">
        <f t="shared" si="4"/>
        <v>307400</v>
      </c>
      <c r="W61" s="41">
        <v>20</v>
      </c>
      <c r="X61" s="42">
        <v>580</v>
      </c>
      <c r="Y61" s="43">
        <f t="shared" si="0"/>
        <v>530</v>
      </c>
      <c r="Z61" s="44">
        <f t="shared" si="5"/>
        <v>530</v>
      </c>
      <c r="AA61" s="44">
        <f t="shared" si="8"/>
        <v>9412</v>
      </c>
      <c r="AB61" s="44">
        <f t="shared" si="7"/>
        <v>1140</v>
      </c>
      <c r="AC61" s="44">
        <f t="shared" si="6"/>
        <v>8222</v>
      </c>
      <c r="AD61" s="45">
        <f t="shared" si="18"/>
        <v>21.41</v>
      </c>
      <c r="AE61" s="46">
        <f t="shared" si="18"/>
        <v>19.62</v>
      </c>
      <c r="AF61" s="46">
        <f t="shared" si="18"/>
        <v>18.11</v>
      </c>
      <c r="AG61" s="46">
        <f t="shared" si="18"/>
        <v>16.809999999999999</v>
      </c>
      <c r="AH61" s="46">
        <f t="shared" si="18"/>
        <v>15.69</v>
      </c>
      <c r="AI61" s="46">
        <f t="shared" si="18"/>
        <v>14.71</v>
      </c>
      <c r="AJ61" s="46">
        <f t="shared" si="18"/>
        <v>13.84</v>
      </c>
      <c r="AK61" s="46">
        <f t="shared" si="18"/>
        <v>13.07</v>
      </c>
      <c r="AL61" s="46">
        <f t="shared" si="18"/>
        <v>12.2</v>
      </c>
      <c r="AM61" s="46">
        <f t="shared" si="18"/>
        <v>11.28</v>
      </c>
      <c r="AN61" s="46">
        <f t="shared" si="18"/>
        <v>10.76</v>
      </c>
      <c r="AO61" s="46">
        <f t="shared" si="18"/>
        <v>10.42</v>
      </c>
      <c r="AP61" s="46">
        <f t="shared" si="18"/>
        <v>10.1</v>
      </c>
      <c r="AQ61" s="46">
        <f t="shared" si="18"/>
        <v>9.8000000000000007</v>
      </c>
      <c r="AR61" s="46">
        <f t="shared" si="18"/>
        <v>9.52</v>
      </c>
      <c r="AS61" s="46">
        <f t="shared" si="18"/>
        <v>9.25</v>
      </c>
      <c r="AT61" s="46">
        <f t="shared" si="19"/>
        <v>9</v>
      </c>
      <c r="AU61" s="47">
        <f t="shared" si="19"/>
        <v>8.5299999999999994</v>
      </c>
    </row>
    <row r="62" spans="1:47" x14ac:dyDescent="0.15">
      <c r="A62" s="51">
        <v>30</v>
      </c>
      <c r="B62" s="52">
        <f t="array" ref="B62">MIN(IF(AD$4:AD$203&gt;=$A62,$U$4:$U$203))</f>
        <v>64</v>
      </c>
      <c r="C62" s="52">
        <f t="array" ref="C62">MIN(IF(AE$4:AE$203&gt;=$A62,$U$4:$U$203))</f>
        <v>65</v>
      </c>
      <c r="D62" s="52">
        <f t="array" ref="D62">MIN(IF(AF$4:AF$203&gt;=$A62,$U$4:$U$203))</f>
        <v>67</v>
      </c>
      <c r="E62" s="52">
        <f t="array" ref="E62">MIN(IF(AG$4:AG$203&gt;=$A62,$U$4:$U$203))</f>
        <v>68</v>
      </c>
      <c r="F62" s="52">
        <f t="array" ref="F62">MIN(IF(AH$4:AH$203&gt;=$A62,$U$4:$U$203))</f>
        <v>69</v>
      </c>
      <c r="G62" s="52">
        <f t="array" ref="G62">MIN(IF(AI$4:AI$203&gt;=$A62,$U$4:$U$203))</f>
        <v>70</v>
      </c>
      <c r="H62" s="52">
        <f t="array" ref="H62">MIN(IF(AJ$4:AJ$203&gt;=$A62,$U$4:$U$203))</f>
        <v>71</v>
      </c>
      <c r="I62" s="52">
        <f t="array" ref="I62">MIN(IF(AK$4:AK$203&gt;=$A62,$U$4:$U$203))</f>
        <v>73</v>
      </c>
      <c r="J62" s="52">
        <f t="array" ref="J62">MIN(IF(AL$4:AL$203&gt;=$A62,$U$4:$U$203))</f>
        <v>74</v>
      </c>
      <c r="K62" s="52">
        <f t="array" ref="K62">MIN(IF(AM$4:AM$203&gt;=$A62,$U$4:$U$203))</f>
        <v>75</v>
      </c>
      <c r="L62" s="52">
        <f t="array" ref="L62">MIN(IF(AN$4:AN$203&gt;=$A62,$U$4:$U$203))</f>
        <v>76</v>
      </c>
      <c r="M62" s="52">
        <f t="array" ref="M62">MIN(IF(AO$4:AO$203&gt;=$A62,$U$4:$U$203))</f>
        <v>77</v>
      </c>
      <c r="N62" s="52">
        <f t="array" ref="N62">MIN(IF(AP$4:AP$203&gt;=$A62,$U$4:$U$203))</f>
        <v>77</v>
      </c>
      <c r="O62" s="52">
        <f t="array" ref="O62">MIN(IF(AQ$4:AQ$203&gt;=$A62,$U$4:$U$203))</f>
        <v>78</v>
      </c>
      <c r="P62" s="52">
        <f t="array" ref="P62">MIN(IF(AR$4:AR$203&gt;=$A62,$U$4:$U$203))</f>
        <v>78</v>
      </c>
      <c r="Q62" s="52">
        <f t="array" ref="Q62">MIN(IF(AS$4:AS$203&gt;=$A62,$U$4:$U$203))</f>
        <v>79</v>
      </c>
      <c r="R62" s="52">
        <f t="array" ref="R62">MIN(IF(AT$4:AT$203&gt;=$A62,$U$4:$U$203))</f>
        <v>80</v>
      </c>
      <c r="S62" s="52">
        <f t="array" ref="S62">MIN(IF(AU$4:AU$203&gt;=$A62,$U$4:$U$203))</f>
        <v>81</v>
      </c>
      <c r="U62" s="39">
        <v>59</v>
      </c>
      <c r="V62" s="40">
        <f t="shared" si="4"/>
        <v>329220</v>
      </c>
      <c r="W62" s="41">
        <v>20</v>
      </c>
      <c r="X62" s="42">
        <v>590</v>
      </c>
      <c r="Y62" s="43">
        <f t="shared" si="0"/>
        <v>558</v>
      </c>
      <c r="Z62" s="44">
        <f t="shared" si="5"/>
        <v>558</v>
      </c>
      <c r="AA62" s="44">
        <f t="shared" si="8"/>
        <v>9970</v>
      </c>
      <c r="AB62" s="44">
        <f t="shared" si="7"/>
        <v>1160</v>
      </c>
      <c r="AC62" s="44">
        <f t="shared" si="6"/>
        <v>8760</v>
      </c>
      <c r="AD62" s="45">
        <f t="shared" si="18"/>
        <v>22.81</v>
      </c>
      <c r="AE62" s="46">
        <f t="shared" si="18"/>
        <v>20.91</v>
      </c>
      <c r="AF62" s="46">
        <f t="shared" si="18"/>
        <v>19.3</v>
      </c>
      <c r="AG62" s="46">
        <f t="shared" si="18"/>
        <v>17.91</v>
      </c>
      <c r="AH62" s="46">
        <f t="shared" si="18"/>
        <v>16.72</v>
      </c>
      <c r="AI62" s="46">
        <f t="shared" si="18"/>
        <v>15.67</v>
      </c>
      <c r="AJ62" s="46">
        <f t="shared" si="18"/>
        <v>14.75</v>
      </c>
      <c r="AK62" s="46">
        <f t="shared" si="18"/>
        <v>13.93</v>
      </c>
      <c r="AL62" s="46">
        <f t="shared" si="18"/>
        <v>13</v>
      </c>
      <c r="AM62" s="46">
        <f t="shared" si="18"/>
        <v>12.02</v>
      </c>
      <c r="AN62" s="46">
        <f t="shared" si="18"/>
        <v>11.47</v>
      </c>
      <c r="AO62" s="46">
        <f t="shared" si="18"/>
        <v>11.1</v>
      </c>
      <c r="AP62" s="46">
        <f t="shared" si="18"/>
        <v>10.76</v>
      </c>
      <c r="AQ62" s="46">
        <f t="shared" si="18"/>
        <v>10.44</v>
      </c>
      <c r="AR62" s="46">
        <f t="shared" si="18"/>
        <v>10.14</v>
      </c>
      <c r="AS62" s="46">
        <f t="shared" si="18"/>
        <v>9.85</v>
      </c>
      <c r="AT62" s="46">
        <f t="shared" si="19"/>
        <v>9.58</v>
      </c>
      <c r="AU62" s="47">
        <f t="shared" si="19"/>
        <v>9.09</v>
      </c>
    </row>
    <row r="63" spans="1:47" x14ac:dyDescent="0.15">
      <c r="A63" s="51">
        <v>60</v>
      </c>
      <c r="B63" s="52">
        <f t="array" ref="B63">MIN(IF(AD$4:AD$203&gt;=$A63,$U$4:$U$203))</f>
        <v>76</v>
      </c>
      <c r="C63" s="52">
        <f t="array" ref="C63">MIN(IF(AE$4:AE$203&gt;=$A63,$U$4:$U$203))</f>
        <v>78</v>
      </c>
      <c r="D63" s="52">
        <f t="array" ref="D63">MIN(IF(AF$4:AF$203&gt;=$A63,$U$4:$U$203))</f>
        <v>79</v>
      </c>
      <c r="E63" s="52">
        <f t="array" ref="E63">MIN(IF(AG$4:AG$203&gt;=$A63,$U$4:$U$203))</f>
        <v>81</v>
      </c>
      <c r="F63" s="52">
        <f t="array" ref="F63">MIN(IF(AH$4:AH$203&gt;=$A63,$U$4:$U$203))</f>
        <v>82</v>
      </c>
      <c r="G63" s="52">
        <f t="array" ref="G63">MIN(IF(AI$4:AI$203&gt;=$A63,$U$4:$U$203))</f>
        <v>84</v>
      </c>
      <c r="H63" s="52">
        <f t="array" ref="H63">MIN(IF(AJ$4:AJ$203&gt;=$A63,$U$4:$U$203))</f>
        <v>85</v>
      </c>
      <c r="I63" s="52">
        <f t="array" ref="I63">MIN(IF(AK$4:AK$203&gt;=$A63,$U$4:$U$203))</f>
        <v>86</v>
      </c>
      <c r="J63" s="52">
        <f t="array" ref="J63">MIN(IF(AL$4:AL$203&gt;=$A63,$U$4:$U$203))</f>
        <v>87</v>
      </c>
      <c r="K63" s="52">
        <f t="array" ref="K63">MIN(IF(AM$4:AM$203&gt;=$A63,$U$4:$U$203))</f>
        <v>89</v>
      </c>
      <c r="L63" s="52">
        <f t="array" ref="L63">MIN(IF(AN$4:AN$203&gt;=$A63,$U$4:$U$203))</f>
        <v>90</v>
      </c>
      <c r="M63" s="52">
        <f t="array" ref="M63">MIN(IF(AO$4:AO$203&gt;=$A63,$U$4:$U$203))</f>
        <v>91</v>
      </c>
      <c r="N63" s="52">
        <f t="array" ref="N63">MIN(IF(AP$4:AP$203&gt;=$A63,$U$4:$U$203))</f>
        <v>91</v>
      </c>
      <c r="O63" s="52">
        <f t="array" ref="O63">MIN(IF(AQ$4:AQ$203&gt;=$A63,$U$4:$U$203))</f>
        <v>92</v>
      </c>
      <c r="P63" s="52">
        <f t="array" ref="P63">MIN(IF(AR$4:AR$203&gt;=$A63,$U$4:$U$203))</f>
        <v>93</v>
      </c>
      <c r="Q63" s="52">
        <f t="array" ref="Q63">MIN(IF(AS$4:AS$203&gt;=$A63,$U$4:$U$203))</f>
        <v>93</v>
      </c>
      <c r="R63" s="52">
        <f t="array" ref="R63">MIN(IF(AT$4:AT$203&gt;=$A63,$U$4:$U$203))</f>
        <v>94</v>
      </c>
      <c r="S63" s="52">
        <f t="array" ref="S63">MIN(IF(AU$4:AU$203&gt;=$A63,$U$4:$U$203))</f>
        <v>95</v>
      </c>
      <c r="U63" s="39">
        <v>60</v>
      </c>
      <c r="V63" s="40">
        <f t="shared" si="4"/>
        <v>351600</v>
      </c>
      <c r="W63" s="41">
        <v>20</v>
      </c>
      <c r="X63" s="42">
        <v>600</v>
      </c>
      <c r="Y63" s="43">
        <f t="shared" si="0"/>
        <v>586</v>
      </c>
      <c r="Z63" s="44">
        <f t="shared" si="5"/>
        <v>586</v>
      </c>
      <c r="AA63" s="44">
        <f t="shared" si="8"/>
        <v>10556</v>
      </c>
      <c r="AB63" s="44">
        <f t="shared" si="7"/>
        <v>1180</v>
      </c>
      <c r="AC63" s="44">
        <f t="shared" si="6"/>
        <v>9326</v>
      </c>
      <c r="AD63" s="45">
        <f t="shared" si="18"/>
        <v>24.29</v>
      </c>
      <c r="AE63" s="46">
        <f t="shared" si="18"/>
        <v>22.26</v>
      </c>
      <c r="AF63" s="46">
        <f t="shared" si="18"/>
        <v>20.54</v>
      </c>
      <c r="AG63" s="46">
        <f t="shared" si="18"/>
        <v>19.07</v>
      </c>
      <c r="AH63" s="46">
        <f t="shared" si="18"/>
        <v>17.8</v>
      </c>
      <c r="AI63" s="46">
        <f t="shared" si="18"/>
        <v>16.68</v>
      </c>
      <c r="AJ63" s="46">
        <f t="shared" si="18"/>
        <v>15.7</v>
      </c>
      <c r="AK63" s="46">
        <f t="shared" si="18"/>
        <v>14.83</v>
      </c>
      <c r="AL63" s="46">
        <f t="shared" si="18"/>
        <v>13.84</v>
      </c>
      <c r="AM63" s="46">
        <f t="shared" si="18"/>
        <v>12.79</v>
      </c>
      <c r="AN63" s="46">
        <f t="shared" si="18"/>
        <v>12.21</v>
      </c>
      <c r="AO63" s="46">
        <f t="shared" si="18"/>
        <v>11.82</v>
      </c>
      <c r="AP63" s="46">
        <f t="shared" si="18"/>
        <v>11.46</v>
      </c>
      <c r="AQ63" s="46">
        <f t="shared" si="18"/>
        <v>11.12</v>
      </c>
      <c r="AR63" s="46">
        <f t="shared" si="18"/>
        <v>10.79</v>
      </c>
      <c r="AS63" s="46">
        <f t="shared" si="18"/>
        <v>10.49</v>
      </c>
      <c r="AT63" s="46">
        <f t="shared" si="19"/>
        <v>10.199999999999999</v>
      </c>
      <c r="AU63" s="47">
        <f t="shared" si="19"/>
        <v>9.67</v>
      </c>
    </row>
    <row r="64" spans="1:47" x14ac:dyDescent="0.15">
      <c r="A64" s="51">
        <v>90</v>
      </c>
      <c r="B64" s="52">
        <f t="array" ref="B64">MIN(IF(AD$4:AD$203&gt;=$A64,$U$4:$U$203))</f>
        <v>84</v>
      </c>
      <c r="C64" s="52">
        <f t="array" ref="C64">MIN(IF(AE$4:AE$203&gt;=$A64,$U$4:$U$203))</f>
        <v>86</v>
      </c>
      <c r="D64" s="52">
        <f t="array" ref="D64">MIN(IF(AF$4:AF$203&gt;=$A64,$U$4:$U$203))</f>
        <v>88</v>
      </c>
      <c r="E64" s="52">
        <f t="array" ref="E64">MIN(IF(AG$4:AG$203&gt;=$A64,$U$4:$U$203))</f>
        <v>89</v>
      </c>
      <c r="F64" s="52">
        <f t="array" ref="F64">MIN(IF(AH$4:AH$203&gt;=$A64,$U$4:$U$203))</f>
        <v>91</v>
      </c>
      <c r="G64" s="52">
        <f t="array" ref="G64">MIN(IF(AI$4:AI$203&gt;=$A64,$U$4:$U$203))</f>
        <v>92</v>
      </c>
      <c r="H64" s="52">
        <f t="array" ref="H64">MIN(IF(AJ$4:AJ$203&gt;=$A64,$U$4:$U$203))</f>
        <v>93</v>
      </c>
      <c r="I64" s="52">
        <f t="array" ref="I64">MIN(IF(AK$4:AK$203&gt;=$A64,$U$4:$U$203))</f>
        <v>95</v>
      </c>
      <c r="J64" s="52">
        <f t="array" ref="J64">MIN(IF(AL$4:AL$203&gt;=$A64,$U$4:$U$203))</f>
        <v>96</v>
      </c>
      <c r="K64" s="52">
        <f t="array" ref="K64">MIN(IF(AM$4:AM$203&gt;=$A64,$U$4:$U$203))</f>
        <v>98</v>
      </c>
      <c r="L64" s="52">
        <f t="array" ref="L64">MIN(IF(AN$4:AN$203&gt;=$A64,$U$4:$U$203))</f>
        <v>99</v>
      </c>
      <c r="M64" s="52">
        <f t="array" ref="M64">MIN(IF(AO$4:AO$203&gt;=$A64,$U$4:$U$203))</f>
        <v>100</v>
      </c>
      <c r="N64" s="52">
        <f t="array" ref="N64">MIN(IF(AP$4:AP$203&gt;=$A64,$U$4:$U$203))</f>
        <v>101</v>
      </c>
      <c r="O64" s="52">
        <f t="array" ref="O64">MIN(IF(AQ$4:AQ$203&gt;=$A64,$U$4:$U$203))</f>
        <v>101</v>
      </c>
      <c r="P64" s="52">
        <f t="array" ref="P64">MIN(IF(AR$4:AR$203&gt;=$A64,$U$4:$U$203))</f>
        <v>102</v>
      </c>
      <c r="Q64" s="52">
        <f t="array" ref="Q64">MIN(IF(AS$4:AS$203&gt;=$A64,$U$4:$U$203))</f>
        <v>103</v>
      </c>
      <c r="R64" s="52">
        <f t="array" ref="R64">MIN(IF(AT$4:AT$203&gt;=$A64,$U$4:$U$203))</f>
        <v>103</v>
      </c>
      <c r="S64" s="52">
        <f t="array" ref="S64">MIN(IF(AU$4:AU$203&gt;=$A64,$U$4:$U$203))</f>
        <v>105</v>
      </c>
      <c r="U64" s="39">
        <v>61</v>
      </c>
      <c r="V64" s="40">
        <f t="shared" si="4"/>
        <v>375760</v>
      </c>
      <c r="W64" s="41">
        <v>20</v>
      </c>
      <c r="X64" s="42">
        <v>610</v>
      </c>
      <c r="Y64" s="43">
        <f t="shared" si="0"/>
        <v>616</v>
      </c>
      <c r="Z64" s="44">
        <f t="shared" si="5"/>
        <v>616</v>
      </c>
      <c r="AA64" s="44">
        <f t="shared" si="8"/>
        <v>11172</v>
      </c>
      <c r="AB64" s="44">
        <f t="shared" si="7"/>
        <v>1200</v>
      </c>
      <c r="AC64" s="44">
        <f t="shared" si="6"/>
        <v>9922</v>
      </c>
      <c r="AD64" s="45">
        <f t="shared" si="18"/>
        <v>25.84</v>
      </c>
      <c r="AE64" s="46">
        <f t="shared" si="18"/>
        <v>23.68</v>
      </c>
      <c r="AF64" s="46">
        <f t="shared" si="18"/>
        <v>21.85</v>
      </c>
      <c r="AG64" s="46">
        <f t="shared" si="18"/>
        <v>20.29</v>
      </c>
      <c r="AH64" s="46">
        <f t="shared" si="18"/>
        <v>18.940000000000001</v>
      </c>
      <c r="AI64" s="46">
        <f t="shared" si="18"/>
        <v>17.75</v>
      </c>
      <c r="AJ64" s="46">
        <f t="shared" si="18"/>
        <v>16.7</v>
      </c>
      <c r="AK64" s="46">
        <f t="shared" si="18"/>
        <v>15.77</v>
      </c>
      <c r="AL64" s="46">
        <f t="shared" si="18"/>
        <v>14.72</v>
      </c>
      <c r="AM64" s="46">
        <f t="shared" si="18"/>
        <v>13.61</v>
      </c>
      <c r="AN64" s="46">
        <f t="shared" si="18"/>
        <v>12.99</v>
      </c>
      <c r="AO64" s="46">
        <f t="shared" si="18"/>
        <v>12.58</v>
      </c>
      <c r="AP64" s="46">
        <f t="shared" si="18"/>
        <v>12.19</v>
      </c>
      <c r="AQ64" s="46">
        <f t="shared" si="18"/>
        <v>11.83</v>
      </c>
      <c r="AR64" s="46">
        <f t="shared" si="18"/>
        <v>11.48</v>
      </c>
      <c r="AS64" s="46">
        <f t="shared" si="18"/>
        <v>11.16</v>
      </c>
      <c r="AT64" s="46">
        <f t="shared" si="19"/>
        <v>10.86</v>
      </c>
      <c r="AU64" s="47">
        <f t="shared" si="19"/>
        <v>10.29</v>
      </c>
    </row>
    <row r="65" spans="1:47" x14ac:dyDescent="0.15">
      <c r="A65" s="51">
        <v>120</v>
      </c>
      <c r="B65" s="52">
        <f t="array" ref="B65">MIN(IF(AD$4:AD$203&gt;=$A65,$U$4:$U$203))</f>
        <v>90</v>
      </c>
      <c r="C65" s="52">
        <f t="array" ref="C65">MIN(IF(AE$4:AE$203&gt;=$A65,$U$4:$U$203))</f>
        <v>92</v>
      </c>
      <c r="D65" s="52">
        <f t="array" ref="D65">MIN(IF(AF$4:AF$203&gt;=$A65,$U$4:$U$203))</f>
        <v>94</v>
      </c>
      <c r="E65" s="52">
        <f t="array" ref="E65">MIN(IF(AG$4:AG$203&gt;=$A65,$U$4:$U$203))</f>
        <v>95</v>
      </c>
      <c r="F65" s="52">
        <f t="array" ref="F65">MIN(IF(AH$4:AH$203&gt;=$A65,$U$4:$U$203))</f>
        <v>97</v>
      </c>
      <c r="G65" s="52">
        <f t="array" ref="G65">MIN(IF(AI$4:AI$203&gt;=$A65,$U$4:$U$203))</f>
        <v>98</v>
      </c>
      <c r="H65" s="52">
        <f t="array" ref="H65">MIN(IF(AJ$4:AJ$203&gt;=$A65,$U$4:$U$203))</f>
        <v>100</v>
      </c>
      <c r="I65" s="52">
        <f t="array" ref="I65">MIN(IF(AK$4:AK$203&gt;=$A65,$U$4:$U$203))</f>
        <v>101</v>
      </c>
      <c r="J65" s="52">
        <f t="array" ref="J65">MIN(IF(AL$4:AL$203&gt;=$A65,$U$4:$U$203))</f>
        <v>103</v>
      </c>
      <c r="K65" s="52">
        <f t="array" ref="K65">MIN(IF(AM$4:AM$203&gt;=$A65,$U$4:$U$203))</f>
        <v>105</v>
      </c>
      <c r="L65" s="52">
        <f t="array" ref="L65">MIN(IF(AN$4:AN$203&gt;=$A65,$U$4:$U$203))</f>
        <v>106</v>
      </c>
      <c r="M65" s="52">
        <f t="array" ref="M65">MIN(IF(AO$4:AO$203&gt;=$A65,$U$4:$U$203))</f>
        <v>107</v>
      </c>
      <c r="N65" s="52">
        <f t="array" ref="N65">MIN(IF(AP$4:AP$203&gt;=$A65,$U$4:$U$203))</f>
        <v>108</v>
      </c>
      <c r="O65" s="52">
        <f t="array" ref="O65">MIN(IF(AQ$4:AQ$203&gt;=$A65,$U$4:$U$203))</f>
        <v>109</v>
      </c>
      <c r="P65" s="52">
        <f t="array" ref="P65">MIN(IF(AR$4:AR$203&gt;=$A65,$U$4:$U$203))</f>
        <v>110</v>
      </c>
      <c r="Q65" s="52">
        <f t="array" ref="Q65">MIN(IF(AS$4:AS$203&gt;=$A65,$U$4:$U$203))</f>
        <v>110</v>
      </c>
      <c r="R65" s="52">
        <f t="array" ref="R65">MIN(IF(AT$4:AT$203&gt;=$A65,$U$4:$U$203))</f>
        <v>111</v>
      </c>
      <c r="S65" s="52">
        <f t="array" ref="S65">MIN(IF(AU$4:AU$203&gt;=$A65,$U$4:$U$203))</f>
        <v>113</v>
      </c>
      <c r="U65" s="39">
        <v>62</v>
      </c>
      <c r="V65" s="40">
        <f t="shared" si="4"/>
        <v>401140</v>
      </c>
      <c r="W65" s="41">
        <v>20</v>
      </c>
      <c r="X65" s="42">
        <v>620</v>
      </c>
      <c r="Y65" s="43">
        <f t="shared" si="0"/>
        <v>647</v>
      </c>
      <c r="Z65" s="44">
        <f t="shared" si="5"/>
        <v>647</v>
      </c>
      <c r="AA65" s="44">
        <f t="shared" si="8"/>
        <v>11819</v>
      </c>
      <c r="AB65" s="44">
        <f t="shared" si="7"/>
        <v>1220</v>
      </c>
      <c r="AC65" s="44">
        <f t="shared" si="6"/>
        <v>10549</v>
      </c>
      <c r="AD65" s="45">
        <f t="shared" si="18"/>
        <v>27.47</v>
      </c>
      <c r="AE65" s="46">
        <f t="shared" si="18"/>
        <v>25.18</v>
      </c>
      <c r="AF65" s="46">
        <f t="shared" si="18"/>
        <v>23.24</v>
      </c>
      <c r="AG65" s="46">
        <f t="shared" si="18"/>
        <v>21.57</v>
      </c>
      <c r="AH65" s="46">
        <f t="shared" si="18"/>
        <v>20.13</v>
      </c>
      <c r="AI65" s="46">
        <f t="shared" si="18"/>
        <v>18.87</v>
      </c>
      <c r="AJ65" s="46">
        <f t="shared" si="18"/>
        <v>17.760000000000002</v>
      </c>
      <c r="AK65" s="46">
        <f t="shared" si="18"/>
        <v>16.77</v>
      </c>
      <c r="AL65" s="46">
        <f t="shared" si="18"/>
        <v>15.65</v>
      </c>
      <c r="AM65" s="46">
        <f t="shared" si="18"/>
        <v>14.47</v>
      </c>
      <c r="AN65" s="46">
        <f t="shared" si="18"/>
        <v>13.81</v>
      </c>
      <c r="AO65" s="46">
        <f t="shared" si="18"/>
        <v>13.37</v>
      </c>
      <c r="AP65" s="46">
        <f t="shared" si="18"/>
        <v>12.96</v>
      </c>
      <c r="AQ65" s="46">
        <f t="shared" si="18"/>
        <v>12.57</v>
      </c>
      <c r="AR65" s="46">
        <f t="shared" si="18"/>
        <v>12.21</v>
      </c>
      <c r="AS65" s="46">
        <f t="shared" si="18"/>
        <v>11.87</v>
      </c>
      <c r="AT65" s="46">
        <f t="shared" si="19"/>
        <v>11.54</v>
      </c>
      <c r="AU65" s="47">
        <f t="shared" si="19"/>
        <v>10.94</v>
      </c>
    </row>
    <row r="66" spans="1:47" x14ac:dyDescent="0.15">
      <c r="A66" s="51">
        <v>180</v>
      </c>
      <c r="B66" s="52">
        <f t="array" ref="B66">MIN(IF(AD$4:AD$203&gt;=$A66,$U$4:$U$203))</f>
        <v>99</v>
      </c>
      <c r="C66" s="52">
        <f t="array" ref="C66">MIN(IF(AE$4:AE$203&gt;=$A66,$U$4:$U$203))</f>
        <v>101</v>
      </c>
      <c r="D66" s="52">
        <f t="array" ref="D66">MIN(IF(AF$4:AF$203&gt;=$A66,$U$4:$U$203))</f>
        <v>103</v>
      </c>
      <c r="E66" s="52">
        <f t="array" ref="E66">MIN(IF(AG$4:AG$203&gt;=$A66,$U$4:$U$203))</f>
        <v>105</v>
      </c>
      <c r="F66" s="52">
        <f t="array" ref="F66">MIN(IF(AH$4:AH$203&gt;=$A66,$U$4:$U$203))</f>
        <v>107</v>
      </c>
      <c r="G66" s="52">
        <f t="array" ref="G66">MIN(IF(AI$4:AI$203&gt;=$A66,$U$4:$U$203))</f>
        <v>109</v>
      </c>
      <c r="H66" s="52">
        <f t="array" ref="H66">MIN(IF(AJ$4:AJ$203&gt;=$A66,$U$4:$U$203))</f>
        <v>110</v>
      </c>
      <c r="I66" s="52">
        <f t="array" ref="I66">MIN(IF(AK$4:AK$203&gt;=$A66,$U$4:$U$203))</f>
        <v>112</v>
      </c>
      <c r="J66" s="52">
        <f t="array" ref="J66">MIN(IF(AL$4:AL$203&gt;=$A66,$U$4:$U$203))</f>
        <v>114</v>
      </c>
      <c r="K66" s="52">
        <f t="array" ref="K66">MIN(IF(AM$4:AM$203&gt;=$A66,$U$4:$U$203))</f>
        <v>117</v>
      </c>
      <c r="L66" s="52">
        <f t="array" ref="L66">MIN(IF(AN$4:AN$203&gt;=$A66,$U$4:$U$203))</f>
        <v>118</v>
      </c>
      <c r="M66" s="52">
        <f t="array" ref="M66">MIN(IF(AO$4:AO$203&gt;=$A66,$U$4:$U$203))</f>
        <v>120</v>
      </c>
      <c r="N66" s="52">
        <f t="array" ref="N66">MIN(IF(AP$4:AP$203&gt;=$A66,$U$4:$U$203))</f>
        <v>121</v>
      </c>
      <c r="O66" s="52">
        <f t="array" ref="O66">MIN(IF(AQ$4:AQ$203&gt;=$A66,$U$4:$U$203))</f>
        <v>122</v>
      </c>
      <c r="P66" s="52">
        <f t="array" ref="P66">MIN(IF(AR$4:AR$203&gt;=$A66,$U$4:$U$203))</f>
        <v>123</v>
      </c>
      <c r="Q66" s="52">
        <f t="array" ref="Q66">MIN(IF(AS$4:AS$203&gt;=$A66,$U$4:$U$203))</f>
        <v>124</v>
      </c>
      <c r="R66" s="52">
        <f t="array" ref="R66">MIN(IF(AT$4:AT$203&gt;=$A66,$U$4:$U$203))</f>
        <v>125</v>
      </c>
      <c r="S66" s="52">
        <f t="array" ref="S66">MIN(IF(AU$4:AU$203&gt;=$A66,$U$4:$U$203))</f>
        <v>127</v>
      </c>
      <c r="U66" s="39">
        <v>63</v>
      </c>
      <c r="V66" s="40">
        <f t="shared" si="4"/>
        <v>428400</v>
      </c>
      <c r="W66" s="41">
        <v>20</v>
      </c>
      <c r="X66" s="42">
        <v>630</v>
      </c>
      <c r="Y66" s="43">
        <f t="shared" si="0"/>
        <v>680</v>
      </c>
      <c r="Z66" s="44">
        <f t="shared" si="5"/>
        <v>680</v>
      </c>
      <c r="AA66" s="44">
        <f t="shared" si="8"/>
        <v>12499</v>
      </c>
      <c r="AB66" s="44">
        <f t="shared" si="7"/>
        <v>1240</v>
      </c>
      <c r="AC66" s="44">
        <f t="shared" si="6"/>
        <v>11209</v>
      </c>
      <c r="AD66" s="45">
        <f t="shared" si="18"/>
        <v>29.19</v>
      </c>
      <c r="AE66" s="46">
        <f t="shared" si="18"/>
        <v>26.75</v>
      </c>
      <c r="AF66" s="46">
        <f t="shared" si="18"/>
        <v>24.69</v>
      </c>
      <c r="AG66" s="46">
        <f t="shared" si="18"/>
        <v>22.92</v>
      </c>
      <c r="AH66" s="46">
        <f t="shared" si="18"/>
        <v>21.39</v>
      </c>
      <c r="AI66" s="46">
        <f t="shared" si="18"/>
        <v>20.05</v>
      </c>
      <c r="AJ66" s="46">
        <f t="shared" si="18"/>
        <v>18.87</v>
      </c>
      <c r="AK66" s="46">
        <f t="shared" si="18"/>
        <v>17.82</v>
      </c>
      <c r="AL66" s="46">
        <f t="shared" si="18"/>
        <v>16.63</v>
      </c>
      <c r="AM66" s="46">
        <f t="shared" si="18"/>
        <v>15.38</v>
      </c>
      <c r="AN66" s="46">
        <f t="shared" si="18"/>
        <v>14.67</v>
      </c>
      <c r="AO66" s="46">
        <f t="shared" si="18"/>
        <v>14.21</v>
      </c>
      <c r="AP66" s="46">
        <f t="shared" si="18"/>
        <v>13.77</v>
      </c>
      <c r="AQ66" s="46">
        <f t="shared" si="18"/>
        <v>13.36</v>
      </c>
      <c r="AR66" s="46">
        <f t="shared" si="18"/>
        <v>12.97</v>
      </c>
      <c r="AS66" s="46">
        <f t="shared" si="18"/>
        <v>12.61</v>
      </c>
      <c r="AT66" s="46">
        <f t="shared" si="19"/>
        <v>12.26</v>
      </c>
      <c r="AU66" s="47">
        <f t="shared" si="19"/>
        <v>11.63</v>
      </c>
    </row>
    <row r="67" spans="1:47" x14ac:dyDescent="0.15">
      <c r="A67" s="38">
        <v>360</v>
      </c>
      <c r="B67" s="13">
        <f t="array" ref="B67">MIN(IF(AD$4:AD$203&gt;=$A67,$U$4:$U$203))</f>
        <v>119</v>
      </c>
      <c r="C67" s="13">
        <f t="array" ref="C67">MIN(IF(AE$4:AE$203&gt;=$A67,$U$4:$U$203))</f>
        <v>122</v>
      </c>
      <c r="D67" s="13">
        <f t="array" ref="D67">MIN(IF(AF$4:AF$203&gt;=$A67,$U$4:$U$203))</f>
        <v>125</v>
      </c>
      <c r="E67" s="13">
        <f t="array" ref="E67">MIN(IF(AG$4:AG$203&gt;=$A67,$U$4:$U$203))</f>
        <v>128</v>
      </c>
      <c r="F67" s="13">
        <f t="array" ref="F67">MIN(IF(AH$4:AH$203&gt;=$A67,$U$4:$U$203))</f>
        <v>130</v>
      </c>
      <c r="G67" s="13">
        <f t="array" ref="G67">MIN(IF(AI$4:AI$203&gt;=$A67,$U$4:$U$203))</f>
        <v>133</v>
      </c>
      <c r="H67" s="13">
        <f t="array" ref="H67">MIN(IF(AJ$4:AJ$203&gt;=$A67,$U$4:$U$203))</f>
        <v>136</v>
      </c>
      <c r="I67" s="13">
        <f t="array" ref="I67">MIN(IF(AK$4:AK$203&gt;=$A67,$U$4:$U$203))</f>
        <v>138</v>
      </c>
      <c r="J67" s="13">
        <f t="array" ref="J67">MIN(IF(AL$4:AL$203&gt;=$A67,$U$4:$U$203))</f>
        <v>142</v>
      </c>
      <c r="K67" s="13">
        <f t="array" ref="K67">MIN(IF(AM$4:AM$203&gt;=$A67,$U$4:$U$203))</f>
        <v>146</v>
      </c>
      <c r="L67" s="13">
        <f t="array" ref="L67">MIN(IF(AN$4:AN$203&gt;=$A67,$U$4:$U$203))</f>
        <v>148</v>
      </c>
      <c r="M67" s="13">
        <f t="array" ref="M67">MIN(IF(AO$4:AO$203&gt;=$A67,$U$4:$U$203))</f>
        <v>150</v>
      </c>
      <c r="N67" s="13">
        <f t="array" ref="N67">MIN(IF(AP$4:AP$203&gt;=$A67,$U$4:$U$203))</f>
        <v>151</v>
      </c>
      <c r="O67" s="13">
        <f t="array" ref="O67">MIN(IF(AQ$4:AQ$203&gt;=$A67,$U$4:$U$203))</f>
        <v>153</v>
      </c>
      <c r="P67" s="13">
        <f t="array" ref="P67">MIN(IF(AR$4:AR$203&gt;=$A67,$U$4:$U$203))</f>
        <v>155</v>
      </c>
      <c r="Q67" s="13">
        <f t="array" ref="Q67">MIN(IF(AS$4:AS$203&gt;=$A67,$U$4:$U$203))</f>
        <v>156</v>
      </c>
      <c r="R67" s="13">
        <f t="array" ref="R67">MIN(IF(AT$4:AT$203&gt;=$A67,$U$4:$U$203))</f>
        <v>158</v>
      </c>
      <c r="S67" s="13">
        <f t="array" ref="S67">MIN(IF(AU$4:AU$203&gt;=$A67,$U$4:$U$203))</f>
        <v>161</v>
      </c>
      <c r="U67" s="39">
        <v>64</v>
      </c>
      <c r="V67" s="40">
        <f t="shared" si="4"/>
        <v>456960</v>
      </c>
      <c r="W67" s="41">
        <v>20</v>
      </c>
      <c r="X67" s="42">
        <v>640</v>
      </c>
      <c r="Y67" s="43">
        <f t="shared" si="0"/>
        <v>714</v>
      </c>
      <c r="Z67" s="44">
        <f t="shared" si="5"/>
        <v>714</v>
      </c>
      <c r="AA67" s="44">
        <f t="shared" si="8"/>
        <v>13213</v>
      </c>
      <c r="AB67" s="44">
        <f t="shared" si="7"/>
        <v>1260</v>
      </c>
      <c r="AC67" s="44">
        <f t="shared" si="6"/>
        <v>11903</v>
      </c>
      <c r="AD67" s="45">
        <f t="shared" si="18"/>
        <v>31</v>
      </c>
      <c r="AE67" s="46">
        <f t="shared" si="18"/>
        <v>28.41</v>
      </c>
      <c r="AF67" s="46">
        <f t="shared" si="18"/>
        <v>26.22</v>
      </c>
      <c r="AG67" s="46">
        <f t="shared" si="18"/>
        <v>24.34</v>
      </c>
      <c r="AH67" s="46">
        <f t="shared" si="18"/>
        <v>22.72</v>
      </c>
      <c r="AI67" s="46">
        <f t="shared" si="18"/>
        <v>21.29</v>
      </c>
      <c r="AJ67" s="46">
        <f t="shared" si="18"/>
        <v>20.04</v>
      </c>
      <c r="AK67" s="46">
        <f t="shared" si="18"/>
        <v>18.920000000000002</v>
      </c>
      <c r="AL67" s="46">
        <f t="shared" si="18"/>
        <v>17.66</v>
      </c>
      <c r="AM67" s="46">
        <f t="shared" si="18"/>
        <v>16.329999999999998</v>
      </c>
      <c r="AN67" s="46">
        <f t="shared" si="18"/>
        <v>15.58</v>
      </c>
      <c r="AO67" s="46">
        <f t="shared" si="18"/>
        <v>15.09</v>
      </c>
      <c r="AP67" s="46">
        <f t="shared" si="18"/>
        <v>14.62</v>
      </c>
      <c r="AQ67" s="46">
        <f t="shared" si="18"/>
        <v>14.19</v>
      </c>
      <c r="AR67" s="46">
        <f t="shared" si="18"/>
        <v>13.78</v>
      </c>
      <c r="AS67" s="46">
        <f t="shared" ref="AN67:AU82" si="20">ROUND($AC67/INDEX($E:$E,MATCH(AS$3,$A:$A,0)),2)</f>
        <v>13.39</v>
      </c>
      <c r="AT67" s="46">
        <f t="shared" si="20"/>
        <v>13.02</v>
      </c>
      <c r="AU67" s="47">
        <f t="shared" si="20"/>
        <v>12.35</v>
      </c>
    </row>
    <row r="68" spans="1:47" x14ac:dyDescent="0.15">
      <c r="A68" s="38">
        <v>540</v>
      </c>
      <c r="B68" s="13">
        <f t="array" ref="B68">MIN(IF(AD$4:AD$203&gt;=$A68,$U$4:$U$203))</f>
        <v>134</v>
      </c>
      <c r="C68" s="13">
        <f t="array" ref="C68">MIN(IF(AE$4:AE$203&gt;=$A68,$U$4:$U$203))</f>
        <v>138</v>
      </c>
      <c r="D68" s="13">
        <f t="array" ref="D68">MIN(IF(AF$4:AF$203&gt;=$A68,$U$4:$U$203))</f>
        <v>142</v>
      </c>
      <c r="E68" s="13">
        <f t="array" ref="E68">MIN(IF(AG$4:AG$203&gt;=$A68,$U$4:$U$203))</f>
        <v>146</v>
      </c>
      <c r="F68" s="13">
        <f t="array" ref="F68">MIN(IF(AH$4:AH$203&gt;=$A68,$U$4:$U$203))</f>
        <v>149</v>
      </c>
      <c r="G68" s="13">
        <f t="array" ref="G68">MIN(IF(AI$4:AI$203&gt;=$A68,$U$4:$U$203))</f>
        <v>153</v>
      </c>
      <c r="H68" s="13">
        <f t="array" ref="H68">MIN(IF(AJ$4:AJ$203&gt;=$A68,$U$4:$U$203))</f>
        <v>156</v>
      </c>
      <c r="I68" s="13">
        <f t="array" ref="I68">MIN(IF(AK$4:AK$203&gt;=$A68,$U$4:$U$203))</f>
        <v>160</v>
      </c>
      <c r="J68" s="13">
        <f t="array" ref="J68">MIN(IF(AL$4:AL$203&gt;=$A68,$U$4:$U$203))</f>
        <v>164</v>
      </c>
      <c r="K68" s="13">
        <f t="array" ref="K68">MIN(IF(AM$4:AM$203&gt;=$A68,$U$4:$U$203))</f>
        <v>169</v>
      </c>
      <c r="L68" s="13">
        <f t="array" ref="L68">MIN(IF(AN$4:AN$203&gt;=$A68,$U$4:$U$203))</f>
        <v>172</v>
      </c>
      <c r="M68" s="13">
        <f t="array" ref="M68">MIN(IF(AO$4:AO$203&gt;=$A68,$U$4:$U$203))</f>
        <v>174</v>
      </c>
      <c r="N68" s="13">
        <f t="array" ref="N68">MIN(IF(AP$4:AP$203&gt;=$A68,$U$4:$U$203))</f>
        <v>176</v>
      </c>
      <c r="O68" s="13">
        <f t="array" ref="O68">MIN(IF(AQ$4:AQ$203&gt;=$A68,$U$4:$U$203))</f>
        <v>178</v>
      </c>
      <c r="P68" s="13">
        <f t="array" ref="P68">MIN(IF(AR$4:AR$203&gt;=$A68,$U$4:$U$203))</f>
        <v>180</v>
      </c>
      <c r="Q68" s="13">
        <f t="array" ref="Q68">MIN(IF(AS$4:AS$203&gt;=$A68,$U$4:$U$203))</f>
        <v>182</v>
      </c>
      <c r="R68" s="13">
        <f t="array" ref="R68">MIN(IF(AT$4:AT$203&gt;=$A68,$U$4:$U$203))</f>
        <v>184</v>
      </c>
      <c r="S68" s="13">
        <f t="array" ref="S68">MIN(IF(AU$4:AU$203&gt;=$A68,$U$4:$U$203))</f>
        <v>188</v>
      </c>
      <c r="U68" s="39">
        <v>65</v>
      </c>
      <c r="V68" s="40">
        <f t="shared" si="4"/>
        <v>486850</v>
      </c>
      <c r="W68" s="41">
        <v>20</v>
      </c>
      <c r="X68" s="42">
        <v>650</v>
      </c>
      <c r="Y68" s="43">
        <f t="shared" ref="Y68:Y131" si="21">INT(IF($U68&lt;30,$P$5,IF($U68&gt;100,$P$7,$P$6))*$U68^IF($U68&lt;30,$Q$5,IF($U68&gt;100,$Q$7,$Q$6))+IF($U68&lt;30,$R$5,IF($U68&gt;100,$R$7,$R$6)))</f>
        <v>749</v>
      </c>
      <c r="Z68" s="44">
        <f t="shared" si="5"/>
        <v>749</v>
      </c>
      <c r="AA68" s="44">
        <f t="shared" si="8"/>
        <v>13962</v>
      </c>
      <c r="AB68" s="44">
        <f t="shared" si="7"/>
        <v>1280</v>
      </c>
      <c r="AC68" s="44">
        <f t="shared" si="6"/>
        <v>12632</v>
      </c>
      <c r="AD68" s="45">
        <f t="shared" ref="AD68:AS83" si="22">ROUND($AC68/INDEX($E:$E,MATCH(AD$3,$A:$A,0)),2)</f>
        <v>32.9</v>
      </c>
      <c r="AE68" s="46">
        <f t="shared" si="22"/>
        <v>30.15</v>
      </c>
      <c r="AF68" s="46">
        <f t="shared" si="22"/>
        <v>27.82</v>
      </c>
      <c r="AG68" s="46">
        <f t="shared" si="22"/>
        <v>25.83</v>
      </c>
      <c r="AH68" s="46">
        <f t="shared" si="22"/>
        <v>24.11</v>
      </c>
      <c r="AI68" s="46">
        <f t="shared" si="22"/>
        <v>22.6</v>
      </c>
      <c r="AJ68" s="46">
        <f t="shared" si="22"/>
        <v>21.27</v>
      </c>
      <c r="AK68" s="46">
        <f t="shared" si="22"/>
        <v>20.079999999999998</v>
      </c>
      <c r="AL68" s="46">
        <f t="shared" si="22"/>
        <v>18.739999999999998</v>
      </c>
      <c r="AM68" s="46">
        <f t="shared" si="22"/>
        <v>17.329999999999998</v>
      </c>
      <c r="AN68" s="46">
        <f t="shared" si="22"/>
        <v>16.53</v>
      </c>
      <c r="AO68" s="46">
        <f t="shared" si="22"/>
        <v>16.010000000000002</v>
      </c>
      <c r="AP68" s="46">
        <f t="shared" si="22"/>
        <v>15.52</v>
      </c>
      <c r="AQ68" s="46">
        <f t="shared" si="22"/>
        <v>15.06</v>
      </c>
      <c r="AR68" s="46">
        <f t="shared" si="22"/>
        <v>14.62</v>
      </c>
      <c r="AS68" s="46">
        <f t="shared" si="22"/>
        <v>14.21</v>
      </c>
      <c r="AT68" s="46">
        <f t="shared" si="20"/>
        <v>13.82</v>
      </c>
      <c r="AU68" s="47">
        <f t="shared" si="20"/>
        <v>13.1</v>
      </c>
    </row>
    <row r="69" spans="1:47" x14ac:dyDescent="0.15">
      <c r="A69" s="38">
        <v>720</v>
      </c>
      <c r="B69" s="13">
        <f t="array" ref="B69">MIN(IF(AD$4:AD$203&gt;=$A69,$U$4:$U$203))</f>
        <v>148</v>
      </c>
      <c r="C69" s="13">
        <f t="array" ref="C69">MIN(IF(AE$4:AE$203&gt;=$A69,$U$4:$U$203))</f>
        <v>153</v>
      </c>
      <c r="D69" s="13">
        <f t="array" ref="D69">MIN(IF(AF$4:AF$203&gt;=$A69,$U$4:$U$203))</f>
        <v>157</v>
      </c>
      <c r="E69" s="13">
        <f t="array" ref="E69">MIN(IF(AG$4:AG$203&gt;=$A69,$U$4:$U$203))</f>
        <v>162</v>
      </c>
      <c r="F69" s="13">
        <f t="array" ref="F69">MIN(IF(AH$4:AH$203&gt;=$A69,$U$4:$U$203))</f>
        <v>166</v>
      </c>
      <c r="G69" s="13">
        <f t="array" ref="G69">MIN(IF(AI$4:AI$203&gt;=$A69,$U$4:$U$203))</f>
        <v>170</v>
      </c>
      <c r="H69" s="13">
        <f t="array" ref="H69">MIN(IF(AJ$4:AJ$203&gt;=$A69,$U$4:$U$203))</f>
        <v>174</v>
      </c>
      <c r="I69" s="13">
        <f t="array" ref="I69">MIN(IF(AK$4:AK$203&gt;=$A69,$U$4:$U$203))</f>
        <v>178</v>
      </c>
      <c r="J69" s="13">
        <f t="array" ref="J69">MIN(IF(AL$4:AL$203&gt;=$A69,$U$4:$U$203))</f>
        <v>183</v>
      </c>
      <c r="K69" s="13">
        <f t="array" ref="K69">MIN(IF(AM$4:AM$203&gt;=$A69,$U$4:$U$203))</f>
        <v>189</v>
      </c>
      <c r="L69" s="13">
        <f t="array" ref="L69">MIN(IF(AN$4:AN$203&gt;=$A69,$U$4:$U$203))</f>
        <v>193</v>
      </c>
      <c r="M69" s="13">
        <f t="array" ref="M69">MIN(IF(AO$4:AO$203&gt;=$A69,$U$4:$U$203))</f>
        <v>195</v>
      </c>
      <c r="N69" s="13">
        <f t="array" ref="N69">MIN(IF(AP$4:AP$203&gt;=$A69,$U$4:$U$203))</f>
        <v>198</v>
      </c>
      <c r="O69" s="13">
        <f t="array" ref="O69">MIN(IF(AQ$4:AQ$203&gt;=$A69,$U$4:$U$203))</f>
        <v>200</v>
      </c>
      <c r="P69" s="13">
        <f t="array" ref="P69">MIN(IF(AR$4:AR$203&gt;=$A69,$U$4:$U$203))</f>
        <v>0</v>
      </c>
      <c r="Q69" s="13">
        <f t="array" ref="Q69">MIN(IF(AS$4:AS$203&gt;=$A69,$U$4:$U$203))</f>
        <v>0</v>
      </c>
      <c r="R69" s="13">
        <f t="array" ref="R69">MIN(IF(AT$4:AT$203&gt;=$A69,$U$4:$U$203))</f>
        <v>0</v>
      </c>
      <c r="S69" s="13">
        <f t="array" ref="S69">MIN(IF(AU$4:AU$203&gt;=$A69,$U$4:$U$203))</f>
        <v>0</v>
      </c>
      <c r="U69" s="39">
        <v>66</v>
      </c>
      <c r="V69" s="40">
        <f t="shared" ref="V69:V132" si="23">X69*Y69</f>
        <v>518100</v>
      </c>
      <c r="W69" s="41">
        <v>20</v>
      </c>
      <c r="X69" s="42">
        <v>660</v>
      </c>
      <c r="Y69" s="43">
        <f t="shared" si="21"/>
        <v>785</v>
      </c>
      <c r="Z69" s="44">
        <f t="shared" ref="Z69:Z132" si="24">Y69*$B$24</f>
        <v>785</v>
      </c>
      <c r="AA69" s="44">
        <f t="shared" si="8"/>
        <v>14747</v>
      </c>
      <c r="AB69" s="44">
        <f t="shared" si="7"/>
        <v>1300</v>
      </c>
      <c r="AC69" s="44">
        <f t="shared" ref="AC69:AC132" si="25">AA69-$B$23-AB69</f>
        <v>13397</v>
      </c>
      <c r="AD69" s="45">
        <f t="shared" si="22"/>
        <v>34.89</v>
      </c>
      <c r="AE69" s="46">
        <f t="shared" si="22"/>
        <v>31.97</v>
      </c>
      <c r="AF69" s="46">
        <f t="shared" si="22"/>
        <v>29.51</v>
      </c>
      <c r="AG69" s="46">
        <f t="shared" si="22"/>
        <v>27.4</v>
      </c>
      <c r="AH69" s="46">
        <f t="shared" si="22"/>
        <v>25.57</v>
      </c>
      <c r="AI69" s="46">
        <f t="shared" si="22"/>
        <v>23.97</v>
      </c>
      <c r="AJ69" s="46">
        <f t="shared" si="22"/>
        <v>22.55</v>
      </c>
      <c r="AK69" s="46">
        <f t="shared" si="22"/>
        <v>21.3</v>
      </c>
      <c r="AL69" s="46">
        <f t="shared" si="22"/>
        <v>19.88</v>
      </c>
      <c r="AM69" s="46">
        <f t="shared" si="22"/>
        <v>18.38</v>
      </c>
      <c r="AN69" s="46">
        <f t="shared" si="22"/>
        <v>17.54</v>
      </c>
      <c r="AO69" s="46">
        <f t="shared" si="22"/>
        <v>16.98</v>
      </c>
      <c r="AP69" s="46">
        <f t="shared" si="22"/>
        <v>16.46</v>
      </c>
      <c r="AQ69" s="46">
        <f t="shared" si="22"/>
        <v>15.97</v>
      </c>
      <c r="AR69" s="46">
        <f t="shared" si="22"/>
        <v>15.51</v>
      </c>
      <c r="AS69" s="46">
        <f t="shared" si="22"/>
        <v>15.07</v>
      </c>
      <c r="AT69" s="46">
        <f t="shared" si="20"/>
        <v>14.66</v>
      </c>
      <c r="AU69" s="47">
        <f t="shared" si="20"/>
        <v>13.9</v>
      </c>
    </row>
    <row r="70" spans="1:47" x14ac:dyDescent="0.15">
      <c r="A70" s="38">
        <v>900</v>
      </c>
      <c r="B70" s="13">
        <f t="array" ref="B70">MIN(IF(AD$4:AD$203&gt;=$A70,$U$4:$U$203))</f>
        <v>161</v>
      </c>
      <c r="C70" s="13">
        <f t="array" ref="C70">MIN(IF(AE$4:AE$203&gt;=$A70,$U$4:$U$203))</f>
        <v>166</v>
      </c>
      <c r="D70" s="13">
        <f t="array" ref="D70">MIN(IF(AF$4:AF$203&gt;=$A70,$U$4:$U$203))</f>
        <v>171</v>
      </c>
      <c r="E70" s="13">
        <f t="array" ref="E70">MIN(IF(AG$4:AG$203&gt;=$A70,$U$4:$U$203))</f>
        <v>176</v>
      </c>
      <c r="F70" s="13">
        <f t="array" ref="F70">MIN(IF(AH$4:AH$203&gt;=$A70,$U$4:$U$203))</f>
        <v>181</v>
      </c>
      <c r="G70" s="13">
        <f t="array" ref="G70">MIN(IF(AI$4:AI$203&gt;=$A70,$U$4:$U$203))</f>
        <v>186</v>
      </c>
      <c r="H70" s="13">
        <f t="array" ref="H70">MIN(IF(AJ$4:AJ$203&gt;=$A70,$U$4:$U$203))</f>
        <v>190</v>
      </c>
      <c r="I70" s="13">
        <f t="array" ref="I70">MIN(IF(AK$4:AK$203&gt;=$A70,$U$4:$U$203))</f>
        <v>195</v>
      </c>
      <c r="J70" s="13">
        <f t="array" ref="J70">MIN(IF(AL$4:AL$203&gt;=$A70,$U$4:$U$203))</f>
        <v>200</v>
      </c>
      <c r="K70" s="13">
        <f t="array" ref="K70">MIN(IF(AM$4:AM$203&gt;=$A70,$U$4:$U$203))</f>
        <v>0</v>
      </c>
      <c r="L70" s="13">
        <f t="array" ref="L70">MIN(IF(AN$4:AN$203&gt;=$A70,$U$4:$U$203))</f>
        <v>0</v>
      </c>
      <c r="M70" s="13">
        <f t="array" ref="M70">MIN(IF(AO$4:AO$203&gt;=$A70,$U$4:$U$203))</f>
        <v>0</v>
      </c>
      <c r="N70" s="13">
        <f t="array" ref="N70">MIN(IF(AP$4:AP$203&gt;=$A70,$U$4:$U$203))</f>
        <v>0</v>
      </c>
      <c r="O70" s="13">
        <f t="array" ref="O70">MIN(IF(AQ$4:AQ$203&gt;=$A70,$U$4:$U$203))</f>
        <v>0</v>
      </c>
      <c r="P70" s="13">
        <f t="array" ref="P70">MIN(IF(AR$4:AR$203&gt;=$A70,$U$4:$U$203))</f>
        <v>0</v>
      </c>
      <c r="Q70" s="13">
        <f t="array" ref="Q70">MIN(IF(AS$4:AS$203&gt;=$A70,$U$4:$U$203))</f>
        <v>0</v>
      </c>
      <c r="R70" s="13">
        <f t="array" ref="R70">MIN(IF(AT$4:AT$203&gt;=$A70,$U$4:$U$203))</f>
        <v>0</v>
      </c>
      <c r="S70" s="13">
        <f t="array" ref="S70">MIN(IF(AU$4:AU$203&gt;=$A70,$U$4:$U$203))</f>
        <v>0</v>
      </c>
      <c r="U70" s="39">
        <v>67</v>
      </c>
      <c r="V70" s="40">
        <f t="shared" si="23"/>
        <v>551410</v>
      </c>
      <c r="W70" s="41">
        <v>20</v>
      </c>
      <c r="X70" s="42">
        <v>670</v>
      </c>
      <c r="Y70" s="43">
        <f t="shared" si="21"/>
        <v>823</v>
      </c>
      <c r="Z70" s="44">
        <f t="shared" si="24"/>
        <v>823</v>
      </c>
      <c r="AA70" s="44">
        <f t="shared" si="8"/>
        <v>15570</v>
      </c>
      <c r="AB70" s="44">
        <f t="shared" ref="AB70:AB133" si="26">AB69+W70</f>
        <v>1320</v>
      </c>
      <c r="AC70" s="44">
        <f t="shared" si="25"/>
        <v>14200</v>
      </c>
      <c r="AD70" s="45">
        <f t="shared" si="22"/>
        <v>36.979999999999997</v>
      </c>
      <c r="AE70" s="46">
        <f t="shared" si="22"/>
        <v>33.89</v>
      </c>
      <c r="AF70" s="46">
        <f t="shared" si="22"/>
        <v>31.28</v>
      </c>
      <c r="AG70" s="46">
        <f t="shared" si="22"/>
        <v>29.04</v>
      </c>
      <c r="AH70" s="46">
        <f t="shared" si="22"/>
        <v>27.1</v>
      </c>
      <c r="AI70" s="46">
        <f t="shared" si="22"/>
        <v>25.4</v>
      </c>
      <c r="AJ70" s="46">
        <f t="shared" si="22"/>
        <v>23.91</v>
      </c>
      <c r="AK70" s="46">
        <f t="shared" si="22"/>
        <v>22.58</v>
      </c>
      <c r="AL70" s="46">
        <f t="shared" si="22"/>
        <v>21.07</v>
      </c>
      <c r="AM70" s="46">
        <f t="shared" si="22"/>
        <v>19.48</v>
      </c>
      <c r="AN70" s="46">
        <f t="shared" si="22"/>
        <v>18.59</v>
      </c>
      <c r="AO70" s="46">
        <f t="shared" si="22"/>
        <v>18</v>
      </c>
      <c r="AP70" s="46">
        <f t="shared" si="22"/>
        <v>17.440000000000001</v>
      </c>
      <c r="AQ70" s="46">
        <f t="shared" si="22"/>
        <v>16.920000000000002</v>
      </c>
      <c r="AR70" s="46">
        <f t="shared" si="22"/>
        <v>16.440000000000001</v>
      </c>
      <c r="AS70" s="46">
        <f t="shared" si="22"/>
        <v>15.97</v>
      </c>
      <c r="AT70" s="46">
        <f t="shared" si="20"/>
        <v>15.54</v>
      </c>
      <c r="AU70" s="47">
        <f t="shared" si="20"/>
        <v>14.73</v>
      </c>
    </row>
    <row r="71" spans="1:47" x14ac:dyDescent="0.15">
      <c r="A71" s="38">
        <v>1080</v>
      </c>
      <c r="B71" s="13">
        <f t="array" ref="B71">MIN(IF(AD$4:AD$203&gt;=$A71,$U$4:$U$203))</f>
        <v>172</v>
      </c>
      <c r="C71" s="13">
        <f t="array" ref="C71">MIN(IF(AE$4:AE$203&gt;=$A71,$U$4:$U$203))</f>
        <v>178</v>
      </c>
      <c r="D71" s="13">
        <f t="array" ref="D71">MIN(IF(AF$4:AF$203&gt;=$A71,$U$4:$U$203))</f>
        <v>184</v>
      </c>
      <c r="E71" s="13">
        <f t="array" ref="E71">MIN(IF(AG$4:AG$203&gt;=$A71,$U$4:$U$203))</f>
        <v>189</v>
      </c>
      <c r="F71" s="13">
        <f t="array" ref="F71">MIN(IF(AH$4:AH$203&gt;=$A71,$U$4:$U$203))</f>
        <v>195</v>
      </c>
      <c r="G71" s="13">
        <f t="array" ref="G71">MIN(IF(AI$4:AI$203&gt;=$A71,$U$4:$U$203))</f>
        <v>200</v>
      </c>
      <c r="H71" s="13">
        <f t="array" ref="H71">MIN(IF(AJ$4:AJ$203&gt;=$A71,$U$4:$U$203))</f>
        <v>0</v>
      </c>
      <c r="I71" s="13">
        <f t="array" ref="I71">MIN(IF(AK$4:AK$203&gt;=$A71,$U$4:$U$203))</f>
        <v>0</v>
      </c>
      <c r="J71" s="13">
        <f t="array" ref="J71">MIN(IF(AL$4:AL$203&gt;=$A71,$U$4:$U$203))</f>
        <v>0</v>
      </c>
      <c r="K71" s="13">
        <f t="array" ref="K71">MIN(IF(AM$4:AM$203&gt;=$A71,$U$4:$U$203))</f>
        <v>0</v>
      </c>
      <c r="L71" s="13">
        <f t="array" ref="L71">MIN(IF(AN$4:AN$203&gt;=$A71,$U$4:$U$203))</f>
        <v>0</v>
      </c>
      <c r="M71" s="13">
        <f t="array" ref="M71">MIN(IF(AO$4:AO$203&gt;=$A71,$U$4:$U$203))</f>
        <v>0</v>
      </c>
      <c r="N71" s="13">
        <f t="array" ref="N71">MIN(IF(AP$4:AP$203&gt;=$A71,$U$4:$U$203))</f>
        <v>0</v>
      </c>
      <c r="O71" s="13">
        <f t="array" ref="O71">MIN(IF(AQ$4:AQ$203&gt;=$A71,$U$4:$U$203))</f>
        <v>0</v>
      </c>
      <c r="P71" s="13">
        <f t="array" ref="P71">MIN(IF(AR$4:AR$203&gt;=$A71,$U$4:$U$203))</f>
        <v>0</v>
      </c>
      <c r="Q71" s="13">
        <f t="array" ref="Q71">MIN(IF(AS$4:AS$203&gt;=$A71,$U$4:$U$203))</f>
        <v>0</v>
      </c>
      <c r="R71" s="13">
        <f t="array" ref="R71">MIN(IF(AT$4:AT$203&gt;=$A71,$U$4:$U$203))</f>
        <v>0</v>
      </c>
      <c r="S71" s="13">
        <f t="array" ref="S71">MIN(IF(AU$4:AU$203&gt;=$A71,$U$4:$U$203))</f>
        <v>0</v>
      </c>
      <c r="U71" s="39">
        <v>68</v>
      </c>
      <c r="V71" s="40">
        <f t="shared" si="23"/>
        <v>586160</v>
      </c>
      <c r="W71" s="41">
        <v>20</v>
      </c>
      <c r="X71" s="42">
        <v>680</v>
      </c>
      <c r="Y71" s="43">
        <f t="shared" si="21"/>
        <v>862</v>
      </c>
      <c r="Z71" s="44">
        <f t="shared" si="24"/>
        <v>862</v>
      </c>
      <c r="AA71" s="44">
        <f t="shared" si="8"/>
        <v>16432</v>
      </c>
      <c r="AB71" s="44">
        <f t="shared" si="26"/>
        <v>1340</v>
      </c>
      <c r="AC71" s="44">
        <f t="shared" si="25"/>
        <v>15042</v>
      </c>
      <c r="AD71" s="45">
        <f t="shared" si="22"/>
        <v>39.17</v>
      </c>
      <c r="AE71" s="46">
        <f t="shared" si="22"/>
        <v>35.9</v>
      </c>
      <c r="AF71" s="46">
        <f t="shared" si="22"/>
        <v>33.130000000000003</v>
      </c>
      <c r="AG71" s="46">
        <f t="shared" si="22"/>
        <v>30.76</v>
      </c>
      <c r="AH71" s="46">
        <f t="shared" si="22"/>
        <v>28.71</v>
      </c>
      <c r="AI71" s="46">
        <f t="shared" si="22"/>
        <v>26.91</v>
      </c>
      <c r="AJ71" s="46">
        <f t="shared" si="22"/>
        <v>25.32</v>
      </c>
      <c r="AK71" s="46">
        <f t="shared" si="22"/>
        <v>23.91</v>
      </c>
      <c r="AL71" s="46">
        <f t="shared" si="22"/>
        <v>22.32</v>
      </c>
      <c r="AM71" s="46">
        <f t="shared" si="22"/>
        <v>20.63</v>
      </c>
      <c r="AN71" s="46">
        <f t="shared" si="22"/>
        <v>19.690000000000001</v>
      </c>
      <c r="AO71" s="46">
        <f t="shared" si="22"/>
        <v>19.059999999999999</v>
      </c>
      <c r="AP71" s="46">
        <f t="shared" si="22"/>
        <v>18.48</v>
      </c>
      <c r="AQ71" s="46">
        <f t="shared" si="22"/>
        <v>17.93</v>
      </c>
      <c r="AR71" s="46">
        <f t="shared" si="22"/>
        <v>17.41</v>
      </c>
      <c r="AS71" s="46">
        <f t="shared" si="22"/>
        <v>16.920000000000002</v>
      </c>
      <c r="AT71" s="46">
        <f t="shared" si="20"/>
        <v>16.46</v>
      </c>
      <c r="AU71" s="47">
        <f t="shared" si="20"/>
        <v>15.6</v>
      </c>
    </row>
    <row r="72" spans="1:47" x14ac:dyDescent="0.15">
      <c r="A72" s="38">
        <v>1260</v>
      </c>
      <c r="B72" s="13">
        <f t="array" ref="B72">MIN(IF(AD$4:AD$203&gt;=$A72,$U$4:$U$203))</f>
        <v>183</v>
      </c>
      <c r="C72" s="13">
        <f t="array" ref="C72">MIN(IF(AE$4:AE$203&gt;=$A72,$U$4:$U$203))</f>
        <v>189</v>
      </c>
      <c r="D72" s="13">
        <f t="array" ref="D72">MIN(IF(AF$4:AF$203&gt;=$A72,$U$4:$U$203))</f>
        <v>196</v>
      </c>
      <c r="E72" s="13">
        <f t="array" ref="E72">MIN(IF(AG$4:AG$203&gt;=$A72,$U$4:$U$203))</f>
        <v>0</v>
      </c>
      <c r="F72" s="13">
        <f t="array" ref="F72">MIN(IF(AH$4:AH$203&gt;=$A72,$U$4:$U$203))</f>
        <v>0</v>
      </c>
      <c r="G72" s="13">
        <f t="array" ref="G72">MIN(IF(AI$4:AI$203&gt;=$A72,$U$4:$U$203))</f>
        <v>0</v>
      </c>
      <c r="H72" s="13">
        <f t="array" ref="H72">MIN(IF(AJ$4:AJ$203&gt;=$A72,$U$4:$U$203))</f>
        <v>0</v>
      </c>
      <c r="I72" s="13">
        <f t="array" ref="I72">MIN(IF(AK$4:AK$203&gt;=$A72,$U$4:$U$203))</f>
        <v>0</v>
      </c>
      <c r="J72" s="13">
        <f t="array" ref="J72">MIN(IF(AL$4:AL$203&gt;=$A72,$U$4:$U$203))</f>
        <v>0</v>
      </c>
      <c r="K72" s="13">
        <f t="array" ref="K72">MIN(IF(AM$4:AM$203&gt;=$A72,$U$4:$U$203))</f>
        <v>0</v>
      </c>
      <c r="L72" s="13">
        <f t="array" ref="L72">MIN(IF(AN$4:AN$203&gt;=$A72,$U$4:$U$203))</f>
        <v>0</v>
      </c>
      <c r="M72" s="13">
        <f t="array" ref="M72">MIN(IF(AO$4:AO$203&gt;=$A72,$U$4:$U$203))</f>
        <v>0</v>
      </c>
      <c r="N72" s="13">
        <f t="array" ref="N72">MIN(IF(AP$4:AP$203&gt;=$A72,$U$4:$U$203))</f>
        <v>0</v>
      </c>
      <c r="O72" s="13">
        <f t="array" ref="O72">MIN(IF(AQ$4:AQ$203&gt;=$A72,$U$4:$U$203))</f>
        <v>0</v>
      </c>
      <c r="P72" s="13">
        <f t="array" ref="P72">MIN(IF(AR$4:AR$203&gt;=$A72,$U$4:$U$203))</f>
        <v>0</v>
      </c>
      <c r="Q72" s="13">
        <f t="array" ref="Q72">MIN(IF(AS$4:AS$203&gt;=$A72,$U$4:$U$203))</f>
        <v>0</v>
      </c>
      <c r="R72" s="13">
        <f t="array" ref="R72">MIN(IF(AT$4:AT$203&gt;=$A72,$U$4:$U$203))</f>
        <v>0</v>
      </c>
      <c r="S72" s="13">
        <f t="array" ref="S72">MIN(IF(AU$4:AU$203&gt;=$A72,$U$4:$U$203))</f>
        <v>0</v>
      </c>
      <c r="U72" s="39">
        <v>69</v>
      </c>
      <c r="V72" s="40">
        <f t="shared" si="23"/>
        <v>623070</v>
      </c>
      <c r="W72" s="41">
        <v>20</v>
      </c>
      <c r="X72" s="42">
        <v>690</v>
      </c>
      <c r="Y72" s="43">
        <f t="shared" si="21"/>
        <v>903</v>
      </c>
      <c r="Z72" s="44">
        <f t="shared" si="24"/>
        <v>903</v>
      </c>
      <c r="AA72" s="44">
        <f t="shared" si="8"/>
        <v>17335</v>
      </c>
      <c r="AB72" s="44">
        <f t="shared" si="26"/>
        <v>1360</v>
      </c>
      <c r="AC72" s="44">
        <f t="shared" si="25"/>
        <v>15925</v>
      </c>
      <c r="AD72" s="45">
        <f t="shared" si="22"/>
        <v>41.47</v>
      </c>
      <c r="AE72" s="46">
        <f t="shared" si="22"/>
        <v>38.01</v>
      </c>
      <c r="AF72" s="46">
        <f t="shared" si="22"/>
        <v>35.08</v>
      </c>
      <c r="AG72" s="46">
        <f t="shared" si="22"/>
        <v>32.57</v>
      </c>
      <c r="AH72" s="46">
        <f t="shared" si="22"/>
        <v>30.39</v>
      </c>
      <c r="AI72" s="46">
        <f t="shared" si="22"/>
        <v>28.49</v>
      </c>
      <c r="AJ72" s="46">
        <f t="shared" si="22"/>
        <v>26.81</v>
      </c>
      <c r="AK72" s="46">
        <f t="shared" si="22"/>
        <v>25.32</v>
      </c>
      <c r="AL72" s="46">
        <f t="shared" si="22"/>
        <v>23.63</v>
      </c>
      <c r="AM72" s="46">
        <f t="shared" si="22"/>
        <v>21.84</v>
      </c>
      <c r="AN72" s="46">
        <f t="shared" si="22"/>
        <v>20.84</v>
      </c>
      <c r="AO72" s="46">
        <f t="shared" si="22"/>
        <v>20.18</v>
      </c>
      <c r="AP72" s="46">
        <f t="shared" si="22"/>
        <v>19.559999999999999</v>
      </c>
      <c r="AQ72" s="46">
        <f t="shared" si="22"/>
        <v>18.98</v>
      </c>
      <c r="AR72" s="46">
        <f t="shared" si="22"/>
        <v>18.43</v>
      </c>
      <c r="AS72" s="46">
        <f t="shared" si="22"/>
        <v>17.91</v>
      </c>
      <c r="AT72" s="46">
        <f t="shared" si="20"/>
        <v>17.420000000000002</v>
      </c>
      <c r="AU72" s="47">
        <f t="shared" si="20"/>
        <v>16.52</v>
      </c>
    </row>
    <row r="73" spans="1:47" x14ac:dyDescent="0.15">
      <c r="A73" s="38">
        <v>1440</v>
      </c>
      <c r="B73" s="13">
        <f t="array" ref="B73">MIN(IF(AD$4:AD$203&gt;=$A73,$U$4:$U$203))</f>
        <v>193</v>
      </c>
      <c r="C73" s="13">
        <f t="array" ref="C73">MIN(IF(AE$4:AE$203&gt;=$A73,$U$4:$U$203))</f>
        <v>200</v>
      </c>
      <c r="D73" s="13">
        <f t="array" ref="D73">MIN(IF(AF$4:AF$203&gt;=$A73,$U$4:$U$203))</f>
        <v>0</v>
      </c>
      <c r="E73" s="13">
        <f t="array" ref="E73">MIN(IF(AG$4:AG$203&gt;=$A73,$U$4:$U$203))</f>
        <v>0</v>
      </c>
      <c r="F73" s="13">
        <f t="array" ref="F73">MIN(IF(AH$4:AH$203&gt;=$A73,$U$4:$U$203))</f>
        <v>0</v>
      </c>
      <c r="G73" s="13">
        <f t="array" ref="G73">MIN(IF(AI$4:AI$203&gt;=$A73,$U$4:$U$203))</f>
        <v>0</v>
      </c>
      <c r="H73" s="13">
        <f t="array" ref="H73">MIN(IF(AJ$4:AJ$203&gt;=$A73,$U$4:$U$203))</f>
        <v>0</v>
      </c>
      <c r="I73" s="13">
        <f t="array" ref="I73">MIN(IF(AK$4:AK$203&gt;=$A73,$U$4:$U$203))</f>
        <v>0</v>
      </c>
      <c r="J73" s="13">
        <f t="array" ref="J73">MIN(IF(AL$4:AL$203&gt;=$A73,$U$4:$U$203))</f>
        <v>0</v>
      </c>
      <c r="K73" s="13">
        <f t="array" ref="K73">MIN(IF(AM$4:AM$203&gt;=$A73,$U$4:$U$203))</f>
        <v>0</v>
      </c>
      <c r="L73" s="13">
        <f t="array" ref="L73">MIN(IF(AN$4:AN$203&gt;=$A73,$U$4:$U$203))</f>
        <v>0</v>
      </c>
      <c r="M73" s="13">
        <f t="array" ref="M73">MIN(IF(AO$4:AO$203&gt;=$A73,$U$4:$U$203))</f>
        <v>0</v>
      </c>
      <c r="N73" s="13">
        <f t="array" ref="N73">MIN(IF(AP$4:AP$203&gt;=$A73,$U$4:$U$203))</f>
        <v>0</v>
      </c>
      <c r="O73" s="13">
        <f t="array" ref="O73">MIN(IF(AQ$4:AQ$203&gt;=$A73,$U$4:$U$203))</f>
        <v>0</v>
      </c>
      <c r="P73" s="13">
        <f t="array" ref="P73">MIN(IF(AR$4:AR$203&gt;=$A73,$U$4:$U$203))</f>
        <v>0</v>
      </c>
      <c r="Q73" s="13">
        <f t="array" ref="Q73">MIN(IF(AS$4:AS$203&gt;=$A73,$U$4:$U$203))</f>
        <v>0</v>
      </c>
      <c r="R73" s="13">
        <f t="array" ref="R73">MIN(IF(AT$4:AT$203&gt;=$A73,$U$4:$U$203))</f>
        <v>0</v>
      </c>
      <c r="S73" s="13">
        <f t="array" ref="S73">MIN(IF(AU$4:AU$203&gt;=$A73,$U$4:$U$203))</f>
        <v>0</v>
      </c>
      <c r="U73" s="39">
        <v>70</v>
      </c>
      <c r="V73" s="40">
        <f t="shared" si="23"/>
        <v>661500</v>
      </c>
      <c r="W73" s="41">
        <v>20</v>
      </c>
      <c r="X73" s="42">
        <v>700</v>
      </c>
      <c r="Y73" s="43">
        <f t="shared" si="21"/>
        <v>945</v>
      </c>
      <c r="Z73" s="44">
        <f t="shared" si="24"/>
        <v>945</v>
      </c>
      <c r="AA73" s="44">
        <f t="shared" ref="AA73:AA102" si="27">Z73+AA72</f>
        <v>18280</v>
      </c>
      <c r="AB73" s="44">
        <f t="shared" si="26"/>
        <v>1380</v>
      </c>
      <c r="AC73" s="44">
        <f t="shared" si="25"/>
        <v>16850</v>
      </c>
      <c r="AD73" s="45">
        <f t="shared" si="22"/>
        <v>43.88</v>
      </c>
      <c r="AE73" s="46">
        <f t="shared" si="22"/>
        <v>40.21</v>
      </c>
      <c r="AF73" s="46">
        <f t="shared" si="22"/>
        <v>37.11</v>
      </c>
      <c r="AG73" s="46">
        <f t="shared" si="22"/>
        <v>34.46</v>
      </c>
      <c r="AH73" s="46">
        <f t="shared" si="22"/>
        <v>32.159999999999997</v>
      </c>
      <c r="AI73" s="46">
        <f t="shared" si="22"/>
        <v>30.14</v>
      </c>
      <c r="AJ73" s="46">
        <f t="shared" si="22"/>
        <v>28.37</v>
      </c>
      <c r="AK73" s="46">
        <f t="shared" si="22"/>
        <v>26.79</v>
      </c>
      <c r="AL73" s="46">
        <f t="shared" si="22"/>
        <v>25</v>
      </c>
      <c r="AM73" s="46">
        <f t="shared" si="22"/>
        <v>23.11</v>
      </c>
      <c r="AN73" s="46">
        <f t="shared" si="22"/>
        <v>22.05</v>
      </c>
      <c r="AO73" s="46">
        <f t="shared" si="22"/>
        <v>21.36</v>
      </c>
      <c r="AP73" s="46">
        <f t="shared" si="22"/>
        <v>20.7</v>
      </c>
      <c r="AQ73" s="46">
        <f t="shared" si="22"/>
        <v>20.079999999999998</v>
      </c>
      <c r="AR73" s="46">
        <f t="shared" si="22"/>
        <v>19.5</v>
      </c>
      <c r="AS73" s="46">
        <f t="shared" si="22"/>
        <v>18.95</v>
      </c>
      <c r="AT73" s="46">
        <f t="shared" si="20"/>
        <v>18.440000000000001</v>
      </c>
      <c r="AU73" s="47">
        <f t="shared" si="20"/>
        <v>17.48</v>
      </c>
    </row>
    <row r="74" spans="1:47" x14ac:dyDescent="0.15">
      <c r="A74" s="38">
        <v>1620</v>
      </c>
      <c r="B74" s="13">
        <f t="array" ref="B74">MIN(IF(AD$4:AD$203&gt;=$A74,$U$4:$U$203))</f>
        <v>0</v>
      </c>
      <c r="C74" s="13">
        <f t="array" ref="C74">MIN(IF(AE$4:AE$203&gt;=$A74,$U$4:$U$203))</f>
        <v>0</v>
      </c>
      <c r="D74" s="13">
        <f t="array" ref="D74">MIN(IF(AF$4:AF$203&gt;=$A74,$U$4:$U$203))</f>
        <v>0</v>
      </c>
      <c r="E74" s="13">
        <f t="array" ref="E74">MIN(IF(AG$4:AG$203&gt;=$A74,$U$4:$U$203))</f>
        <v>0</v>
      </c>
      <c r="F74" s="13">
        <f t="array" ref="F74">MIN(IF(AH$4:AH$203&gt;=$A74,$U$4:$U$203))</f>
        <v>0</v>
      </c>
      <c r="G74" s="13">
        <f t="array" ref="G74">MIN(IF(AI$4:AI$203&gt;=$A74,$U$4:$U$203))</f>
        <v>0</v>
      </c>
      <c r="H74" s="13">
        <f t="array" ref="H74">MIN(IF(AJ$4:AJ$203&gt;=$A74,$U$4:$U$203))</f>
        <v>0</v>
      </c>
      <c r="I74" s="13">
        <f t="array" ref="I74">MIN(IF(AK$4:AK$203&gt;=$A74,$U$4:$U$203))</f>
        <v>0</v>
      </c>
      <c r="J74" s="13">
        <f t="array" ref="J74">MIN(IF(AL$4:AL$203&gt;=$A74,$U$4:$U$203))</f>
        <v>0</v>
      </c>
      <c r="K74" s="13">
        <f t="array" ref="K74">MIN(IF(AM$4:AM$203&gt;=$A74,$U$4:$U$203))</f>
        <v>0</v>
      </c>
      <c r="L74" s="13">
        <f t="array" ref="L74">MIN(IF(AN$4:AN$203&gt;=$A74,$U$4:$U$203))</f>
        <v>0</v>
      </c>
      <c r="M74" s="13">
        <f t="array" ref="M74">MIN(IF(AO$4:AO$203&gt;=$A74,$U$4:$U$203))</f>
        <v>0</v>
      </c>
      <c r="N74" s="13">
        <f t="array" ref="N74">MIN(IF(AP$4:AP$203&gt;=$A74,$U$4:$U$203))</f>
        <v>0</v>
      </c>
      <c r="O74" s="13">
        <f t="array" ref="O74">MIN(IF(AQ$4:AQ$203&gt;=$A74,$U$4:$U$203))</f>
        <v>0</v>
      </c>
      <c r="P74" s="13">
        <f t="array" ref="P74">MIN(IF(AR$4:AR$203&gt;=$A74,$U$4:$U$203))</f>
        <v>0</v>
      </c>
      <c r="Q74" s="13">
        <f t="array" ref="Q74">MIN(IF(AS$4:AS$203&gt;=$A74,$U$4:$U$203))</f>
        <v>0</v>
      </c>
      <c r="R74" s="13">
        <f t="array" ref="R74">MIN(IF(AT$4:AT$203&gt;=$A74,$U$4:$U$203))</f>
        <v>0</v>
      </c>
      <c r="S74" s="13">
        <f t="array" ref="S74">MIN(IF(AU$4:AU$203&gt;=$A74,$U$4:$U$203))</f>
        <v>0</v>
      </c>
      <c r="U74" s="39">
        <v>71</v>
      </c>
      <c r="V74" s="40">
        <f t="shared" si="23"/>
        <v>702190</v>
      </c>
      <c r="W74" s="41">
        <v>20</v>
      </c>
      <c r="X74" s="42">
        <v>710</v>
      </c>
      <c r="Y74" s="43">
        <f t="shared" si="21"/>
        <v>989</v>
      </c>
      <c r="Z74" s="44">
        <f t="shared" si="24"/>
        <v>989</v>
      </c>
      <c r="AA74" s="44">
        <f t="shared" si="27"/>
        <v>19269</v>
      </c>
      <c r="AB74" s="44">
        <f t="shared" si="26"/>
        <v>1400</v>
      </c>
      <c r="AC74" s="44">
        <f t="shared" si="25"/>
        <v>17819</v>
      </c>
      <c r="AD74" s="45">
        <f t="shared" si="22"/>
        <v>46.4</v>
      </c>
      <c r="AE74" s="46">
        <f t="shared" si="22"/>
        <v>42.53</v>
      </c>
      <c r="AF74" s="46">
        <f t="shared" si="22"/>
        <v>39.25</v>
      </c>
      <c r="AG74" s="46">
        <f t="shared" si="22"/>
        <v>36.44</v>
      </c>
      <c r="AH74" s="46">
        <f t="shared" si="22"/>
        <v>34.01</v>
      </c>
      <c r="AI74" s="46">
        <f t="shared" si="22"/>
        <v>31.88</v>
      </c>
      <c r="AJ74" s="46">
        <f t="shared" si="22"/>
        <v>30</v>
      </c>
      <c r="AK74" s="46">
        <f t="shared" si="22"/>
        <v>28.33</v>
      </c>
      <c r="AL74" s="46">
        <f t="shared" si="22"/>
        <v>26.44</v>
      </c>
      <c r="AM74" s="46">
        <f t="shared" si="22"/>
        <v>24.44</v>
      </c>
      <c r="AN74" s="46">
        <f t="shared" si="22"/>
        <v>23.32</v>
      </c>
      <c r="AO74" s="46">
        <f t="shared" si="22"/>
        <v>22.58</v>
      </c>
      <c r="AP74" s="46">
        <f t="shared" si="22"/>
        <v>21.89</v>
      </c>
      <c r="AQ74" s="46">
        <f t="shared" si="22"/>
        <v>21.24</v>
      </c>
      <c r="AR74" s="46">
        <f t="shared" si="22"/>
        <v>20.62</v>
      </c>
      <c r="AS74" s="46">
        <f t="shared" si="22"/>
        <v>20.04</v>
      </c>
      <c r="AT74" s="46">
        <f t="shared" si="20"/>
        <v>19.5</v>
      </c>
      <c r="AU74" s="47">
        <f t="shared" si="20"/>
        <v>18.48</v>
      </c>
    </row>
    <row r="75" spans="1:47" x14ac:dyDescent="0.15">
      <c r="A75" s="38">
        <v>1800</v>
      </c>
      <c r="B75" s="13">
        <f t="array" ref="B75">MIN(IF(AD$4:AD$203&gt;=$A75,$U$4:$U$203))</f>
        <v>0</v>
      </c>
      <c r="C75" s="13">
        <f t="array" ref="C75">MIN(IF(AE$4:AE$203&gt;=$A75,$U$4:$U$203))</f>
        <v>0</v>
      </c>
      <c r="D75" s="13">
        <f t="array" ref="D75">MIN(IF(AF$4:AF$203&gt;=$A75,$U$4:$U$203))</f>
        <v>0</v>
      </c>
      <c r="E75" s="13">
        <f t="array" ref="E75">MIN(IF(AG$4:AG$203&gt;=$A75,$U$4:$U$203))</f>
        <v>0</v>
      </c>
      <c r="F75" s="13">
        <f t="array" ref="F75">MIN(IF(AH$4:AH$203&gt;=$A75,$U$4:$U$203))</f>
        <v>0</v>
      </c>
      <c r="G75" s="13">
        <f t="array" ref="G75">MIN(IF(AI$4:AI$203&gt;=$A75,$U$4:$U$203))</f>
        <v>0</v>
      </c>
      <c r="H75" s="13">
        <f t="array" ref="H75">MIN(IF(AJ$4:AJ$203&gt;=$A75,$U$4:$U$203))</f>
        <v>0</v>
      </c>
      <c r="I75" s="13">
        <f t="array" ref="I75">MIN(IF(AK$4:AK$203&gt;=$A75,$U$4:$U$203))</f>
        <v>0</v>
      </c>
      <c r="J75" s="13">
        <f t="array" ref="J75">MIN(IF(AL$4:AL$203&gt;=$A75,$U$4:$U$203))</f>
        <v>0</v>
      </c>
      <c r="K75" s="13">
        <f t="array" ref="K75">MIN(IF(AM$4:AM$203&gt;=$A75,$U$4:$U$203))</f>
        <v>0</v>
      </c>
      <c r="L75" s="13">
        <f t="array" ref="L75">MIN(IF(AN$4:AN$203&gt;=$A75,$U$4:$U$203))</f>
        <v>0</v>
      </c>
      <c r="M75" s="13">
        <f t="array" ref="M75">MIN(IF(AO$4:AO$203&gt;=$A75,$U$4:$U$203))</f>
        <v>0</v>
      </c>
      <c r="N75" s="13">
        <f t="array" ref="N75">MIN(IF(AP$4:AP$203&gt;=$A75,$U$4:$U$203))</f>
        <v>0</v>
      </c>
      <c r="O75" s="13">
        <f t="array" ref="O75">MIN(IF(AQ$4:AQ$203&gt;=$A75,$U$4:$U$203))</f>
        <v>0</v>
      </c>
      <c r="P75" s="13">
        <f t="array" ref="P75">MIN(IF(AR$4:AR$203&gt;=$A75,$U$4:$U$203))</f>
        <v>0</v>
      </c>
      <c r="Q75" s="13">
        <f t="array" ref="Q75">MIN(IF(AS$4:AS$203&gt;=$A75,$U$4:$U$203))</f>
        <v>0</v>
      </c>
      <c r="R75" s="13">
        <f t="array" ref="R75">MIN(IF(AT$4:AT$203&gt;=$A75,$U$4:$U$203))</f>
        <v>0</v>
      </c>
      <c r="S75" s="13">
        <f t="array" ref="S75">MIN(IF(AU$4:AU$203&gt;=$A75,$U$4:$U$203))</f>
        <v>0</v>
      </c>
      <c r="U75" s="39">
        <v>72</v>
      </c>
      <c r="V75" s="40">
        <f t="shared" si="23"/>
        <v>745200</v>
      </c>
      <c r="W75" s="41">
        <v>20</v>
      </c>
      <c r="X75" s="42">
        <v>720</v>
      </c>
      <c r="Y75" s="43">
        <f t="shared" si="21"/>
        <v>1035</v>
      </c>
      <c r="Z75" s="44">
        <f t="shared" si="24"/>
        <v>1035</v>
      </c>
      <c r="AA75" s="44">
        <f t="shared" si="27"/>
        <v>20304</v>
      </c>
      <c r="AB75" s="44">
        <f t="shared" si="26"/>
        <v>1420</v>
      </c>
      <c r="AC75" s="44">
        <f t="shared" si="25"/>
        <v>18834</v>
      </c>
      <c r="AD75" s="45">
        <f t="shared" si="22"/>
        <v>49.05</v>
      </c>
      <c r="AE75" s="46">
        <f t="shared" si="22"/>
        <v>44.95</v>
      </c>
      <c r="AF75" s="46">
        <f t="shared" si="22"/>
        <v>41.48</v>
      </c>
      <c r="AG75" s="46">
        <f t="shared" si="22"/>
        <v>38.520000000000003</v>
      </c>
      <c r="AH75" s="46">
        <f t="shared" si="22"/>
        <v>35.94</v>
      </c>
      <c r="AI75" s="46">
        <f t="shared" si="22"/>
        <v>33.69</v>
      </c>
      <c r="AJ75" s="46">
        <f t="shared" si="22"/>
        <v>31.71</v>
      </c>
      <c r="AK75" s="46">
        <f t="shared" si="22"/>
        <v>29.94</v>
      </c>
      <c r="AL75" s="46">
        <f t="shared" si="22"/>
        <v>27.94</v>
      </c>
      <c r="AM75" s="46">
        <f t="shared" si="22"/>
        <v>25.84</v>
      </c>
      <c r="AN75" s="46">
        <f t="shared" si="22"/>
        <v>24.65</v>
      </c>
      <c r="AO75" s="46">
        <f t="shared" si="22"/>
        <v>23.87</v>
      </c>
      <c r="AP75" s="46">
        <f t="shared" si="22"/>
        <v>23.14</v>
      </c>
      <c r="AQ75" s="46">
        <f t="shared" si="22"/>
        <v>22.45</v>
      </c>
      <c r="AR75" s="46">
        <f t="shared" si="22"/>
        <v>21.8</v>
      </c>
      <c r="AS75" s="46">
        <f t="shared" si="22"/>
        <v>21.19</v>
      </c>
      <c r="AT75" s="46">
        <f t="shared" si="20"/>
        <v>20.61</v>
      </c>
      <c r="AU75" s="47">
        <f t="shared" si="20"/>
        <v>19.54</v>
      </c>
    </row>
    <row r="76" spans="1:47" x14ac:dyDescent="0.15">
      <c r="U76" s="39">
        <v>73</v>
      </c>
      <c r="V76" s="40">
        <f t="shared" si="23"/>
        <v>789860</v>
      </c>
      <c r="W76" s="41">
        <v>20</v>
      </c>
      <c r="X76" s="42">
        <v>730</v>
      </c>
      <c r="Y76" s="43">
        <f t="shared" si="21"/>
        <v>1082</v>
      </c>
      <c r="Z76" s="44">
        <f t="shared" si="24"/>
        <v>1082</v>
      </c>
      <c r="AA76" s="44">
        <f t="shared" si="27"/>
        <v>21386</v>
      </c>
      <c r="AB76" s="44">
        <f t="shared" si="26"/>
        <v>1440</v>
      </c>
      <c r="AC76" s="44">
        <f t="shared" si="25"/>
        <v>19896</v>
      </c>
      <c r="AD76" s="45">
        <f t="shared" si="22"/>
        <v>51.81</v>
      </c>
      <c r="AE76" s="46">
        <f t="shared" si="22"/>
        <v>47.48</v>
      </c>
      <c r="AF76" s="46">
        <f t="shared" si="22"/>
        <v>43.82</v>
      </c>
      <c r="AG76" s="46">
        <f t="shared" si="22"/>
        <v>40.69</v>
      </c>
      <c r="AH76" s="46">
        <f t="shared" si="22"/>
        <v>37.97</v>
      </c>
      <c r="AI76" s="46">
        <f t="shared" si="22"/>
        <v>35.590000000000003</v>
      </c>
      <c r="AJ76" s="46">
        <f t="shared" si="22"/>
        <v>33.49</v>
      </c>
      <c r="AK76" s="46">
        <f t="shared" si="22"/>
        <v>31.63</v>
      </c>
      <c r="AL76" s="46">
        <f t="shared" si="22"/>
        <v>29.52</v>
      </c>
      <c r="AM76" s="46">
        <f t="shared" si="22"/>
        <v>27.29</v>
      </c>
      <c r="AN76" s="46">
        <f t="shared" si="20"/>
        <v>26.04</v>
      </c>
      <c r="AO76" s="46">
        <f t="shared" si="20"/>
        <v>25.22</v>
      </c>
      <c r="AP76" s="46">
        <f t="shared" si="20"/>
        <v>24.44</v>
      </c>
      <c r="AQ76" s="46">
        <f t="shared" si="20"/>
        <v>23.71</v>
      </c>
      <c r="AR76" s="46">
        <f t="shared" si="20"/>
        <v>23.03</v>
      </c>
      <c r="AS76" s="46">
        <f t="shared" si="20"/>
        <v>22.38</v>
      </c>
      <c r="AT76" s="46">
        <f t="shared" si="20"/>
        <v>21.77</v>
      </c>
      <c r="AU76" s="47">
        <f t="shared" si="20"/>
        <v>20.64</v>
      </c>
    </row>
    <row r="77" spans="1:47" x14ac:dyDescent="0.15">
      <c r="U77" s="39">
        <v>74</v>
      </c>
      <c r="V77" s="40">
        <f t="shared" si="23"/>
        <v>836200</v>
      </c>
      <c r="W77" s="41">
        <v>20</v>
      </c>
      <c r="X77" s="42">
        <v>740</v>
      </c>
      <c r="Y77" s="43">
        <f t="shared" si="21"/>
        <v>1130</v>
      </c>
      <c r="Z77" s="44">
        <f t="shared" si="24"/>
        <v>1130</v>
      </c>
      <c r="AA77" s="44">
        <f t="shared" si="27"/>
        <v>22516</v>
      </c>
      <c r="AB77" s="44">
        <f t="shared" si="26"/>
        <v>1460</v>
      </c>
      <c r="AC77" s="44">
        <f t="shared" si="25"/>
        <v>21006</v>
      </c>
      <c r="AD77" s="45">
        <f t="shared" si="22"/>
        <v>54.7</v>
      </c>
      <c r="AE77" s="46">
        <f t="shared" si="22"/>
        <v>50.13</v>
      </c>
      <c r="AF77" s="46">
        <f t="shared" si="22"/>
        <v>46.27</v>
      </c>
      <c r="AG77" s="46">
        <f t="shared" si="22"/>
        <v>42.96</v>
      </c>
      <c r="AH77" s="46">
        <f t="shared" si="22"/>
        <v>40.090000000000003</v>
      </c>
      <c r="AI77" s="46">
        <f t="shared" si="22"/>
        <v>37.58</v>
      </c>
      <c r="AJ77" s="46">
        <f t="shared" si="22"/>
        <v>35.36</v>
      </c>
      <c r="AK77" s="46">
        <f t="shared" si="22"/>
        <v>33.4</v>
      </c>
      <c r="AL77" s="46">
        <f t="shared" si="22"/>
        <v>31.17</v>
      </c>
      <c r="AM77" s="46">
        <f t="shared" si="22"/>
        <v>28.81</v>
      </c>
      <c r="AN77" s="46">
        <f t="shared" si="20"/>
        <v>27.49</v>
      </c>
      <c r="AO77" s="46">
        <f t="shared" si="20"/>
        <v>26.62</v>
      </c>
      <c r="AP77" s="46">
        <f t="shared" si="20"/>
        <v>25.81</v>
      </c>
      <c r="AQ77" s="46">
        <f t="shared" si="20"/>
        <v>25.04</v>
      </c>
      <c r="AR77" s="46">
        <f t="shared" si="20"/>
        <v>24.31</v>
      </c>
      <c r="AS77" s="46">
        <f t="shared" si="20"/>
        <v>23.63</v>
      </c>
      <c r="AT77" s="46">
        <f t="shared" si="20"/>
        <v>22.98</v>
      </c>
      <c r="AU77" s="47">
        <f t="shared" si="20"/>
        <v>21.79</v>
      </c>
    </row>
    <row r="78" spans="1:47" x14ac:dyDescent="0.15">
      <c r="A78" s="13" t="s">
        <v>90</v>
      </c>
      <c r="B78" s="13" t="s">
        <v>91</v>
      </c>
      <c r="U78" s="39">
        <v>75</v>
      </c>
      <c r="V78" s="40">
        <f t="shared" si="23"/>
        <v>885750</v>
      </c>
      <c r="W78" s="41">
        <v>20</v>
      </c>
      <c r="X78" s="42">
        <v>750</v>
      </c>
      <c r="Y78" s="43">
        <f t="shared" si="21"/>
        <v>1181</v>
      </c>
      <c r="Z78" s="44">
        <f t="shared" si="24"/>
        <v>1181</v>
      </c>
      <c r="AA78" s="44">
        <f t="shared" si="27"/>
        <v>23697</v>
      </c>
      <c r="AB78" s="44">
        <f t="shared" si="26"/>
        <v>1480</v>
      </c>
      <c r="AC78" s="44">
        <f t="shared" si="25"/>
        <v>22167</v>
      </c>
      <c r="AD78" s="45">
        <f t="shared" si="22"/>
        <v>57.73</v>
      </c>
      <c r="AE78" s="46">
        <f t="shared" si="22"/>
        <v>52.9</v>
      </c>
      <c r="AF78" s="46">
        <f t="shared" si="22"/>
        <v>48.83</v>
      </c>
      <c r="AG78" s="46">
        <f t="shared" si="22"/>
        <v>45.33</v>
      </c>
      <c r="AH78" s="46">
        <f t="shared" si="22"/>
        <v>42.3</v>
      </c>
      <c r="AI78" s="46">
        <f t="shared" si="22"/>
        <v>39.65</v>
      </c>
      <c r="AJ78" s="46">
        <f t="shared" si="22"/>
        <v>37.32</v>
      </c>
      <c r="AK78" s="46">
        <f t="shared" si="22"/>
        <v>35.24</v>
      </c>
      <c r="AL78" s="46">
        <f t="shared" si="22"/>
        <v>32.89</v>
      </c>
      <c r="AM78" s="46">
        <f t="shared" si="22"/>
        <v>30.41</v>
      </c>
      <c r="AN78" s="46">
        <f t="shared" si="20"/>
        <v>29.01</v>
      </c>
      <c r="AO78" s="46">
        <f t="shared" si="20"/>
        <v>28.1</v>
      </c>
      <c r="AP78" s="46">
        <f t="shared" si="20"/>
        <v>27.23</v>
      </c>
      <c r="AQ78" s="46">
        <f t="shared" si="20"/>
        <v>26.42</v>
      </c>
      <c r="AR78" s="46">
        <f t="shared" si="20"/>
        <v>25.66</v>
      </c>
      <c r="AS78" s="46">
        <f t="shared" si="20"/>
        <v>24.93</v>
      </c>
      <c r="AT78" s="46">
        <f t="shared" si="20"/>
        <v>24.25</v>
      </c>
      <c r="AU78" s="47">
        <f t="shared" si="20"/>
        <v>22.99</v>
      </c>
    </row>
    <row r="79" spans="1:47" x14ac:dyDescent="0.15">
      <c r="A79" s="13" t="s">
        <v>92</v>
      </c>
      <c r="B79" s="13">
        <v>5000</v>
      </c>
      <c r="U79" s="39">
        <v>76</v>
      </c>
      <c r="V79" s="40">
        <f t="shared" si="23"/>
        <v>937080</v>
      </c>
      <c r="W79" s="41">
        <v>20</v>
      </c>
      <c r="X79" s="42">
        <v>760</v>
      </c>
      <c r="Y79" s="43">
        <f t="shared" si="21"/>
        <v>1233</v>
      </c>
      <c r="Z79" s="44">
        <f t="shared" si="24"/>
        <v>1233</v>
      </c>
      <c r="AA79" s="44">
        <f t="shared" si="27"/>
        <v>24930</v>
      </c>
      <c r="AB79" s="44">
        <f t="shared" si="26"/>
        <v>1500</v>
      </c>
      <c r="AC79" s="44">
        <f t="shared" si="25"/>
        <v>23380</v>
      </c>
      <c r="AD79" s="45">
        <f t="shared" si="22"/>
        <v>60.89</v>
      </c>
      <c r="AE79" s="46">
        <f t="shared" si="22"/>
        <v>55.8</v>
      </c>
      <c r="AF79" s="46">
        <f t="shared" si="22"/>
        <v>51.5</v>
      </c>
      <c r="AG79" s="46">
        <f t="shared" si="22"/>
        <v>47.81</v>
      </c>
      <c r="AH79" s="46">
        <f t="shared" si="22"/>
        <v>44.62</v>
      </c>
      <c r="AI79" s="46">
        <f t="shared" si="22"/>
        <v>41.82</v>
      </c>
      <c r="AJ79" s="46">
        <f t="shared" si="22"/>
        <v>39.36</v>
      </c>
      <c r="AK79" s="46">
        <f t="shared" si="22"/>
        <v>37.17</v>
      </c>
      <c r="AL79" s="46">
        <f t="shared" si="22"/>
        <v>34.69</v>
      </c>
      <c r="AM79" s="46">
        <f t="shared" si="22"/>
        <v>32.07</v>
      </c>
      <c r="AN79" s="46">
        <f t="shared" si="20"/>
        <v>30.6</v>
      </c>
      <c r="AO79" s="46">
        <f t="shared" si="20"/>
        <v>29.63</v>
      </c>
      <c r="AP79" s="46">
        <f t="shared" si="20"/>
        <v>28.72</v>
      </c>
      <c r="AQ79" s="46">
        <f t="shared" si="20"/>
        <v>27.87</v>
      </c>
      <c r="AR79" s="46">
        <f t="shared" si="20"/>
        <v>27.06</v>
      </c>
      <c r="AS79" s="46">
        <f t="shared" si="20"/>
        <v>26.3</v>
      </c>
      <c r="AT79" s="46">
        <f t="shared" si="20"/>
        <v>25.58</v>
      </c>
      <c r="AU79" s="47">
        <f t="shared" si="20"/>
        <v>24.25</v>
      </c>
    </row>
    <row r="80" spans="1:47" x14ac:dyDescent="0.15">
      <c r="A80" s="13" t="s">
        <v>93</v>
      </c>
      <c r="B80" s="13">
        <v>2500</v>
      </c>
      <c r="U80" s="39">
        <v>77</v>
      </c>
      <c r="V80" s="40">
        <f t="shared" si="23"/>
        <v>990220</v>
      </c>
      <c r="W80" s="41">
        <v>20</v>
      </c>
      <c r="X80" s="42">
        <v>770</v>
      </c>
      <c r="Y80" s="43">
        <f t="shared" si="21"/>
        <v>1286</v>
      </c>
      <c r="Z80" s="44">
        <f t="shared" si="24"/>
        <v>1286</v>
      </c>
      <c r="AA80" s="44">
        <f t="shared" si="27"/>
        <v>26216</v>
      </c>
      <c r="AB80" s="44">
        <f t="shared" si="26"/>
        <v>1520</v>
      </c>
      <c r="AC80" s="44">
        <f t="shared" si="25"/>
        <v>24646</v>
      </c>
      <c r="AD80" s="45">
        <f t="shared" si="22"/>
        <v>64.180000000000007</v>
      </c>
      <c r="AE80" s="46">
        <f t="shared" si="22"/>
        <v>58.82</v>
      </c>
      <c r="AF80" s="46">
        <f t="shared" si="22"/>
        <v>54.29</v>
      </c>
      <c r="AG80" s="46">
        <f t="shared" si="22"/>
        <v>50.4</v>
      </c>
      <c r="AH80" s="46">
        <f t="shared" si="22"/>
        <v>47.03</v>
      </c>
      <c r="AI80" s="46">
        <f t="shared" si="22"/>
        <v>44.09</v>
      </c>
      <c r="AJ80" s="46">
        <f t="shared" si="22"/>
        <v>41.49</v>
      </c>
      <c r="AK80" s="46">
        <f t="shared" si="22"/>
        <v>39.18</v>
      </c>
      <c r="AL80" s="46">
        <f t="shared" si="22"/>
        <v>36.57</v>
      </c>
      <c r="AM80" s="46">
        <f t="shared" si="22"/>
        <v>33.81</v>
      </c>
      <c r="AN80" s="46">
        <f t="shared" si="20"/>
        <v>32.26</v>
      </c>
      <c r="AO80" s="46">
        <f t="shared" si="20"/>
        <v>31.24</v>
      </c>
      <c r="AP80" s="46">
        <f t="shared" si="20"/>
        <v>30.28</v>
      </c>
      <c r="AQ80" s="46">
        <f t="shared" si="20"/>
        <v>29.38</v>
      </c>
      <c r="AR80" s="46">
        <f t="shared" si="20"/>
        <v>28.53</v>
      </c>
      <c r="AS80" s="46">
        <f t="shared" si="20"/>
        <v>27.72</v>
      </c>
      <c r="AT80" s="46">
        <f t="shared" si="20"/>
        <v>26.96</v>
      </c>
      <c r="AU80" s="47">
        <f t="shared" si="20"/>
        <v>25.57</v>
      </c>
    </row>
    <row r="81" spans="1:47" x14ac:dyDescent="0.15">
      <c r="A81" s="13" t="s">
        <v>94</v>
      </c>
      <c r="B81" s="13">
        <v>1500</v>
      </c>
      <c r="U81" s="39">
        <v>78</v>
      </c>
      <c r="V81" s="40">
        <f t="shared" si="23"/>
        <v>1046760</v>
      </c>
      <c r="W81" s="41">
        <v>20</v>
      </c>
      <c r="X81" s="42">
        <v>780</v>
      </c>
      <c r="Y81" s="43">
        <f t="shared" si="21"/>
        <v>1342</v>
      </c>
      <c r="Z81" s="44">
        <f t="shared" si="24"/>
        <v>1342</v>
      </c>
      <c r="AA81" s="44">
        <f t="shared" si="27"/>
        <v>27558</v>
      </c>
      <c r="AB81" s="44">
        <f t="shared" si="26"/>
        <v>1540</v>
      </c>
      <c r="AC81" s="44">
        <f t="shared" si="25"/>
        <v>25968</v>
      </c>
      <c r="AD81" s="45">
        <f t="shared" si="22"/>
        <v>67.63</v>
      </c>
      <c r="AE81" s="46">
        <f t="shared" si="22"/>
        <v>61.98</v>
      </c>
      <c r="AF81" s="46">
        <f t="shared" si="22"/>
        <v>57.2</v>
      </c>
      <c r="AG81" s="46">
        <f t="shared" si="22"/>
        <v>53.1</v>
      </c>
      <c r="AH81" s="46">
        <f t="shared" si="22"/>
        <v>49.56</v>
      </c>
      <c r="AI81" s="46">
        <f t="shared" si="22"/>
        <v>46.45</v>
      </c>
      <c r="AJ81" s="46">
        <f t="shared" si="22"/>
        <v>43.72</v>
      </c>
      <c r="AK81" s="46">
        <f t="shared" si="22"/>
        <v>41.28</v>
      </c>
      <c r="AL81" s="46">
        <f t="shared" si="22"/>
        <v>38.53</v>
      </c>
      <c r="AM81" s="46">
        <f t="shared" si="22"/>
        <v>35.619999999999997</v>
      </c>
      <c r="AN81" s="46">
        <f t="shared" si="20"/>
        <v>33.99</v>
      </c>
      <c r="AO81" s="46">
        <f t="shared" si="20"/>
        <v>32.909999999999997</v>
      </c>
      <c r="AP81" s="46">
        <f t="shared" si="20"/>
        <v>31.9</v>
      </c>
      <c r="AQ81" s="46">
        <f t="shared" si="20"/>
        <v>30.95</v>
      </c>
      <c r="AR81" s="46">
        <f t="shared" si="20"/>
        <v>30.06</v>
      </c>
      <c r="AS81" s="46">
        <f t="shared" si="20"/>
        <v>29.21</v>
      </c>
      <c r="AT81" s="46">
        <f t="shared" si="20"/>
        <v>28.41</v>
      </c>
      <c r="AU81" s="47">
        <f t="shared" si="20"/>
        <v>26.94</v>
      </c>
    </row>
    <row r="82" spans="1:47" x14ac:dyDescent="0.15">
      <c r="A82" s="13" t="s">
        <v>95</v>
      </c>
      <c r="B82" s="13">
        <v>500</v>
      </c>
      <c r="U82" s="39">
        <v>79</v>
      </c>
      <c r="V82" s="40">
        <f t="shared" si="23"/>
        <v>1105210</v>
      </c>
      <c r="W82" s="41">
        <v>20</v>
      </c>
      <c r="X82" s="42">
        <v>790</v>
      </c>
      <c r="Y82" s="43">
        <f t="shared" si="21"/>
        <v>1399</v>
      </c>
      <c r="Z82" s="44">
        <f t="shared" si="24"/>
        <v>1399</v>
      </c>
      <c r="AA82" s="44">
        <f t="shared" si="27"/>
        <v>28957</v>
      </c>
      <c r="AB82" s="44">
        <f t="shared" si="26"/>
        <v>1560</v>
      </c>
      <c r="AC82" s="44">
        <f t="shared" si="25"/>
        <v>27347</v>
      </c>
      <c r="AD82" s="45">
        <f t="shared" si="22"/>
        <v>71.22</v>
      </c>
      <c r="AE82" s="46">
        <f t="shared" si="22"/>
        <v>65.27</v>
      </c>
      <c r="AF82" s="46">
        <f t="shared" si="22"/>
        <v>60.24</v>
      </c>
      <c r="AG82" s="46">
        <f t="shared" si="22"/>
        <v>55.92</v>
      </c>
      <c r="AH82" s="46">
        <f t="shared" si="22"/>
        <v>52.19</v>
      </c>
      <c r="AI82" s="46">
        <f t="shared" si="22"/>
        <v>48.92</v>
      </c>
      <c r="AJ82" s="46">
        <f t="shared" si="22"/>
        <v>46.04</v>
      </c>
      <c r="AK82" s="46">
        <f t="shared" si="22"/>
        <v>43.48</v>
      </c>
      <c r="AL82" s="46">
        <f t="shared" si="22"/>
        <v>40.57</v>
      </c>
      <c r="AM82" s="46">
        <f t="shared" si="22"/>
        <v>37.51</v>
      </c>
      <c r="AN82" s="46">
        <f t="shared" si="20"/>
        <v>35.79</v>
      </c>
      <c r="AO82" s="46">
        <f t="shared" si="20"/>
        <v>34.659999999999997</v>
      </c>
      <c r="AP82" s="46">
        <f t="shared" si="20"/>
        <v>33.6</v>
      </c>
      <c r="AQ82" s="46">
        <f t="shared" si="20"/>
        <v>32.590000000000003</v>
      </c>
      <c r="AR82" s="46">
        <f t="shared" si="20"/>
        <v>31.65</v>
      </c>
      <c r="AS82" s="46">
        <f t="shared" si="20"/>
        <v>30.76</v>
      </c>
      <c r="AT82" s="46">
        <f t="shared" si="20"/>
        <v>29.92</v>
      </c>
      <c r="AU82" s="47">
        <f t="shared" si="20"/>
        <v>28.37</v>
      </c>
    </row>
    <row r="83" spans="1:47" x14ac:dyDescent="0.15">
      <c r="A83" s="13" t="s">
        <v>96</v>
      </c>
      <c r="B83" s="13">
        <v>100</v>
      </c>
      <c r="U83" s="39">
        <v>80</v>
      </c>
      <c r="V83" s="40">
        <f t="shared" si="23"/>
        <v>1166400</v>
      </c>
      <c r="W83" s="41">
        <v>20</v>
      </c>
      <c r="X83" s="42">
        <v>800</v>
      </c>
      <c r="Y83" s="43">
        <f t="shared" si="21"/>
        <v>1458</v>
      </c>
      <c r="Z83" s="44">
        <f t="shared" si="24"/>
        <v>1458</v>
      </c>
      <c r="AA83" s="44">
        <f t="shared" si="27"/>
        <v>30415</v>
      </c>
      <c r="AB83" s="44">
        <f t="shared" si="26"/>
        <v>1580</v>
      </c>
      <c r="AC83" s="44">
        <f t="shared" si="25"/>
        <v>28785</v>
      </c>
      <c r="AD83" s="45">
        <f t="shared" si="22"/>
        <v>74.959999999999994</v>
      </c>
      <c r="AE83" s="46">
        <f t="shared" si="22"/>
        <v>68.7</v>
      </c>
      <c r="AF83" s="46">
        <f t="shared" si="22"/>
        <v>63.4</v>
      </c>
      <c r="AG83" s="46">
        <f t="shared" si="22"/>
        <v>58.87</v>
      </c>
      <c r="AH83" s="46">
        <f t="shared" si="22"/>
        <v>54.93</v>
      </c>
      <c r="AI83" s="46">
        <f t="shared" si="22"/>
        <v>51.49</v>
      </c>
      <c r="AJ83" s="46">
        <f t="shared" si="22"/>
        <v>48.46</v>
      </c>
      <c r="AK83" s="46">
        <f t="shared" si="22"/>
        <v>45.76</v>
      </c>
      <c r="AL83" s="46">
        <f t="shared" si="22"/>
        <v>42.71</v>
      </c>
      <c r="AM83" s="46">
        <f t="shared" si="22"/>
        <v>39.49</v>
      </c>
      <c r="AN83" s="46">
        <f t="shared" si="22"/>
        <v>37.68</v>
      </c>
      <c r="AO83" s="46">
        <f t="shared" si="22"/>
        <v>36.479999999999997</v>
      </c>
      <c r="AP83" s="46">
        <f t="shared" si="22"/>
        <v>35.36</v>
      </c>
      <c r="AQ83" s="46">
        <f t="shared" si="22"/>
        <v>34.31</v>
      </c>
      <c r="AR83" s="46">
        <f t="shared" si="22"/>
        <v>33.32</v>
      </c>
      <c r="AS83" s="46">
        <f t="shared" si="22"/>
        <v>32.380000000000003</v>
      </c>
      <c r="AT83" s="46">
        <f t="shared" ref="AN83:AU98" si="28">ROUND($AC83/INDEX($E:$E,MATCH(AT$3,$A:$A,0)),2)</f>
        <v>31.49</v>
      </c>
      <c r="AU83" s="47">
        <f t="shared" si="28"/>
        <v>29.86</v>
      </c>
    </row>
    <row r="84" spans="1:47" x14ac:dyDescent="0.15">
      <c r="U84" s="39">
        <v>81</v>
      </c>
      <c r="V84" s="40">
        <f t="shared" si="23"/>
        <v>1230390</v>
      </c>
      <c r="W84" s="41">
        <v>20</v>
      </c>
      <c r="X84" s="42">
        <v>810</v>
      </c>
      <c r="Y84" s="43">
        <f t="shared" si="21"/>
        <v>1519</v>
      </c>
      <c r="Z84" s="44">
        <f t="shared" si="24"/>
        <v>1519</v>
      </c>
      <c r="AA84" s="44">
        <f t="shared" si="27"/>
        <v>31934</v>
      </c>
      <c r="AB84" s="44">
        <f t="shared" si="26"/>
        <v>1600</v>
      </c>
      <c r="AC84" s="44">
        <f t="shared" si="25"/>
        <v>30284</v>
      </c>
      <c r="AD84" s="45">
        <f t="shared" ref="AD84:AS99" si="29">ROUND($AC84/INDEX($E:$E,MATCH(AD$3,$A:$A,0)),2)</f>
        <v>78.86</v>
      </c>
      <c r="AE84" s="46">
        <f t="shared" si="29"/>
        <v>72.28</v>
      </c>
      <c r="AF84" s="46">
        <f t="shared" si="29"/>
        <v>66.7</v>
      </c>
      <c r="AG84" s="46">
        <f t="shared" si="29"/>
        <v>61.93</v>
      </c>
      <c r="AH84" s="46">
        <f t="shared" si="29"/>
        <v>57.79</v>
      </c>
      <c r="AI84" s="46">
        <f t="shared" si="29"/>
        <v>54.18</v>
      </c>
      <c r="AJ84" s="46">
        <f t="shared" si="29"/>
        <v>50.98</v>
      </c>
      <c r="AK84" s="46">
        <f t="shared" si="29"/>
        <v>48.15</v>
      </c>
      <c r="AL84" s="46">
        <f t="shared" si="29"/>
        <v>44.93</v>
      </c>
      <c r="AM84" s="46">
        <f t="shared" si="29"/>
        <v>41.54</v>
      </c>
      <c r="AN84" s="46">
        <f t="shared" si="29"/>
        <v>39.64</v>
      </c>
      <c r="AO84" s="46">
        <f t="shared" si="29"/>
        <v>38.380000000000003</v>
      </c>
      <c r="AP84" s="46">
        <f t="shared" si="29"/>
        <v>37.200000000000003</v>
      </c>
      <c r="AQ84" s="46">
        <f t="shared" si="29"/>
        <v>36.1</v>
      </c>
      <c r="AR84" s="46">
        <f t="shared" si="29"/>
        <v>35.049999999999997</v>
      </c>
      <c r="AS84" s="46">
        <f t="shared" si="29"/>
        <v>34.07</v>
      </c>
      <c r="AT84" s="46">
        <f t="shared" si="28"/>
        <v>33.130000000000003</v>
      </c>
      <c r="AU84" s="47">
        <f t="shared" si="28"/>
        <v>31.41</v>
      </c>
    </row>
    <row r="85" spans="1:47" x14ac:dyDescent="0.15">
      <c r="U85" s="39">
        <v>82</v>
      </c>
      <c r="V85" s="40">
        <f t="shared" si="23"/>
        <v>1297240</v>
      </c>
      <c r="W85" s="41">
        <v>20</v>
      </c>
      <c r="X85" s="42">
        <v>820</v>
      </c>
      <c r="Y85" s="43">
        <f t="shared" si="21"/>
        <v>1582</v>
      </c>
      <c r="Z85" s="44">
        <f t="shared" si="24"/>
        <v>1582</v>
      </c>
      <c r="AA85" s="44">
        <f t="shared" si="27"/>
        <v>33516</v>
      </c>
      <c r="AB85" s="44">
        <f t="shared" si="26"/>
        <v>1620</v>
      </c>
      <c r="AC85" s="44">
        <f t="shared" si="25"/>
        <v>31846</v>
      </c>
      <c r="AD85" s="45">
        <f t="shared" si="29"/>
        <v>82.93</v>
      </c>
      <c r="AE85" s="46">
        <f t="shared" si="29"/>
        <v>76</v>
      </c>
      <c r="AF85" s="46">
        <f t="shared" si="29"/>
        <v>70.150000000000006</v>
      </c>
      <c r="AG85" s="46">
        <f t="shared" si="29"/>
        <v>65.12</v>
      </c>
      <c r="AH85" s="46">
        <f t="shared" si="29"/>
        <v>60.77</v>
      </c>
      <c r="AI85" s="46">
        <f t="shared" si="29"/>
        <v>56.97</v>
      </c>
      <c r="AJ85" s="46">
        <f t="shared" si="29"/>
        <v>53.61</v>
      </c>
      <c r="AK85" s="46">
        <f t="shared" si="29"/>
        <v>50.63</v>
      </c>
      <c r="AL85" s="46">
        <f t="shared" si="29"/>
        <v>47.25</v>
      </c>
      <c r="AM85" s="46">
        <f t="shared" si="29"/>
        <v>43.68</v>
      </c>
      <c r="AN85" s="46">
        <f t="shared" si="28"/>
        <v>41.68</v>
      </c>
      <c r="AO85" s="46">
        <f t="shared" si="28"/>
        <v>40.36</v>
      </c>
      <c r="AP85" s="46">
        <f t="shared" si="28"/>
        <v>39.119999999999997</v>
      </c>
      <c r="AQ85" s="46">
        <f t="shared" si="28"/>
        <v>37.96</v>
      </c>
      <c r="AR85" s="46">
        <f t="shared" si="28"/>
        <v>36.86</v>
      </c>
      <c r="AS85" s="46">
        <f t="shared" si="28"/>
        <v>35.82</v>
      </c>
      <c r="AT85" s="46">
        <f t="shared" si="28"/>
        <v>34.840000000000003</v>
      </c>
      <c r="AU85" s="47">
        <f t="shared" si="28"/>
        <v>33.04</v>
      </c>
    </row>
    <row r="86" spans="1:47" x14ac:dyDescent="0.15">
      <c r="U86" s="39">
        <v>83</v>
      </c>
      <c r="V86" s="40">
        <f t="shared" si="23"/>
        <v>1367010</v>
      </c>
      <c r="W86" s="41">
        <v>20</v>
      </c>
      <c r="X86" s="42">
        <v>830</v>
      </c>
      <c r="Y86" s="43">
        <f t="shared" si="21"/>
        <v>1647</v>
      </c>
      <c r="Z86" s="44">
        <f t="shared" si="24"/>
        <v>1647</v>
      </c>
      <c r="AA86" s="44">
        <f t="shared" si="27"/>
        <v>35163</v>
      </c>
      <c r="AB86" s="44">
        <f t="shared" si="26"/>
        <v>1640</v>
      </c>
      <c r="AC86" s="44">
        <f t="shared" si="25"/>
        <v>33473</v>
      </c>
      <c r="AD86" s="45">
        <f t="shared" si="29"/>
        <v>87.17</v>
      </c>
      <c r="AE86" s="46">
        <f t="shared" si="29"/>
        <v>79.89</v>
      </c>
      <c r="AF86" s="46">
        <f t="shared" si="29"/>
        <v>73.73</v>
      </c>
      <c r="AG86" s="46">
        <f t="shared" si="29"/>
        <v>68.45</v>
      </c>
      <c r="AH86" s="46">
        <f t="shared" si="29"/>
        <v>63.88</v>
      </c>
      <c r="AI86" s="46">
        <f t="shared" si="29"/>
        <v>59.88</v>
      </c>
      <c r="AJ86" s="46">
        <f t="shared" si="29"/>
        <v>56.35</v>
      </c>
      <c r="AK86" s="46">
        <f t="shared" si="29"/>
        <v>53.22</v>
      </c>
      <c r="AL86" s="46">
        <f t="shared" si="29"/>
        <v>49.66</v>
      </c>
      <c r="AM86" s="46">
        <f t="shared" si="29"/>
        <v>45.92</v>
      </c>
      <c r="AN86" s="46">
        <f t="shared" si="28"/>
        <v>43.81</v>
      </c>
      <c r="AO86" s="46">
        <f t="shared" si="28"/>
        <v>42.42</v>
      </c>
      <c r="AP86" s="46">
        <f t="shared" si="28"/>
        <v>41.12</v>
      </c>
      <c r="AQ86" s="46">
        <f t="shared" si="28"/>
        <v>39.9</v>
      </c>
      <c r="AR86" s="46">
        <f t="shared" si="28"/>
        <v>38.74</v>
      </c>
      <c r="AS86" s="46">
        <f t="shared" si="28"/>
        <v>37.65</v>
      </c>
      <c r="AT86" s="46">
        <f t="shared" si="28"/>
        <v>36.619999999999997</v>
      </c>
      <c r="AU86" s="47">
        <f t="shared" si="28"/>
        <v>34.72</v>
      </c>
    </row>
    <row r="87" spans="1:47" x14ac:dyDescent="0.15">
      <c r="B87" s="74" t="s">
        <v>96</v>
      </c>
      <c r="C87" s="74"/>
      <c r="D87" s="74"/>
      <c r="E87" s="74" t="s">
        <v>95</v>
      </c>
      <c r="F87" s="74"/>
      <c r="G87" s="74"/>
      <c r="H87" s="74" t="s">
        <v>94</v>
      </c>
      <c r="I87" s="74"/>
      <c r="J87" s="74"/>
      <c r="K87" s="74" t="s">
        <v>93</v>
      </c>
      <c r="L87" s="74"/>
      <c r="M87" s="74"/>
      <c r="N87" s="74" t="s">
        <v>92</v>
      </c>
      <c r="O87" s="74"/>
      <c r="P87" s="74"/>
      <c r="U87" s="39">
        <v>84</v>
      </c>
      <c r="V87" s="40">
        <f t="shared" si="23"/>
        <v>1439760</v>
      </c>
      <c r="W87" s="41">
        <v>20</v>
      </c>
      <c r="X87" s="42">
        <v>840</v>
      </c>
      <c r="Y87" s="43">
        <f t="shared" si="21"/>
        <v>1714</v>
      </c>
      <c r="Z87" s="44">
        <f t="shared" si="24"/>
        <v>1714</v>
      </c>
      <c r="AA87" s="44">
        <f t="shared" si="27"/>
        <v>36877</v>
      </c>
      <c r="AB87" s="44">
        <f t="shared" si="26"/>
        <v>1660</v>
      </c>
      <c r="AC87" s="44">
        <f t="shared" si="25"/>
        <v>35167</v>
      </c>
      <c r="AD87" s="45">
        <f t="shared" si="29"/>
        <v>91.58</v>
      </c>
      <c r="AE87" s="46">
        <f t="shared" si="29"/>
        <v>83.93</v>
      </c>
      <c r="AF87" s="46">
        <f t="shared" si="29"/>
        <v>77.459999999999994</v>
      </c>
      <c r="AG87" s="46">
        <f t="shared" si="29"/>
        <v>71.92</v>
      </c>
      <c r="AH87" s="46">
        <f t="shared" si="29"/>
        <v>67.11</v>
      </c>
      <c r="AI87" s="46">
        <f t="shared" si="29"/>
        <v>62.91</v>
      </c>
      <c r="AJ87" s="46">
        <f t="shared" si="29"/>
        <v>59.2</v>
      </c>
      <c r="AK87" s="46">
        <f t="shared" si="29"/>
        <v>55.91</v>
      </c>
      <c r="AL87" s="46">
        <f t="shared" si="29"/>
        <v>52.18</v>
      </c>
      <c r="AM87" s="46">
        <f t="shared" si="29"/>
        <v>48.24</v>
      </c>
      <c r="AN87" s="46">
        <f t="shared" si="28"/>
        <v>46.03</v>
      </c>
      <c r="AO87" s="46">
        <f t="shared" si="28"/>
        <v>44.57</v>
      </c>
      <c r="AP87" s="46">
        <f t="shared" si="28"/>
        <v>43.2</v>
      </c>
      <c r="AQ87" s="46">
        <f t="shared" si="28"/>
        <v>41.92</v>
      </c>
      <c r="AR87" s="46">
        <f t="shared" si="28"/>
        <v>40.700000000000003</v>
      </c>
      <c r="AS87" s="46">
        <f t="shared" si="28"/>
        <v>39.56</v>
      </c>
      <c r="AT87" s="46">
        <f t="shared" si="28"/>
        <v>38.479999999999997</v>
      </c>
      <c r="AU87" s="47">
        <f t="shared" si="28"/>
        <v>36.479999999999997</v>
      </c>
    </row>
    <row r="88" spans="1:47" x14ac:dyDescent="0.15">
      <c r="A88" s="13" t="s">
        <v>97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  <c r="H88" s="13" t="s">
        <v>104</v>
      </c>
      <c r="I88" s="13" t="s">
        <v>105</v>
      </c>
      <c r="J88" s="13" t="s">
        <v>106</v>
      </c>
      <c r="K88" s="13" t="s">
        <v>107</v>
      </c>
      <c r="L88" s="13" t="s">
        <v>108</v>
      </c>
      <c r="M88" s="13" t="s">
        <v>109</v>
      </c>
      <c r="N88" s="13" t="s">
        <v>110</v>
      </c>
      <c r="O88" s="13" t="s">
        <v>111</v>
      </c>
      <c r="P88" s="13" t="s">
        <v>112</v>
      </c>
      <c r="U88" s="39">
        <v>85</v>
      </c>
      <c r="V88" s="40">
        <f t="shared" si="23"/>
        <v>1515550</v>
      </c>
      <c r="W88" s="41">
        <v>20</v>
      </c>
      <c r="X88" s="42">
        <v>850</v>
      </c>
      <c r="Y88" s="43">
        <f t="shared" si="21"/>
        <v>1783</v>
      </c>
      <c r="Z88" s="44">
        <f t="shared" si="24"/>
        <v>1783</v>
      </c>
      <c r="AA88" s="44">
        <f t="shared" si="27"/>
        <v>38660</v>
      </c>
      <c r="AB88" s="44">
        <f t="shared" si="26"/>
        <v>1680</v>
      </c>
      <c r="AC88" s="44">
        <f t="shared" si="25"/>
        <v>36930</v>
      </c>
      <c r="AD88" s="45">
        <f t="shared" si="29"/>
        <v>96.17</v>
      </c>
      <c r="AE88" s="46">
        <f t="shared" si="29"/>
        <v>88.14</v>
      </c>
      <c r="AF88" s="46">
        <f t="shared" si="29"/>
        <v>81.34</v>
      </c>
      <c r="AG88" s="46">
        <f t="shared" si="29"/>
        <v>75.52</v>
      </c>
      <c r="AH88" s="46">
        <f t="shared" si="29"/>
        <v>70.48</v>
      </c>
      <c r="AI88" s="46">
        <f t="shared" si="29"/>
        <v>66.06</v>
      </c>
      <c r="AJ88" s="46">
        <f t="shared" si="29"/>
        <v>62.17</v>
      </c>
      <c r="AK88" s="46">
        <f t="shared" si="29"/>
        <v>58.71</v>
      </c>
      <c r="AL88" s="46">
        <f t="shared" si="29"/>
        <v>54.79</v>
      </c>
      <c r="AM88" s="46">
        <f t="shared" si="29"/>
        <v>50.66</v>
      </c>
      <c r="AN88" s="46">
        <f t="shared" si="28"/>
        <v>48.34</v>
      </c>
      <c r="AO88" s="46">
        <f t="shared" si="28"/>
        <v>46.81</v>
      </c>
      <c r="AP88" s="46">
        <f t="shared" si="28"/>
        <v>45.37</v>
      </c>
      <c r="AQ88" s="46">
        <f t="shared" si="28"/>
        <v>44.02</v>
      </c>
      <c r="AR88" s="46">
        <f t="shared" si="28"/>
        <v>42.74</v>
      </c>
      <c r="AS88" s="46">
        <f t="shared" si="28"/>
        <v>41.54</v>
      </c>
      <c r="AT88" s="46">
        <f t="shared" si="28"/>
        <v>40.4</v>
      </c>
      <c r="AU88" s="47">
        <f t="shared" si="28"/>
        <v>38.31</v>
      </c>
    </row>
    <row r="89" spans="1:47" x14ac:dyDescent="0.15">
      <c r="A89" s="13">
        <v>1</v>
      </c>
      <c r="B89" s="13">
        <f t="shared" ref="B89:B120" si="30">IF(ROUNDUP($A89/7,0)&gt;=4,4,ROUNDUP($A89/7,0))*VLOOKUP(SUBSTITUTE(B$88,"VIP经验-",""),$A$79:$B$83,2,0)*10</f>
        <v>1000</v>
      </c>
      <c r="C89" s="13">
        <f t="array" ref="C89">MAX(IF($I$27:$I$43&lt;=B89,$G$27:$G$43))</f>
        <v>3</v>
      </c>
      <c r="D89" s="13">
        <f>VLOOKUP("vip"&amp;C89,$A$27:$E$44,5,0)</f>
        <v>489</v>
      </c>
      <c r="E89" s="13">
        <f>IF(ROUNDUP($A89/7,0)&gt;=4,4,ROUNDUP($A89/7,0))*VLOOKUP(SUBSTITUTE(E$88,"VIP经验-",""),$A$79:$B$83,2,0)*10</f>
        <v>5000</v>
      </c>
      <c r="F89" s="13">
        <f t="array" ref="F89">MAX(IF($I$27:$I$43&lt;=E89,$G$27:$G$43))</f>
        <v>5</v>
      </c>
      <c r="G89" s="13">
        <f>VLOOKUP("vip"&amp;F89,$A$27:$E$44,5,0)</f>
        <v>559</v>
      </c>
      <c r="H89" s="13">
        <f>IF(ROUNDUP($A89/7,0)&gt;=4,4,ROUNDUP($A89/7,0))*VLOOKUP(SUBSTITUTE(H$88,"VIP经验-",""),$A$79:$B$83,2,0)*10</f>
        <v>15000</v>
      </c>
      <c r="I89" s="13">
        <f t="array" ref="I89">MAX(IF($I$27:$I$43&lt;=H89,$G$27:$G$43))</f>
        <v>7</v>
      </c>
      <c r="J89" s="13">
        <f>VLOOKUP("vip"&amp;I89,$A$27:$E$44,5,0)</f>
        <v>629</v>
      </c>
      <c r="K89" s="13">
        <f>IF(ROUNDUP($A89/7,0)&gt;=4,4,ROUNDUP($A89/7,0))*VLOOKUP(SUBSTITUTE(K$88,"VIP经验-",""),$A$79:$B$83,2,0)*10</f>
        <v>25000</v>
      </c>
      <c r="L89" s="13">
        <f t="array" ref="L89">MAX(IF($I$27:$I$43&lt;=K89,$G$27:$G$43))</f>
        <v>8</v>
      </c>
      <c r="M89" s="13">
        <f>VLOOKUP("vip"&amp;L89,$A$27:$E$44,5,0)</f>
        <v>674</v>
      </c>
      <c r="N89" s="13">
        <f>IF(ROUNDUP($A89/7,0)&gt;=4,4,ROUNDUP($A89/7,0))*VLOOKUP(SUBSTITUTE(N$88,"VIP经验-",""),$A$79:$B$83,2,0)*10</f>
        <v>50000</v>
      </c>
      <c r="O89" s="13">
        <f t="array" ref="O89">MAX(IF($I$27:$I$43&lt;=N89,$G$27:$G$43))</f>
        <v>9</v>
      </c>
      <c r="P89" s="13">
        <f>VLOOKUP("vip"&amp;O89,$A$27:$E$44,5,0)</f>
        <v>729</v>
      </c>
      <c r="U89" s="39">
        <v>86</v>
      </c>
      <c r="V89" s="40">
        <f t="shared" si="23"/>
        <v>1594440</v>
      </c>
      <c r="W89" s="41">
        <v>20</v>
      </c>
      <c r="X89" s="42">
        <v>860</v>
      </c>
      <c r="Y89" s="43">
        <f t="shared" si="21"/>
        <v>1854</v>
      </c>
      <c r="Z89" s="44">
        <f t="shared" si="24"/>
        <v>1854</v>
      </c>
      <c r="AA89" s="44">
        <f t="shared" si="27"/>
        <v>40514</v>
      </c>
      <c r="AB89" s="44">
        <f t="shared" si="26"/>
        <v>1700</v>
      </c>
      <c r="AC89" s="44">
        <f t="shared" si="25"/>
        <v>38764</v>
      </c>
      <c r="AD89" s="45">
        <f t="shared" si="29"/>
        <v>100.95</v>
      </c>
      <c r="AE89" s="46">
        <f t="shared" si="29"/>
        <v>92.52</v>
      </c>
      <c r="AF89" s="46">
        <f t="shared" si="29"/>
        <v>85.38</v>
      </c>
      <c r="AG89" s="46">
        <f t="shared" si="29"/>
        <v>79.27</v>
      </c>
      <c r="AH89" s="46">
        <f t="shared" si="29"/>
        <v>73.98</v>
      </c>
      <c r="AI89" s="46">
        <f t="shared" si="29"/>
        <v>69.349999999999994</v>
      </c>
      <c r="AJ89" s="46">
        <f t="shared" si="29"/>
        <v>65.260000000000005</v>
      </c>
      <c r="AK89" s="46">
        <f t="shared" si="29"/>
        <v>61.63</v>
      </c>
      <c r="AL89" s="46">
        <f t="shared" si="29"/>
        <v>57.51</v>
      </c>
      <c r="AM89" s="46">
        <f t="shared" si="29"/>
        <v>53.17</v>
      </c>
      <c r="AN89" s="46">
        <f t="shared" si="28"/>
        <v>50.74</v>
      </c>
      <c r="AO89" s="46">
        <f t="shared" si="28"/>
        <v>49.13</v>
      </c>
      <c r="AP89" s="46">
        <f t="shared" si="28"/>
        <v>47.62</v>
      </c>
      <c r="AQ89" s="46">
        <f t="shared" si="28"/>
        <v>46.2</v>
      </c>
      <c r="AR89" s="46">
        <f t="shared" si="28"/>
        <v>44.87</v>
      </c>
      <c r="AS89" s="46">
        <f t="shared" si="28"/>
        <v>43.6</v>
      </c>
      <c r="AT89" s="46">
        <f t="shared" si="28"/>
        <v>42.41</v>
      </c>
      <c r="AU89" s="47">
        <f t="shared" si="28"/>
        <v>40.21</v>
      </c>
    </row>
    <row r="90" spans="1:47" x14ac:dyDescent="0.15">
      <c r="A90" s="13">
        <v>2</v>
      </c>
      <c r="B90" s="13">
        <f t="shared" si="30"/>
        <v>1000</v>
      </c>
      <c r="C90" s="13">
        <f t="array" ref="C90">MAX(IF($I$27:$I$43&lt;=B90,$G$27:$G$43))</f>
        <v>3</v>
      </c>
      <c r="D90" s="13">
        <f t="shared" ref="D90:D120" si="31">VLOOKUP("vip"&amp;C90,$A$27:$E$44,5,0)</f>
        <v>489</v>
      </c>
      <c r="E90" s="13">
        <f t="shared" ref="E90:E120" si="32">IF(ROUNDUP($A90/7,0)&gt;=4,4,ROUNDUP($A90/7,0))*VLOOKUP(SUBSTITUTE(E$88,"VIP经验-",""),$A$79:$B$83,2,0)*10</f>
        <v>5000</v>
      </c>
      <c r="F90" s="13">
        <f t="array" ref="F90">MAX(IF($I$27:$I$43&lt;=E90,$G$27:$G$43))</f>
        <v>5</v>
      </c>
      <c r="G90" s="13">
        <f t="shared" ref="G90:G120" si="33">VLOOKUP("vip"&amp;F90,$A$27:$E$44,5,0)</f>
        <v>559</v>
      </c>
      <c r="H90" s="13">
        <f t="shared" ref="H90:H120" si="34">IF(ROUNDUP($A90/7,0)&gt;=4,4,ROUNDUP($A90/7,0))*VLOOKUP(SUBSTITUTE(H$88,"VIP经验-",""),$A$79:$B$83,2,0)*10</f>
        <v>15000</v>
      </c>
      <c r="I90" s="13">
        <f t="array" ref="I90">MAX(IF($I$27:$I$43&lt;=H90,$G$27:$G$43))</f>
        <v>7</v>
      </c>
      <c r="J90" s="13">
        <f t="shared" ref="J90:J120" si="35">VLOOKUP("vip"&amp;I90,$A$27:$E$44,5,0)</f>
        <v>629</v>
      </c>
      <c r="K90" s="13">
        <f t="shared" ref="K90:K120" si="36">IF(ROUNDUP($A90/7,0)&gt;=4,4,ROUNDUP($A90/7,0))*VLOOKUP(SUBSTITUTE(K$88,"VIP经验-",""),$A$79:$B$83,2,0)*10</f>
        <v>25000</v>
      </c>
      <c r="L90" s="13">
        <f t="array" ref="L90">MAX(IF($I$27:$I$43&lt;=K90,$G$27:$G$43))</f>
        <v>8</v>
      </c>
      <c r="M90" s="13">
        <f t="shared" ref="M90:M120" si="37">VLOOKUP("vip"&amp;L90,$A$27:$E$44,5,0)</f>
        <v>674</v>
      </c>
      <c r="N90" s="13">
        <f t="shared" ref="N90:N120" si="38">IF(ROUNDUP($A90/7,0)&gt;=4,4,ROUNDUP($A90/7,0))*VLOOKUP(SUBSTITUTE(N$88,"VIP经验-",""),$A$79:$B$83,2,0)*10</f>
        <v>50000</v>
      </c>
      <c r="O90" s="13">
        <f t="array" ref="O90">MAX(IF($I$27:$I$43&lt;=N90,$G$27:$G$43))</f>
        <v>9</v>
      </c>
      <c r="P90" s="13">
        <f t="shared" ref="P90:P120" si="39">VLOOKUP("vip"&amp;O90,$A$27:$E$44,5,0)</f>
        <v>729</v>
      </c>
      <c r="U90" s="39">
        <v>87</v>
      </c>
      <c r="V90" s="40">
        <f t="shared" si="23"/>
        <v>1676490</v>
      </c>
      <c r="W90" s="41">
        <v>20</v>
      </c>
      <c r="X90" s="42">
        <v>870</v>
      </c>
      <c r="Y90" s="43">
        <f t="shared" si="21"/>
        <v>1927</v>
      </c>
      <c r="Z90" s="44">
        <f t="shared" si="24"/>
        <v>1927</v>
      </c>
      <c r="AA90" s="44">
        <f t="shared" si="27"/>
        <v>42441</v>
      </c>
      <c r="AB90" s="44">
        <f t="shared" si="26"/>
        <v>1720</v>
      </c>
      <c r="AC90" s="44">
        <f t="shared" si="25"/>
        <v>40671</v>
      </c>
      <c r="AD90" s="45">
        <f t="shared" si="29"/>
        <v>105.91</v>
      </c>
      <c r="AE90" s="46">
        <f t="shared" si="29"/>
        <v>97.07</v>
      </c>
      <c r="AF90" s="46">
        <f t="shared" si="29"/>
        <v>89.58</v>
      </c>
      <c r="AG90" s="46">
        <f t="shared" si="29"/>
        <v>83.17</v>
      </c>
      <c r="AH90" s="46">
        <f t="shared" si="29"/>
        <v>77.62</v>
      </c>
      <c r="AI90" s="46">
        <f t="shared" si="29"/>
        <v>72.760000000000005</v>
      </c>
      <c r="AJ90" s="46">
        <f t="shared" si="29"/>
        <v>68.47</v>
      </c>
      <c r="AK90" s="46">
        <f t="shared" si="29"/>
        <v>64.66</v>
      </c>
      <c r="AL90" s="46">
        <f t="shared" si="29"/>
        <v>60.34</v>
      </c>
      <c r="AM90" s="46">
        <f t="shared" si="29"/>
        <v>55.79</v>
      </c>
      <c r="AN90" s="46">
        <f t="shared" si="28"/>
        <v>53.23</v>
      </c>
      <c r="AO90" s="46">
        <f t="shared" si="28"/>
        <v>51.55</v>
      </c>
      <c r="AP90" s="46">
        <f t="shared" si="28"/>
        <v>49.96</v>
      </c>
      <c r="AQ90" s="46">
        <f t="shared" si="28"/>
        <v>48.48</v>
      </c>
      <c r="AR90" s="46">
        <f t="shared" si="28"/>
        <v>47.07</v>
      </c>
      <c r="AS90" s="46">
        <f t="shared" si="28"/>
        <v>45.75</v>
      </c>
      <c r="AT90" s="46">
        <f t="shared" si="28"/>
        <v>44.5</v>
      </c>
      <c r="AU90" s="47">
        <f t="shared" si="28"/>
        <v>42.19</v>
      </c>
    </row>
    <row r="91" spans="1:47" x14ac:dyDescent="0.15">
      <c r="A91" s="13">
        <v>3</v>
      </c>
      <c r="B91" s="13">
        <f t="shared" si="30"/>
        <v>1000</v>
      </c>
      <c r="C91" s="13">
        <f t="array" ref="C91">MAX(IF($I$27:$I$43&lt;=B91,$G$27:$G$43))</f>
        <v>3</v>
      </c>
      <c r="D91" s="13">
        <f t="shared" si="31"/>
        <v>489</v>
      </c>
      <c r="E91" s="13">
        <f t="shared" si="32"/>
        <v>5000</v>
      </c>
      <c r="F91" s="13">
        <f t="array" ref="F91">MAX(IF($I$27:$I$43&lt;=E91,$G$27:$G$43))</f>
        <v>5</v>
      </c>
      <c r="G91" s="13">
        <f t="shared" si="33"/>
        <v>559</v>
      </c>
      <c r="H91" s="13">
        <f t="shared" si="34"/>
        <v>15000</v>
      </c>
      <c r="I91" s="13">
        <f t="array" ref="I91">MAX(IF($I$27:$I$43&lt;=H91,$G$27:$G$43))</f>
        <v>7</v>
      </c>
      <c r="J91" s="13">
        <f t="shared" si="35"/>
        <v>629</v>
      </c>
      <c r="K91" s="13">
        <f t="shared" si="36"/>
        <v>25000</v>
      </c>
      <c r="L91" s="13">
        <f t="array" ref="L91">MAX(IF($I$27:$I$43&lt;=K91,$G$27:$G$43))</f>
        <v>8</v>
      </c>
      <c r="M91" s="13">
        <f t="shared" si="37"/>
        <v>674</v>
      </c>
      <c r="N91" s="13">
        <f t="shared" si="38"/>
        <v>50000</v>
      </c>
      <c r="O91" s="13">
        <f t="array" ref="O91">MAX(IF($I$27:$I$43&lt;=N91,$G$27:$G$43))</f>
        <v>9</v>
      </c>
      <c r="P91" s="13">
        <f t="shared" si="39"/>
        <v>729</v>
      </c>
      <c r="U91" s="39">
        <v>88</v>
      </c>
      <c r="V91" s="40">
        <f t="shared" si="23"/>
        <v>1761760</v>
      </c>
      <c r="W91" s="41">
        <v>20</v>
      </c>
      <c r="X91" s="42">
        <v>880</v>
      </c>
      <c r="Y91" s="43">
        <f t="shared" si="21"/>
        <v>2002</v>
      </c>
      <c r="Z91" s="44">
        <f t="shared" si="24"/>
        <v>2002</v>
      </c>
      <c r="AA91" s="44">
        <f t="shared" si="27"/>
        <v>44443</v>
      </c>
      <c r="AB91" s="44">
        <f t="shared" si="26"/>
        <v>1740</v>
      </c>
      <c r="AC91" s="44">
        <f t="shared" si="25"/>
        <v>42653</v>
      </c>
      <c r="AD91" s="45">
        <f t="shared" si="29"/>
        <v>111.08</v>
      </c>
      <c r="AE91" s="46">
        <f t="shared" si="29"/>
        <v>101.8</v>
      </c>
      <c r="AF91" s="46">
        <f t="shared" si="29"/>
        <v>93.95</v>
      </c>
      <c r="AG91" s="46">
        <f t="shared" si="29"/>
        <v>87.22</v>
      </c>
      <c r="AH91" s="46">
        <f t="shared" si="29"/>
        <v>81.400000000000006</v>
      </c>
      <c r="AI91" s="46">
        <f t="shared" si="29"/>
        <v>76.3</v>
      </c>
      <c r="AJ91" s="46">
        <f t="shared" si="29"/>
        <v>71.81</v>
      </c>
      <c r="AK91" s="46">
        <f t="shared" si="29"/>
        <v>67.81</v>
      </c>
      <c r="AL91" s="46">
        <f t="shared" si="29"/>
        <v>63.28</v>
      </c>
      <c r="AM91" s="46">
        <f t="shared" si="29"/>
        <v>58.51</v>
      </c>
      <c r="AN91" s="46">
        <f t="shared" si="28"/>
        <v>55.83</v>
      </c>
      <c r="AO91" s="46">
        <f t="shared" si="28"/>
        <v>54.06</v>
      </c>
      <c r="AP91" s="46">
        <f t="shared" si="28"/>
        <v>52.4</v>
      </c>
      <c r="AQ91" s="46">
        <f t="shared" si="28"/>
        <v>50.84</v>
      </c>
      <c r="AR91" s="46">
        <f t="shared" si="28"/>
        <v>49.37</v>
      </c>
      <c r="AS91" s="46">
        <f t="shared" si="28"/>
        <v>47.98</v>
      </c>
      <c r="AT91" s="46">
        <f t="shared" si="28"/>
        <v>46.67</v>
      </c>
      <c r="AU91" s="47">
        <f t="shared" si="28"/>
        <v>44.25</v>
      </c>
    </row>
    <row r="92" spans="1:47" x14ac:dyDescent="0.15">
      <c r="A92" s="13">
        <v>4</v>
      </c>
      <c r="B92" s="13">
        <f t="shared" si="30"/>
        <v>1000</v>
      </c>
      <c r="C92" s="13">
        <f t="array" ref="C92">MAX(IF($I$27:$I$43&lt;=B92,$G$27:$G$43))</f>
        <v>3</v>
      </c>
      <c r="D92" s="13">
        <f t="shared" si="31"/>
        <v>489</v>
      </c>
      <c r="E92" s="13">
        <f t="shared" si="32"/>
        <v>5000</v>
      </c>
      <c r="F92" s="13">
        <f t="array" ref="F92">MAX(IF($I$27:$I$43&lt;=E92,$G$27:$G$43))</f>
        <v>5</v>
      </c>
      <c r="G92" s="13">
        <f t="shared" si="33"/>
        <v>559</v>
      </c>
      <c r="H92" s="13">
        <f t="shared" si="34"/>
        <v>15000</v>
      </c>
      <c r="I92" s="13">
        <f t="array" ref="I92">MAX(IF($I$27:$I$43&lt;=H92,$G$27:$G$43))</f>
        <v>7</v>
      </c>
      <c r="J92" s="13">
        <f t="shared" si="35"/>
        <v>629</v>
      </c>
      <c r="K92" s="13">
        <f t="shared" si="36"/>
        <v>25000</v>
      </c>
      <c r="L92" s="13">
        <f t="array" ref="L92">MAX(IF($I$27:$I$43&lt;=K92,$G$27:$G$43))</f>
        <v>8</v>
      </c>
      <c r="M92" s="13">
        <f t="shared" si="37"/>
        <v>674</v>
      </c>
      <c r="N92" s="13">
        <f t="shared" si="38"/>
        <v>50000</v>
      </c>
      <c r="O92" s="13">
        <f t="array" ref="O92">MAX(IF($I$27:$I$43&lt;=N92,$G$27:$G$43))</f>
        <v>9</v>
      </c>
      <c r="P92" s="13">
        <f t="shared" si="39"/>
        <v>729</v>
      </c>
      <c r="U92" s="39">
        <v>89</v>
      </c>
      <c r="V92" s="40">
        <f t="shared" si="23"/>
        <v>1851200</v>
      </c>
      <c r="W92" s="41">
        <v>20</v>
      </c>
      <c r="X92" s="42">
        <v>890</v>
      </c>
      <c r="Y92" s="43">
        <f t="shared" si="21"/>
        <v>2080</v>
      </c>
      <c r="Z92" s="44">
        <f t="shared" si="24"/>
        <v>2080</v>
      </c>
      <c r="AA92" s="44">
        <f t="shared" si="27"/>
        <v>46523</v>
      </c>
      <c r="AB92" s="44">
        <f t="shared" si="26"/>
        <v>1760</v>
      </c>
      <c r="AC92" s="44">
        <f t="shared" si="25"/>
        <v>44713</v>
      </c>
      <c r="AD92" s="45">
        <f t="shared" si="29"/>
        <v>116.44</v>
      </c>
      <c r="AE92" s="46">
        <f t="shared" si="29"/>
        <v>106.71</v>
      </c>
      <c r="AF92" s="46">
        <f t="shared" si="29"/>
        <v>98.49</v>
      </c>
      <c r="AG92" s="46">
        <f t="shared" si="29"/>
        <v>91.44</v>
      </c>
      <c r="AH92" s="46">
        <f t="shared" si="29"/>
        <v>85.33</v>
      </c>
      <c r="AI92" s="46">
        <f t="shared" si="29"/>
        <v>79.989999999999995</v>
      </c>
      <c r="AJ92" s="46">
        <f t="shared" si="29"/>
        <v>75.27</v>
      </c>
      <c r="AK92" s="46">
        <f t="shared" si="29"/>
        <v>71.09</v>
      </c>
      <c r="AL92" s="46">
        <f t="shared" si="29"/>
        <v>66.34</v>
      </c>
      <c r="AM92" s="46">
        <f t="shared" si="29"/>
        <v>61.33</v>
      </c>
      <c r="AN92" s="46">
        <f t="shared" si="28"/>
        <v>58.52</v>
      </c>
      <c r="AO92" s="46">
        <f t="shared" si="28"/>
        <v>56.67</v>
      </c>
      <c r="AP92" s="46">
        <f t="shared" si="28"/>
        <v>54.93</v>
      </c>
      <c r="AQ92" s="46">
        <f t="shared" si="28"/>
        <v>53.29</v>
      </c>
      <c r="AR92" s="46">
        <f t="shared" si="28"/>
        <v>51.75</v>
      </c>
      <c r="AS92" s="46">
        <f t="shared" si="28"/>
        <v>50.3</v>
      </c>
      <c r="AT92" s="46">
        <f t="shared" si="28"/>
        <v>48.92</v>
      </c>
      <c r="AU92" s="47">
        <f t="shared" si="28"/>
        <v>46.38</v>
      </c>
    </row>
    <row r="93" spans="1:47" x14ac:dyDescent="0.15">
      <c r="A93" s="13">
        <v>5</v>
      </c>
      <c r="B93" s="13">
        <f t="shared" si="30"/>
        <v>1000</v>
      </c>
      <c r="C93" s="13">
        <f t="array" ref="C93">MAX(IF($I$27:$I$43&lt;=B93,$G$27:$G$43))</f>
        <v>3</v>
      </c>
      <c r="D93" s="13">
        <f t="shared" si="31"/>
        <v>489</v>
      </c>
      <c r="E93" s="13">
        <f t="shared" si="32"/>
        <v>5000</v>
      </c>
      <c r="F93" s="13">
        <f t="array" ref="F93">MAX(IF($I$27:$I$43&lt;=E93,$G$27:$G$43))</f>
        <v>5</v>
      </c>
      <c r="G93" s="13">
        <f t="shared" si="33"/>
        <v>559</v>
      </c>
      <c r="H93" s="13">
        <f t="shared" si="34"/>
        <v>15000</v>
      </c>
      <c r="I93" s="13">
        <f t="array" ref="I93">MAX(IF($I$27:$I$43&lt;=H93,$G$27:$G$43))</f>
        <v>7</v>
      </c>
      <c r="J93" s="13">
        <f t="shared" si="35"/>
        <v>629</v>
      </c>
      <c r="K93" s="13">
        <f t="shared" si="36"/>
        <v>25000</v>
      </c>
      <c r="L93" s="13">
        <f t="array" ref="L93">MAX(IF($I$27:$I$43&lt;=K93,$G$27:$G$43))</f>
        <v>8</v>
      </c>
      <c r="M93" s="13">
        <f t="shared" si="37"/>
        <v>674</v>
      </c>
      <c r="N93" s="13">
        <f t="shared" si="38"/>
        <v>50000</v>
      </c>
      <c r="O93" s="13">
        <f t="array" ref="O93">MAX(IF($I$27:$I$43&lt;=N93,$G$27:$G$43))</f>
        <v>9</v>
      </c>
      <c r="P93" s="13">
        <f t="shared" si="39"/>
        <v>729</v>
      </c>
      <c r="U93" s="39">
        <v>90</v>
      </c>
      <c r="V93" s="40">
        <f t="shared" si="23"/>
        <v>1943100</v>
      </c>
      <c r="W93" s="41">
        <v>20</v>
      </c>
      <c r="X93" s="42">
        <v>900</v>
      </c>
      <c r="Y93" s="43">
        <f t="shared" si="21"/>
        <v>2159</v>
      </c>
      <c r="Z93" s="44">
        <f t="shared" si="24"/>
        <v>2159</v>
      </c>
      <c r="AA93" s="44">
        <f t="shared" si="27"/>
        <v>48682</v>
      </c>
      <c r="AB93" s="44">
        <f t="shared" si="26"/>
        <v>1780</v>
      </c>
      <c r="AC93" s="44">
        <f t="shared" si="25"/>
        <v>46852</v>
      </c>
      <c r="AD93" s="45">
        <f t="shared" si="29"/>
        <v>122.01</v>
      </c>
      <c r="AE93" s="46">
        <f t="shared" si="29"/>
        <v>111.82</v>
      </c>
      <c r="AF93" s="46">
        <f t="shared" si="29"/>
        <v>103.2</v>
      </c>
      <c r="AG93" s="46">
        <f t="shared" si="29"/>
        <v>95.81</v>
      </c>
      <c r="AH93" s="46">
        <f t="shared" si="29"/>
        <v>89.41</v>
      </c>
      <c r="AI93" s="46">
        <f t="shared" si="29"/>
        <v>83.81</v>
      </c>
      <c r="AJ93" s="46">
        <f t="shared" si="29"/>
        <v>78.88</v>
      </c>
      <c r="AK93" s="46">
        <f t="shared" si="29"/>
        <v>74.489999999999995</v>
      </c>
      <c r="AL93" s="46">
        <f t="shared" si="29"/>
        <v>69.510000000000005</v>
      </c>
      <c r="AM93" s="46">
        <f t="shared" si="29"/>
        <v>64.27</v>
      </c>
      <c r="AN93" s="46">
        <f t="shared" si="28"/>
        <v>61.32</v>
      </c>
      <c r="AO93" s="46">
        <f t="shared" si="28"/>
        <v>59.38</v>
      </c>
      <c r="AP93" s="46">
        <f t="shared" si="28"/>
        <v>57.56</v>
      </c>
      <c r="AQ93" s="46">
        <f t="shared" si="28"/>
        <v>55.84</v>
      </c>
      <c r="AR93" s="46">
        <f t="shared" si="28"/>
        <v>54.23</v>
      </c>
      <c r="AS93" s="46">
        <f t="shared" si="28"/>
        <v>52.7</v>
      </c>
      <c r="AT93" s="46">
        <f t="shared" si="28"/>
        <v>51.26</v>
      </c>
      <c r="AU93" s="47">
        <f t="shared" si="28"/>
        <v>48.6</v>
      </c>
    </row>
    <row r="94" spans="1:47" x14ac:dyDescent="0.15">
      <c r="A94" s="13">
        <v>6</v>
      </c>
      <c r="B94" s="13">
        <f t="shared" si="30"/>
        <v>1000</v>
      </c>
      <c r="C94" s="13">
        <f t="array" ref="C94">MAX(IF($I$27:$I$43&lt;=B94,$G$27:$G$43))</f>
        <v>3</v>
      </c>
      <c r="D94" s="13">
        <f t="shared" si="31"/>
        <v>489</v>
      </c>
      <c r="E94" s="13">
        <f t="shared" si="32"/>
        <v>5000</v>
      </c>
      <c r="F94" s="13">
        <f t="array" ref="F94">MAX(IF($I$27:$I$43&lt;=E94,$G$27:$G$43))</f>
        <v>5</v>
      </c>
      <c r="G94" s="13">
        <f t="shared" si="33"/>
        <v>559</v>
      </c>
      <c r="H94" s="13">
        <f t="shared" si="34"/>
        <v>15000</v>
      </c>
      <c r="I94" s="13">
        <f t="array" ref="I94">MAX(IF($I$27:$I$43&lt;=H94,$G$27:$G$43))</f>
        <v>7</v>
      </c>
      <c r="J94" s="13">
        <f t="shared" si="35"/>
        <v>629</v>
      </c>
      <c r="K94" s="13">
        <f t="shared" si="36"/>
        <v>25000</v>
      </c>
      <c r="L94" s="13">
        <f t="array" ref="L94">MAX(IF($I$27:$I$43&lt;=K94,$G$27:$G$43))</f>
        <v>8</v>
      </c>
      <c r="M94" s="13">
        <f t="shared" si="37"/>
        <v>674</v>
      </c>
      <c r="N94" s="13">
        <f t="shared" si="38"/>
        <v>50000</v>
      </c>
      <c r="O94" s="13">
        <f t="array" ref="O94">MAX(IF($I$27:$I$43&lt;=N94,$G$27:$G$43))</f>
        <v>9</v>
      </c>
      <c r="P94" s="13">
        <f t="shared" si="39"/>
        <v>729</v>
      </c>
      <c r="U94" s="39">
        <v>91</v>
      </c>
      <c r="V94" s="40">
        <f t="shared" si="23"/>
        <v>2039310</v>
      </c>
      <c r="W94" s="41">
        <v>20</v>
      </c>
      <c r="X94" s="42">
        <v>910</v>
      </c>
      <c r="Y94" s="43">
        <f t="shared" si="21"/>
        <v>2241</v>
      </c>
      <c r="Z94" s="44">
        <f t="shared" si="24"/>
        <v>2241</v>
      </c>
      <c r="AA94" s="44">
        <f t="shared" si="27"/>
        <v>50923</v>
      </c>
      <c r="AB94" s="44">
        <f t="shared" si="26"/>
        <v>1800</v>
      </c>
      <c r="AC94" s="44">
        <f t="shared" si="25"/>
        <v>49073</v>
      </c>
      <c r="AD94" s="45">
        <f t="shared" si="29"/>
        <v>127.79</v>
      </c>
      <c r="AE94" s="46">
        <f t="shared" si="29"/>
        <v>117.12</v>
      </c>
      <c r="AF94" s="46">
        <f t="shared" si="29"/>
        <v>108.09</v>
      </c>
      <c r="AG94" s="46">
        <f t="shared" si="29"/>
        <v>100.35</v>
      </c>
      <c r="AH94" s="46">
        <f t="shared" si="29"/>
        <v>93.65</v>
      </c>
      <c r="AI94" s="46">
        <f t="shared" si="29"/>
        <v>87.79</v>
      </c>
      <c r="AJ94" s="46">
        <f t="shared" si="29"/>
        <v>82.61</v>
      </c>
      <c r="AK94" s="46">
        <f t="shared" si="29"/>
        <v>78.02</v>
      </c>
      <c r="AL94" s="46">
        <f t="shared" si="29"/>
        <v>72.81</v>
      </c>
      <c r="AM94" s="46">
        <f t="shared" si="29"/>
        <v>67.319999999999993</v>
      </c>
      <c r="AN94" s="46">
        <f t="shared" si="28"/>
        <v>64.23</v>
      </c>
      <c r="AO94" s="46">
        <f t="shared" si="28"/>
        <v>62.2</v>
      </c>
      <c r="AP94" s="46">
        <f t="shared" si="28"/>
        <v>60.29</v>
      </c>
      <c r="AQ94" s="46">
        <f t="shared" si="28"/>
        <v>58.49</v>
      </c>
      <c r="AR94" s="46">
        <f t="shared" si="28"/>
        <v>56.8</v>
      </c>
      <c r="AS94" s="46">
        <f t="shared" si="28"/>
        <v>55.2</v>
      </c>
      <c r="AT94" s="46">
        <f t="shared" si="28"/>
        <v>53.69</v>
      </c>
      <c r="AU94" s="47">
        <f t="shared" si="28"/>
        <v>50.91</v>
      </c>
    </row>
    <row r="95" spans="1:47" x14ac:dyDescent="0.15">
      <c r="A95" s="13">
        <v>7</v>
      </c>
      <c r="B95" s="13">
        <f t="shared" si="30"/>
        <v>1000</v>
      </c>
      <c r="C95" s="13">
        <f t="array" ref="C95">MAX(IF($I$27:$I$43&lt;=B95,$G$27:$G$43))</f>
        <v>3</v>
      </c>
      <c r="D95" s="13">
        <f t="shared" si="31"/>
        <v>489</v>
      </c>
      <c r="E95" s="13">
        <f t="shared" si="32"/>
        <v>5000</v>
      </c>
      <c r="F95" s="13">
        <f t="array" ref="F95">MAX(IF($I$27:$I$43&lt;=E95,$G$27:$G$43))</f>
        <v>5</v>
      </c>
      <c r="G95" s="13">
        <f t="shared" si="33"/>
        <v>559</v>
      </c>
      <c r="H95" s="13">
        <f t="shared" si="34"/>
        <v>15000</v>
      </c>
      <c r="I95" s="13">
        <f t="array" ref="I95">MAX(IF($I$27:$I$43&lt;=H95,$G$27:$G$43))</f>
        <v>7</v>
      </c>
      <c r="J95" s="13">
        <f t="shared" si="35"/>
        <v>629</v>
      </c>
      <c r="K95" s="13">
        <f t="shared" si="36"/>
        <v>25000</v>
      </c>
      <c r="L95" s="13">
        <f t="array" ref="L95">MAX(IF($I$27:$I$43&lt;=K95,$G$27:$G$43))</f>
        <v>8</v>
      </c>
      <c r="M95" s="13">
        <f t="shared" si="37"/>
        <v>674</v>
      </c>
      <c r="N95" s="13">
        <f t="shared" si="38"/>
        <v>50000</v>
      </c>
      <c r="O95" s="13">
        <f t="array" ref="O95">MAX(IF($I$27:$I$43&lt;=N95,$G$27:$G$43))</f>
        <v>9</v>
      </c>
      <c r="P95" s="13">
        <f t="shared" si="39"/>
        <v>729</v>
      </c>
      <c r="U95" s="39">
        <v>92</v>
      </c>
      <c r="V95" s="40">
        <f t="shared" si="23"/>
        <v>2139000</v>
      </c>
      <c r="W95" s="41">
        <v>20</v>
      </c>
      <c r="X95" s="42">
        <v>920</v>
      </c>
      <c r="Y95" s="43">
        <f t="shared" si="21"/>
        <v>2325</v>
      </c>
      <c r="Z95" s="44">
        <f t="shared" si="24"/>
        <v>2325</v>
      </c>
      <c r="AA95" s="44">
        <f t="shared" si="27"/>
        <v>53248</v>
      </c>
      <c r="AB95" s="44">
        <f t="shared" si="26"/>
        <v>1820</v>
      </c>
      <c r="AC95" s="44">
        <f t="shared" si="25"/>
        <v>51378</v>
      </c>
      <c r="AD95" s="45">
        <f t="shared" si="29"/>
        <v>133.80000000000001</v>
      </c>
      <c r="AE95" s="46">
        <f t="shared" si="29"/>
        <v>122.62</v>
      </c>
      <c r="AF95" s="46">
        <f t="shared" si="29"/>
        <v>113.17</v>
      </c>
      <c r="AG95" s="46">
        <f t="shared" si="29"/>
        <v>105.07</v>
      </c>
      <c r="AH95" s="46">
        <f t="shared" si="29"/>
        <v>98.05</v>
      </c>
      <c r="AI95" s="46">
        <f t="shared" si="29"/>
        <v>91.91</v>
      </c>
      <c r="AJ95" s="46">
        <f t="shared" si="29"/>
        <v>86.49</v>
      </c>
      <c r="AK95" s="46">
        <f t="shared" si="29"/>
        <v>81.680000000000007</v>
      </c>
      <c r="AL95" s="46">
        <f t="shared" si="29"/>
        <v>76.23</v>
      </c>
      <c r="AM95" s="46">
        <f t="shared" si="29"/>
        <v>70.48</v>
      </c>
      <c r="AN95" s="46">
        <f t="shared" si="28"/>
        <v>67.25</v>
      </c>
      <c r="AO95" s="46">
        <f t="shared" si="28"/>
        <v>65.12</v>
      </c>
      <c r="AP95" s="46">
        <f t="shared" si="28"/>
        <v>63.12</v>
      </c>
      <c r="AQ95" s="46">
        <f t="shared" si="28"/>
        <v>61.24</v>
      </c>
      <c r="AR95" s="46">
        <f t="shared" si="28"/>
        <v>59.47</v>
      </c>
      <c r="AS95" s="46">
        <f t="shared" si="28"/>
        <v>57.79</v>
      </c>
      <c r="AT95" s="46">
        <f t="shared" si="28"/>
        <v>56.21</v>
      </c>
      <c r="AU95" s="47">
        <f t="shared" si="28"/>
        <v>53.3</v>
      </c>
    </row>
    <row r="96" spans="1:47" x14ac:dyDescent="0.15">
      <c r="A96" s="13">
        <v>14</v>
      </c>
      <c r="B96" s="13">
        <f t="shared" si="30"/>
        <v>2000</v>
      </c>
      <c r="C96" s="13">
        <f t="array" ref="C96">MAX(IF($I$27:$I$43&lt;=B96,$G$27:$G$43))</f>
        <v>3</v>
      </c>
      <c r="D96" s="13">
        <f t="shared" si="31"/>
        <v>489</v>
      </c>
      <c r="E96" s="13">
        <f t="shared" si="32"/>
        <v>10000</v>
      </c>
      <c r="F96" s="13">
        <f t="array" ref="F96">MAX(IF($I$27:$I$43&lt;=E96,$G$27:$G$43))</f>
        <v>7</v>
      </c>
      <c r="G96" s="13">
        <f t="shared" si="33"/>
        <v>629</v>
      </c>
      <c r="H96" s="13">
        <f t="shared" si="34"/>
        <v>30000</v>
      </c>
      <c r="I96" s="13">
        <f t="array" ref="I96">MAX(IF($I$27:$I$43&lt;=H96,$G$27:$G$43))</f>
        <v>8</v>
      </c>
      <c r="J96" s="13">
        <f t="shared" si="35"/>
        <v>674</v>
      </c>
      <c r="K96" s="13">
        <f t="shared" si="36"/>
        <v>50000</v>
      </c>
      <c r="L96" s="13">
        <f t="array" ref="L96">MAX(IF($I$27:$I$43&lt;=K96,$G$27:$G$43))</f>
        <v>9</v>
      </c>
      <c r="M96" s="13">
        <f t="shared" si="37"/>
        <v>729</v>
      </c>
      <c r="N96" s="13">
        <f t="shared" si="38"/>
        <v>100000</v>
      </c>
      <c r="O96" s="13">
        <f t="array" ref="O96">MAX(IF($I$27:$I$43&lt;=N96,$G$27:$G$43))</f>
        <v>11</v>
      </c>
      <c r="P96" s="13">
        <f t="shared" si="39"/>
        <v>789</v>
      </c>
      <c r="U96" s="39">
        <v>93</v>
      </c>
      <c r="V96" s="40">
        <f t="shared" si="23"/>
        <v>2243160</v>
      </c>
      <c r="W96" s="41">
        <v>20</v>
      </c>
      <c r="X96" s="42">
        <v>930</v>
      </c>
      <c r="Y96" s="43">
        <f t="shared" si="21"/>
        <v>2412</v>
      </c>
      <c r="Z96" s="44">
        <f t="shared" si="24"/>
        <v>2412</v>
      </c>
      <c r="AA96" s="44">
        <f t="shared" si="27"/>
        <v>55660</v>
      </c>
      <c r="AB96" s="44">
        <f t="shared" si="26"/>
        <v>1840</v>
      </c>
      <c r="AC96" s="44">
        <f t="shared" si="25"/>
        <v>53770</v>
      </c>
      <c r="AD96" s="45">
        <f t="shared" si="29"/>
        <v>140.03</v>
      </c>
      <c r="AE96" s="46">
        <f t="shared" si="29"/>
        <v>128.33000000000001</v>
      </c>
      <c r="AF96" s="46">
        <f t="shared" si="29"/>
        <v>118.44</v>
      </c>
      <c r="AG96" s="46">
        <f t="shared" si="29"/>
        <v>109.96</v>
      </c>
      <c r="AH96" s="46">
        <f t="shared" si="29"/>
        <v>102.61</v>
      </c>
      <c r="AI96" s="46">
        <f t="shared" si="29"/>
        <v>96.19</v>
      </c>
      <c r="AJ96" s="46">
        <f t="shared" si="29"/>
        <v>90.52</v>
      </c>
      <c r="AK96" s="46">
        <f t="shared" si="29"/>
        <v>85.48</v>
      </c>
      <c r="AL96" s="46">
        <f t="shared" si="29"/>
        <v>79.78</v>
      </c>
      <c r="AM96" s="46">
        <f t="shared" si="29"/>
        <v>73.760000000000005</v>
      </c>
      <c r="AN96" s="46">
        <f t="shared" si="28"/>
        <v>70.38</v>
      </c>
      <c r="AO96" s="46">
        <f t="shared" si="28"/>
        <v>68.150000000000006</v>
      </c>
      <c r="AP96" s="46">
        <f t="shared" si="28"/>
        <v>66.06</v>
      </c>
      <c r="AQ96" s="46">
        <f t="shared" si="28"/>
        <v>64.09</v>
      </c>
      <c r="AR96" s="46">
        <f t="shared" si="28"/>
        <v>62.23</v>
      </c>
      <c r="AS96" s="46">
        <f t="shared" si="28"/>
        <v>60.48</v>
      </c>
      <c r="AT96" s="46">
        <f t="shared" si="28"/>
        <v>58.83</v>
      </c>
      <c r="AU96" s="47">
        <f t="shared" si="28"/>
        <v>55.78</v>
      </c>
    </row>
    <row r="97" spans="1:47" x14ac:dyDescent="0.15">
      <c r="A97" s="13">
        <v>21</v>
      </c>
      <c r="B97" s="13">
        <f t="shared" si="30"/>
        <v>3000</v>
      </c>
      <c r="C97" s="13">
        <f t="array" ref="C97">MAX(IF($I$27:$I$43&lt;=B97,$G$27:$G$43))</f>
        <v>4</v>
      </c>
      <c r="D97" s="13">
        <f t="shared" si="31"/>
        <v>524</v>
      </c>
      <c r="E97" s="13">
        <f t="shared" si="32"/>
        <v>15000</v>
      </c>
      <c r="F97" s="13">
        <f t="array" ref="F97">MAX(IF($I$27:$I$43&lt;=E97,$G$27:$G$43))</f>
        <v>7</v>
      </c>
      <c r="G97" s="13">
        <f t="shared" si="33"/>
        <v>629</v>
      </c>
      <c r="H97" s="13">
        <f t="shared" si="34"/>
        <v>45000</v>
      </c>
      <c r="I97" s="13">
        <f t="array" ref="I97">MAX(IF($I$27:$I$43&lt;=H97,$G$27:$G$43))</f>
        <v>9</v>
      </c>
      <c r="J97" s="13">
        <f t="shared" si="35"/>
        <v>729</v>
      </c>
      <c r="K97" s="13">
        <f t="shared" si="36"/>
        <v>75000</v>
      </c>
      <c r="L97" s="13">
        <f t="array" ref="L97">MAX(IF($I$27:$I$43&lt;=K97,$G$27:$G$43))</f>
        <v>10</v>
      </c>
      <c r="M97" s="13">
        <f t="shared" si="37"/>
        <v>764</v>
      </c>
      <c r="N97" s="13">
        <f t="shared" si="38"/>
        <v>150000</v>
      </c>
      <c r="O97" s="13">
        <f t="array" ref="O97">MAX(IF($I$27:$I$43&lt;=N97,$G$27:$G$43))</f>
        <v>12</v>
      </c>
      <c r="P97" s="13">
        <f t="shared" si="39"/>
        <v>814</v>
      </c>
      <c r="U97" s="39">
        <v>94</v>
      </c>
      <c r="V97" s="40">
        <f t="shared" si="23"/>
        <v>2350000</v>
      </c>
      <c r="W97" s="41">
        <v>20</v>
      </c>
      <c r="X97" s="42">
        <v>940</v>
      </c>
      <c r="Y97" s="43">
        <f t="shared" si="21"/>
        <v>2500</v>
      </c>
      <c r="Z97" s="44">
        <f t="shared" si="24"/>
        <v>2500</v>
      </c>
      <c r="AA97" s="44">
        <f t="shared" si="27"/>
        <v>58160</v>
      </c>
      <c r="AB97" s="44">
        <f t="shared" si="26"/>
        <v>1860</v>
      </c>
      <c r="AC97" s="44">
        <f t="shared" si="25"/>
        <v>56250</v>
      </c>
      <c r="AD97" s="45">
        <f t="shared" si="29"/>
        <v>146.47999999999999</v>
      </c>
      <c r="AE97" s="46">
        <f t="shared" si="29"/>
        <v>134.25</v>
      </c>
      <c r="AF97" s="46">
        <f t="shared" si="29"/>
        <v>123.9</v>
      </c>
      <c r="AG97" s="46">
        <f t="shared" si="29"/>
        <v>115.03</v>
      </c>
      <c r="AH97" s="46">
        <f t="shared" si="29"/>
        <v>107.35</v>
      </c>
      <c r="AI97" s="46">
        <f t="shared" si="29"/>
        <v>100.63</v>
      </c>
      <c r="AJ97" s="46">
        <f t="shared" si="29"/>
        <v>94.7</v>
      </c>
      <c r="AK97" s="46">
        <f t="shared" si="29"/>
        <v>89.43</v>
      </c>
      <c r="AL97" s="46">
        <f t="shared" si="29"/>
        <v>83.46</v>
      </c>
      <c r="AM97" s="46">
        <f t="shared" si="29"/>
        <v>77.16</v>
      </c>
      <c r="AN97" s="46">
        <f t="shared" si="28"/>
        <v>73.63</v>
      </c>
      <c r="AO97" s="46">
        <f t="shared" si="28"/>
        <v>71.290000000000006</v>
      </c>
      <c r="AP97" s="46">
        <f t="shared" si="28"/>
        <v>69.099999999999994</v>
      </c>
      <c r="AQ97" s="46">
        <f t="shared" si="28"/>
        <v>67.040000000000006</v>
      </c>
      <c r="AR97" s="46">
        <f t="shared" si="28"/>
        <v>65.099999999999994</v>
      </c>
      <c r="AS97" s="46">
        <f t="shared" si="28"/>
        <v>63.27</v>
      </c>
      <c r="AT97" s="46">
        <f t="shared" si="28"/>
        <v>61.54</v>
      </c>
      <c r="AU97" s="47">
        <f t="shared" si="28"/>
        <v>58.35</v>
      </c>
    </row>
    <row r="98" spans="1:47" x14ac:dyDescent="0.15">
      <c r="A98" s="13">
        <v>28</v>
      </c>
      <c r="B98" s="13">
        <f t="shared" si="30"/>
        <v>4000</v>
      </c>
      <c r="C98" s="13">
        <f t="array" ref="C98">MAX(IF($I$27:$I$43&lt;=B98,$G$27:$G$43))</f>
        <v>4</v>
      </c>
      <c r="D98" s="13">
        <f t="shared" si="31"/>
        <v>524</v>
      </c>
      <c r="E98" s="13">
        <f t="shared" si="32"/>
        <v>20000</v>
      </c>
      <c r="F98" s="13">
        <f t="array" ref="F98">MAX(IF($I$27:$I$43&lt;=E98,$G$27:$G$43))</f>
        <v>8</v>
      </c>
      <c r="G98" s="13">
        <f t="shared" si="33"/>
        <v>674</v>
      </c>
      <c r="H98" s="13">
        <f t="shared" si="34"/>
        <v>60000</v>
      </c>
      <c r="I98" s="13">
        <f t="array" ref="I98">MAX(IF($I$27:$I$43&lt;=H98,$G$27:$G$43))</f>
        <v>10</v>
      </c>
      <c r="J98" s="13">
        <f t="shared" si="35"/>
        <v>764</v>
      </c>
      <c r="K98" s="13">
        <f t="shared" si="36"/>
        <v>100000</v>
      </c>
      <c r="L98" s="13">
        <f t="array" ref="L98">MAX(IF($I$27:$I$43&lt;=K98,$G$27:$G$43))</f>
        <v>11</v>
      </c>
      <c r="M98" s="13">
        <f t="shared" si="37"/>
        <v>789</v>
      </c>
      <c r="N98" s="13">
        <f t="shared" si="38"/>
        <v>200000</v>
      </c>
      <c r="O98" s="13">
        <f t="array" ref="O98">MAX(IF($I$27:$I$43&lt;=N98,$G$27:$G$43))</f>
        <v>13</v>
      </c>
      <c r="P98" s="13">
        <f t="shared" si="39"/>
        <v>839</v>
      </c>
      <c r="U98" s="39">
        <v>95</v>
      </c>
      <c r="V98" s="40">
        <f t="shared" si="23"/>
        <v>2461450</v>
      </c>
      <c r="W98" s="41">
        <v>20</v>
      </c>
      <c r="X98" s="42">
        <v>950</v>
      </c>
      <c r="Y98" s="43">
        <f t="shared" si="21"/>
        <v>2591</v>
      </c>
      <c r="Z98" s="44">
        <f t="shared" si="24"/>
        <v>2591</v>
      </c>
      <c r="AA98" s="44">
        <f t="shared" si="27"/>
        <v>60751</v>
      </c>
      <c r="AB98" s="44">
        <f t="shared" si="26"/>
        <v>1880</v>
      </c>
      <c r="AC98" s="44">
        <f t="shared" si="25"/>
        <v>58821</v>
      </c>
      <c r="AD98" s="45">
        <f t="shared" si="29"/>
        <v>153.18</v>
      </c>
      <c r="AE98" s="46">
        <f t="shared" si="29"/>
        <v>140.38</v>
      </c>
      <c r="AF98" s="46">
        <f t="shared" si="29"/>
        <v>129.56</v>
      </c>
      <c r="AG98" s="46">
        <f t="shared" si="29"/>
        <v>120.29</v>
      </c>
      <c r="AH98" s="46">
        <f t="shared" si="29"/>
        <v>112.25</v>
      </c>
      <c r="AI98" s="46">
        <f t="shared" si="29"/>
        <v>105.23</v>
      </c>
      <c r="AJ98" s="46">
        <f t="shared" si="29"/>
        <v>99.03</v>
      </c>
      <c r="AK98" s="46">
        <f t="shared" si="29"/>
        <v>93.52</v>
      </c>
      <c r="AL98" s="46">
        <f t="shared" si="29"/>
        <v>87.27</v>
      </c>
      <c r="AM98" s="46">
        <f t="shared" si="29"/>
        <v>80.69</v>
      </c>
      <c r="AN98" s="46">
        <f t="shared" si="28"/>
        <v>76.989999999999995</v>
      </c>
      <c r="AO98" s="46">
        <f t="shared" si="28"/>
        <v>74.55</v>
      </c>
      <c r="AP98" s="46">
        <f t="shared" si="28"/>
        <v>72.260000000000005</v>
      </c>
      <c r="AQ98" s="46">
        <f t="shared" si="28"/>
        <v>70.11</v>
      </c>
      <c r="AR98" s="46">
        <f t="shared" si="28"/>
        <v>68.08</v>
      </c>
      <c r="AS98" s="46">
        <f t="shared" si="28"/>
        <v>66.17</v>
      </c>
      <c r="AT98" s="46">
        <f t="shared" si="28"/>
        <v>64.36</v>
      </c>
      <c r="AU98" s="47">
        <f t="shared" si="28"/>
        <v>61.02</v>
      </c>
    </row>
    <row r="99" spans="1:47" x14ac:dyDescent="0.15">
      <c r="A99" s="13">
        <v>35</v>
      </c>
      <c r="B99" s="13">
        <f t="shared" si="30"/>
        <v>4000</v>
      </c>
      <c r="C99" s="13">
        <f t="array" ref="C99">MAX(IF($I$27:$I$43&lt;=B99,$G$27:$G$43))</f>
        <v>4</v>
      </c>
      <c r="D99" s="13">
        <f t="shared" si="31"/>
        <v>524</v>
      </c>
      <c r="E99" s="13">
        <f t="shared" si="32"/>
        <v>20000</v>
      </c>
      <c r="F99" s="13">
        <f t="array" ref="F99">MAX(IF($I$27:$I$43&lt;=E99,$G$27:$G$43))</f>
        <v>8</v>
      </c>
      <c r="G99" s="13">
        <f t="shared" si="33"/>
        <v>674</v>
      </c>
      <c r="H99" s="13">
        <f t="shared" si="34"/>
        <v>60000</v>
      </c>
      <c r="I99" s="13">
        <f t="array" ref="I99">MAX(IF($I$27:$I$43&lt;=H99,$G$27:$G$43))</f>
        <v>10</v>
      </c>
      <c r="J99" s="13">
        <f t="shared" si="35"/>
        <v>764</v>
      </c>
      <c r="K99" s="13">
        <f t="shared" si="36"/>
        <v>100000</v>
      </c>
      <c r="L99" s="13">
        <f t="array" ref="L99">MAX(IF($I$27:$I$43&lt;=K99,$G$27:$G$43))</f>
        <v>11</v>
      </c>
      <c r="M99" s="13">
        <f t="shared" si="37"/>
        <v>789</v>
      </c>
      <c r="N99" s="13">
        <f t="shared" si="38"/>
        <v>200000</v>
      </c>
      <c r="O99" s="13">
        <f t="array" ref="O99">MAX(IF($I$27:$I$43&lt;=N99,$G$27:$G$43))</f>
        <v>13</v>
      </c>
      <c r="P99" s="13">
        <f t="shared" si="39"/>
        <v>839</v>
      </c>
      <c r="U99" s="39">
        <v>96</v>
      </c>
      <c r="V99" s="40">
        <f t="shared" si="23"/>
        <v>2577600</v>
      </c>
      <c r="W99" s="41">
        <v>20</v>
      </c>
      <c r="X99" s="42">
        <v>960</v>
      </c>
      <c r="Y99" s="43">
        <f t="shared" si="21"/>
        <v>2685</v>
      </c>
      <c r="Z99" s="44">
        <f t="shared" si="24"/>
        <v>2685</v>
      </c>
      <c r="AA99" s="44">
        <f t="shared" si="27"/>
        <v>63436</v>
      </c>
      <c r="AB99" s="44">
        <f t="shared" si="26"/>
        <v>1900</v>
      </c>
      <c r="AC99" s="44">
        <f t="shared" si="25"/>
        <v>61486</v>
      </c>
      <c r="AD99" s="45">
        <f t="shared" si="29"/>
        <v>160.12</v>
      </c>
      <c r="AE99" s="46">
        <f t="shared" si="29"/>
        <v>146.74</v>
      </c>
      <c r="AF99" s="46">
        <f t="shared" si="29"/>
        <v>135.43</v>
      </c>
      <c r="AG99" s="46">
        <f t="shared" si="29"/>
        <v>125.74</v>
      </c>
      <c r="AH99" s="46">
        <f t="shared" si="29"/>
        <v>117.34</v>
      </c>
      <c r="AI99" s="46">
        <f t="shared" si="29"/>
        <v>109.99</v>
      </c>
      <c r="AJ99" s="46">
        <f t="shared" si="29"/>
        <v>103.51</v>
      </c>
      <c r="AK99" s="46">
        <f t="shared" si="29"/>
        <v>97.75</v>
      </c>
      <c r="AL99" s="46">
        <f t="shared" si="29"/>
        <v>91.23</v>
      </c>
      <c r="AM99" s="46">
        <f t="shared" si="29"/>
        <v>84.34</v>
      </c>
      <c r="AN99" s="46">
        <f t="shared" si="29"/>
        <v>80.48</v>
      </c>
      <c r="AO99" s="46">
        <f t="shared" si="29"/>
        <v>77.930000000000007</v>
      </c>
      <c r="AP99" s="46">
        <f t="shared" si="29"/>
        <v>75.540000000000006</v>
      </c>
      <c r="AQ99" s="46">
        <f t="shared" si="29"/>
        <v>73.28</v>
      </c>
      <c r="AR99" s="46">
        <f t="shared" si="29"/>
        <v>71.16</v>
      </c>
      <c r="AS99" s="46">
        <f t="shared" si="29"/>
        <v>69.16</v>
      </c>
      <c r="AT99" s="46">
        <f t="shared" ref="AT99:AU114" si="40">ROUND($AC99/INDEX($E:$E,MATCH(AT$3,$A:$A,0)),2)</f>
        <v>67.27</v>
      </c>
      <c r="AU99" s="47">
        <f t="shared" si="40"/>
        <v>63.78</v>
      </c>
    </row>
    <row r="100" spans="1:47" x14ac:dyDescent="0.15">
      <c r="A100" s="13">
        <v>42</v>
      </c>
      <c r="B100" s="13">
        <f t="shared" si="30"/>
        <v>4000</v>
      </c>
      <c r="C100" s="13">
        <f t="array" ref="C100">MAX(IF($I$27:$I$43&lt;=B100,$G$27:$G$43))</f>
        <v>4</v>
      </c>
      <c r="D100" s="13">
        <f t="shared" si="31"/>
        <v>524</v>
      </c>
      <c r="E100" s="13">
        <f t="shared" si="32"/>
        <v>20000</v>
      </c>
      <c r="F100" s="13">
        <f t="array" ref="F100">MAX(IF($I$27:$I$43&lt;=E100,$G$27:$G$43))</f>
        <v>8</v>
      </c>
      <c r="G100" s="13">
        <f t="shared" si="33"/>
        <v>674</v>
      </c>
      <c r="H100" s="13">
        <f t="shared" si="34"/>
        <v>60000</v>
      </c>
      <c r="I100" s="13">
        <f t="array" ref="I100">MAX(IF($I$27:$I$43&lt;=H100,$G$27:$G$43))</f>
        <v>10</v>
      </c>
      <c r="J100" s="13">
        <f t="shared" si="35"/>
        <v>764</v>
      </c>
      <c r="K100" s="13">
        <f t="shared" si="36"/>
        <v>100000</v>
      </c>
      <c r="L100" s="13">
        <f t="array" ref="L100">MAX(IF($I$27:$I$43&lt;=K100,$G$27:$G$43))</f>
        <v>11</v>
      </c>
      <c r="M100" s="13">
        <f t="shared" si="37"/>
        <v>789</v>
      </c>
      <c r="N100" s="13">
        <f t="shared" si="38"/>
        <v>200000</v>
      </c>
      <c r="O100" s="13">
        <f t="array" ref="O100">MAX(IF($I$27:$I$43&lt;=N100,$G$27:$G$43))</f>
        <v>13</v>
      </c>
      <c r="P100" s="13">
        <f t="shared" si="39"/>
        <v>839</v>
      </c>
      <c r="U100" s="39">
        <v>97</v>
      </c>
      <c r="V100" s="40">
        <f t="shared" si="23"/>
        <v>2697570</v>
      </c>
      <c r="W100" s="41">
        <v>20</v>
      </c>
      <c r="X100" s="42">
        <v>970</v>
      </c>
      <c r="Y100" s="43">
        <f t="shared" si="21"/>
        <v>2781</v>
      </c>
      <c r="Z100" s="44">
        <f t="shared" si="24"/>
        <v>2781</v>
      </c>
      <c r="AA100" s="44">
        <f t="shared" si="27"/>
        <v>66217</v>
      </c>
      <c r="AB100" s="44">
        <f t="shared" si="26"/>
        <v>1920</v>
      </c>
      <c r="AC100" s="44">
        <f t="shared" si="25"/>
        <v>64247</v>
      </c>
      <c r="AD100" s="45">
        <f t="shared" ref="AD100:AS115" si="41">ROUND($AC100/INDEX($E:$E,MATCH(AD$3,$A:$A,0)),2)</f>
        <v>167.31</v>
      </c>
      <c r="AE100" s="46">
        <f t="shared" si="41"/>
        <v>153.33000000000001</v>
      </c>
      <c r="AF100" s="46">
        <f t="shared" si="41"/>
        <v>141.51</v>
      </c>
      <c r="AG100" s="46">
        <f t="shared" si="41"/>
        <v>131.38</v>
      </c>
      <c r="AH100" s="46">
        <f t="shared" si="41"/>
        <v>122.61</v>
      </c>
      <c r="AI100" s="46">
        <f t="shared" si="41"/>
        <v>114.93</v>
      </c>
      <c r="AJ100" s="46">
        <f t="shared" si="41"/>
        <v>108.16</v>
      </c>
      <c r="AK100" s="46">
        <f t="shared" si="41"/>
        <v>102.14</v>
      </c>
      <c r="AL100" s="46">
        <f t="shared" si="41"/>
        <v>95.32</v>
      </c>
      <c r="AM100" s="46">
        <f t="shared" si="41"/>
        <v>88.13</v>
      </c>
      <c r="AN100" s="46">
        <f t="shared" si="41"/>
        <v>84.09</v>
      </c>
      <c r="AO100" s="46">
        <f t="shared" si="41"/>
        <v>81.430000000000007</v>
      </c>
      <c r="AP100" s="46">
        <f t="shared" si="41"/>
        <v>78.930000000000007</v>
      </c>
      <c r="AQ100" s="46">
        <f t="shared" si="41"/>
        <v>76.58</v>
      </c>
      <c r="AR100" s="46">
        <f t="shared" si="41"/>
        <v>74.36</v>
      </c>
      <c r="AS100" s="46">
        <f t="shared" si="41"/>
        <v>72.27</v>
      </c>
      <c r="AT100" s="46">
        <f t="shared" si="40"/>
        <v>70.290000000000006</v>
      </c>
      <c r="AU100" s="47">
        <f t="shared" si="40"/>
        <v>66.650000000000006</v>
      </c>
    </row>
    <row r="101" spans="1:47" x14ac:dyDescent="0.15">
      <c r="A101" s="13">
        <v>49</v>
      </c>
      <c r="B101" s="13">
        <f t="shared" si="30"/>
        <v>4000</v>
      </c>
      <c r="C101" s="13">
        <f t="array" ref="C101">MAX(IF($I$27:$I$43&lt;=B101,$G$27:$G$43))</f>
        <v>4</v>
      </c>
      <c r="D101" s="13">
        <f t="shared" si="31"/>
        <v>524</v>
      </c>
      <c r="E101" s="13">
        <f t="shared" si="32"/>
        <v>20000</v>
      </c>
      <c r="F101" s="13">
        <f t="array" ref="F101">MAX(IF($I$27:$I$43&lt;=E101,$G$27:$G$43))</f>
        <v>8</v>
      </c>
      <c r="G101" s="13">
        <f t="shared" si="33"/>
        <v>674</v>
      </c>
      <c r="H101" s="13">
        <f t="shared" si="34"/>
        <v>60000</v>
      </c>
      <c r="I101" s="13">
        <f t="array" ref="I101">MAX(IF($I$27:$I$43&lt;=H101,$G$27:$G$43))</f>
        <v>10</v>
      </c>
      <c r="J101" s="13">
        <f t="shared" si="35"/>
        <v>764</v>
      </c>
      <c r="K101" s="13">
        <f t="shared" si="36"/>
        <v>100000</v>
      </c>
      <c r="L101" s="13">
        <f t="array" ref="L101">MAX(IF($I$27:$I$43&lt;=K101,$G$27:$G$43))</f>
        <v>11</v>
      </c>
      <c r="M101" s="13">
        <f t="shared" si="37"/>
        <v>789</v>
      </c>
      <c r="N101" s="13">
        <f t="shared" si="38"/>
        <v>200000</v>
      </c>
      <c r="O101" s="13">
        <f t="array" ref="O101">MAX(IF($I$27:$I$43&lt;=N101,$G$27:$G$43))</f>
        <v>13</v>
      </c>
      <c r="P101" s="13">
        <f t="shared" si="39"/>
        <v>839</v>
      </c>
      <c r="U101" s="39">
        <v>98</v>
      </c>
      <c r="V101" s="40">
        <f t="shared" si="23"/>
        <v>2822400</v>
      </c>
      <c r="W101" s="41">
        <v>20</v>
      </c>
      <c r="X101" s="42">
        <v>980</v>
      </c>
      <c r="Y101" s="43">
        <f t="shared" si="21"/>
        <v>2880</v>
      </c>
      <c r="Z101" s="44">
        <f t="shared" si="24"/>
        <v>2880</v>
      </c>
      <c r="AA101" s="44">
        <f t="shared" si="27"/>
        <v>69097</v>
      </c>
      <c r="AB101" s="44">
        <f t="shared" si="26"/>
        <v>1940</v>
      </c>
      <c r="AC101" s="44">
        <f t="shared" si="25"/>
        <v>67107</v>
      </c>
      <c r="AD101" s="45">
        <f t="shared" si="41"/>
        <v>174.76</v>
      </c>
      <c r="AE101" s="46">
        <f t="shared" si="41"/>
        <v>160.16</v>
      </c>
      <c r="AF101" s="46">
        <f t="shared" si="41"/>
        <v>147.81</v>
      </c>
      <c r="AG101" s="46">
        <f t="shared" si="41"/>
        <v>137.22999999999999</v>
      </c>
      <c r="AH101" s="46">
        <f t="shared" si="41"/>
        <v>128.07</v>
      </c>
      <c r="AI101" s="46">
        <f t="shared" si="41"/>
        <v>120.05</v>
      </c>
      <c r="AJ101" s="46">
        <f t="shared" si="41"/>
        <v>112.97</v>
      </c>
      <c r="AK101" s="46">
        <f t="shared" si="41"/>
        <v>106.69</v>
      </c>
      <c r="AL101" s="46">
        <f t="shared" si="41"/>
        <v>99.57</v>
      </c>
      <c r="AM101" s="46">
        <f t="shared" si="41"/>
        <v>92.05</v>
      </c>
      <c r="AN101" s="46">
        <f t="shared" si="41"/>
        <v>87.84</v>
      </c>
      <c r="AO101" s="46">
        <f t="shared" si="41"/>
        <v>85.05</v>
      </c>
      <c r="AP101" s="46">
        <f t="shared" si="41"/>
        <v>82.44</v>
      </c>
      <c r="AQ101" s="46">
        <f t="shared" si="41"/>
        <v>79.98</v>
      </c>
      <c r="AR101" s="46">
        <f t="shared" si="41"/>
        <v>77.67</v>
      </c>
      <c r="AS101" s="46">
        <f t="shared" si="41"/>
        <v>75.489999999999995</v>
      </c>
      <c r="AT101" s="46">
        <f t="shared" si="40"/>
        <v>73.42</v>
      </c>
      <c r="AU101" s="47">
        <f t="shared" si="40"/>
        <v>69.61</v>
      </c>
    </row>
    <row r="102" spans="1:47" x14ac:dyDescent="0.15">
      <c r="A102" s="13">
        <v>56</v>
      </c>
      <c r="B102" s="13">
        <f t="shared" si="30"/>
        <v>4000</v>
      </c>
      <c r="C102" s="13">
        <f t="array" ref="C102">MAX(IF($I$27:$I$43&lt;=B102,$G$27:$G$43))</f>
        <v>4</v>
      </c>
      <c r="D102" s="13">
        <f t="shared" si="31"/>
        <v>524</v>
      </c>
      <c r="E102" s="13">
        <f t="shared" si="32"/>
        <v>20000</v>
      </c>
      <c r="F102" s="13">
        <f t="array" ref="F102">MAX(IF($I$27:$I$43&lt;=E102,$G$27:$G$43))</f>
        <v>8</v>
      </c>
      <c r="G102" s="13">
        <f t="shared" si="33"/>
        <v>674</v>
      </c>
      <c r="H102" s="13">
        <f t="shared" si="34"/>
        <v>60000</v>
      </c>
      <c r="I102" s="13">
        <f t="array" ref="I102">MAX(IF($I$27:$I$43&lt;=H102,$G$27:$G$43))</f>
        <v>10</v>
      </c>
      <c r="J102" s="13">
        <f t="shared" si="35"/>
        <v>764</v>
      </c>
      <c r="K102" s="13">
        <f t="shared" si="36"/>
        <v>100000</v>
      </c>
      <c r="L102" s="13">
        <f t="array" ref="L102">MAX(IF($I$27:$I$43&lt;=K102,$G$27:$G$43))</f>
        <v>11</v>
      </c>
      <c r="M102" s="13">
        <f t="shared" si="37"/>
        <v>789</v>
      </c>
      <c r="N102" s="13">
        <f t="shared" si="38"/>
        <v>200000</v>
      </c>
      <c r="O102" s="13">
        <f t="array" ref="O102">MAX(IF($I$27:$I$43&lt;=N102,$G$27:$G$43))</f>
        <v>13</v>
      </c>
      <c r="P102" s="13">
        <f t="shared" si="39"/>
        <v>839</v>
      </c>
      <c r="U102" s="39">
        <v>99</v>
      </c>
      <c r="V102" s="40">
        <f t="shared" si="23"/>
        <v>2951190</v>
      </c>
      <c r="W102" s="41">
        <v>20</v>
      </c>
      <c r="X102" s="42">
        <v>990</v>
      </c>
      <c r="Y102" s="43">
        <f t="shared" si="21"/>
        <v>2981</v>
      </c>
      <c r="Z102" s="44">
        <f t="shared" si="24"/>
        <v>2981</v>
      </c>
      <c r="AA102" s="44">
        <f t="shared" si="27"/>
        <v>72078</v>
      </c>
      <c r="AB102" s="44">
        <f t="shared" si="26"/>
        <v>1960</v>
      </c>
      <c r="AC102" s="44">
        <f t="shared" si="25"/>
        <v>70068</v>
      </c>
      <c r="AD102" s="45">
        <f t="shared" si="41"/>
        <v>182.47</v>
      </c>
      <c r="AE102" s="46">
        <f t="shared" si="41"/>
        <v>167.23</v>
      </c>
      <c r="AF102" s="46">
        <f t="shared" si="41"/>
        <v>154.33000000000001</v>
      </c>
      <c r="AG102" s="46">
        <f t="shared" si="41"/>
        <v>143.29</v>
      </c>
      <c r="AH102" s="46">
        <f t="shared" si="41"/>
        <v>133.72</v>
      </c>
      <c r="AI102" s="46">
        <f t="shared" si="41"/>
        <v>125.35</v>
      </c>
      <c r="AJ102" s="46">
        <f t="shared" si="41"/>
        <v>117.96</v>
      </c>
      <c r="AK102" s="46">
        <f t="shared" si="41"/>
        <v>111.4</v>
      </c>
      <c r="AL102" s="46">
        <f t="shared" si="41"/>
        <v>103.96</v>
      </c>
      <c r="AM102" s="46">
        <f t="shared" si="41"/>
        <v>96.12</v>
      </c>
      <c r="AN102" s="46">
        <f t="shared" si="41"/>
        <v>91.71</v>
      </c>
      <c r="AO102" s="46">
        <f t="shared" si="41"/>
        <v>88.81</v>
      </c>
      <c r="AP102" s="46">
        <f t="shared" si="41"/>
        <v>86.08</v>
      </c>
      <c r="AQ102" s="46">
        <f t="shared" si="41"/>
        <v>83.51</v>
      </c>
      <c r="AR102" s="46">
        <f t="shared" si="41"/>
        <v>81.099999999999994</v>
      </c>
      <c r="AS102" s="46">
        <f t="shared" si="41"/>
        <v>78.819999999999993</v>
      </c>
      <c r="AT102" s="46">
        <f t="shared" si="40"/>
        <v>76.66</v>
      </c>
      <c r="AU102" s="47">
        <f t="shared" si="40"/>
        <v>72.680000000000007</v>
      </c>
    </row>
    <row r="103" spans="1:47" x14ac:dyDescent="0.15">
      <c r="A103" s="13">
        <v>63</v>
      </c>
      <c r="B103" s="13">
        <f t="shared" si="30"/>
        <v>4000</v>
      </c>
      <c r="C103" s="13">
        <f t="array" ref="C103">MAX(IF($I$27:$I$43&lt;=B103,$G$27:$G$43))</f>
        <v>4</v>
      </c>
      <c r="D103" s="13">
        <f t="shared" si="31"/>
        <v>524</v>
      </c>
      <c r="E103" s="13">
        <f t="shared" si="32"/>
        <v>20000</v>
      </c>
      <c r="F103" s="13">
        <f t="array" ref="F103">MAX(IF($I$27:$I$43&lt;=E103,$G$27:$G$43))</f>
        <v>8</v>
      </c>
      <c r="G103" s="13">
        <f t="shared" si="33"/>
        <v>674</v>
      </c>
      <c r="H103" s="13">
        <f t="shared" si="34"/>
        <v>60000</v>
      </c>
      <c r="I103" s="13">
        <f t="array" ref="I103">MAX(IF($I$27:$I$43&lt;=H103,$G$27:$G$43))</f>
        <v>10</v>
      </c>
      <c r="J103" s="13">
        <f t="shared" si="35"/>
        <v>764</v>
      </c>
      <c r="K103" s="13">
        <f t="shared" si="36"/>
        <v>100000</v>
      </c>
      <c r="L103" s="13">
        <f t="array" ref="L103">MAX(IF($I$27:$I$43&lt;=K103,$G$27:$G$43))</f>
        <v>11</v>
      </c>
      <c r="M103" s="13">
        <f t="shared" si="37"/>
        <v>789</v>
      </c>
      <c r="N103" s="13">
        <f t="shared" si="38"/>
        <v>200000</v>
      </c>
      <c r="O103" s="13">
        <f t="array" ref="O103">MAX(IF($I$27:$I$43&lt;=N103,$G$27:$G$43))</f>
        <v>13</v>
      </c>
      <c r="P103" s="13">
        <f t="shared" si="39"/>
        <v>839</v>
      </c>
      <c r="U103" s="39">
        <v>100</v>
      </c>
      <c r="V103" s="40">
        <f t="shared" si="23"/>
        <v>3085000</v>
      </c>
      <c r="W103" s="41">
        <v>20</v>
      </c>
      <c r="X103" s="42">
        <v>1000</v>
      </c>
      <c r="Y103" s="43">
        <f t="shared" si="21"/>
        <v>3085</v>
      </c>
      <c r="Z103" s="44">
        <f t="shared" si="24"/>
        <v>3085</v>
      </c>
      <c r="AA103" s="44">
        <f>Z103+AA102</f>
        <v>75163</v>
      </c>
      <c r="AB103" s="44">
        <f t="shared" si="26"/>
        <v>1980</v>
      </c>
      <c r="AC103" s="44">
        <f t="shared" si="25"/>
        <v>73133</v>
      </c>
      <c r="AD103" s="45">
        <f t="shared" si="41"/>
        <v>190.45</v>
      </c>
      <c r="AE103" s="46">
        <f t="shared" si="41"/>
        <v>174.54</v>
      </c>
      <c r="AF103" s="46">
        <f t="shared" si="41"/>
        <v>161.09</v>
      </c>
      <c r="AG103" s="46">
        <f t="shared" si="41"/>
        <v>149.56</v>
      </c>
      <c r="AH103" s="46">
        <f t="shared" si="41"/>
        <v>139.57</v>
      </c>
      <c r="AI103" s="46">
        <f t="shared" si="41"/>
        <v>130.83000000000001</v>
      </c>
      <c r="AJ103" s="46">
        <f t="shared" si="41"/>
        <v>123.12</v>
      </c>
      <c r="AK103" s="46">
        <f t="shared" si="41"/>
        <v>116.27</v>
      </c>
      <c r="AL103" s="46">
        <f t="shared" si="41"/>
        <v>108.51</v>
      </c>
      <c r="AM103" s="46">
        <f t="shared" si="41"/>
        <v>100.32</v>
      </c>
      <c r="AN103" s="46">
        <f t="shared" si="41"/>
        <v>95.72</v>
      </c>
      <c r="AO103" s="46">
        <f t="shared" si="41"/>
        <v>92.69</v>
      </c>
      <c r="AP103" s="46">
        <f t="shared" si="41"/>
        <v>89.84</v>
      </c>
      <c r="AQ103" s="46">
        <f t="shared" si="41"/>
        <v>87.17</v>
      </c>
      <c r="AR103" s="46">
        <f t="shared" si="41"/>
        <v>84.64</v>
      </c>
      <c r="AS103" s="46">
        <f t="shared" si="41"/>
        <v>82.26</v>
      </c>
      <c r="AT103" s="46">
        <f t="shared" si="40"/>
        <v>80.010000000000005</v>
      </c>
      <c r="AU103" s="47">
        <f t="shared" si="40"/>
        <v>75.86</v>
      </c>
    </row>
    <row r="104" spans="1:47" x14ac:dyDescent="0.15">
      <c r="A104" s="13">
        <v>70</v>
      </c>
      <c r="B104" s="13">
        <f t="shared" si="30"/>
        <v>4000</v>
      </c>
      <c r="C104" s="13">
        <f t="array" ref="C104">MAX(IF($I$27:$I$43&lt;=B104,$G$27:$G$43))</f>
        <v>4</v>
      </c>
      <c r="D104" s="13">
        <f t="shared" si="31"/>
        <v>524</v>
      </c>
      <c r="E104" s="13">
        <f t="shared" si="32"/>
        <v>20000</v>
      </c>
      <c r="F104" s="13">
        <f t="array" ref="F104">MAX(IF($I$27:$I$43&lt;=E104,$G$27:$G$43))</f>
        <v>8</v>
      </c>
      <c r="G104" s="13">
        <f t="shared" si="33"/>
        <v>674</v>
      </c>
      <c r="H104" s="13">
        <f t="shared" si="34"/>
        <v>60000</v>
      </c>
      <c r="I104" s="13">
        <f t="array" ref="I104">MAX(IF($I$27:$I$43&lt;=H104,$G$27:$G$43))</f>
        <v>10</v>
      </c>
      <c r="J104" s="13">
        <f t="shared" si="35"/>
        <v>764</v>
      </c>
      <c r="K104" s="13">
        <f t="shared" si="36"/>
        <v>100000</v>
      </c>
      <c r="L104" s="13">
        <f t="array" ref="L104">MAX(IF($I$27:$I$43&lt;=K104,$G$27:$G$43))</f>
        <v>11</v>
      </c>
      <c r="M104" s="13">
        <f t="shared" si="37"/>
        <v>789</v>
      </c>
      <c r="N104" s="13">
        <f t="shared" si="38"/>
        <v>200000</v>
      </c>
      <c r="O104" s="13">
        <f t="array" ref="O104">MAX(IF($I$27:$I$43&lt;=N104,$G$27:$G$43))</f>
        <v>13</v>
      </c>
      <c r="P104" s="13">
        <f t="shared" si="39"/>
        <v>839</v>
      </c>
      <c r="U104" s="25">
        <v>101</v>
      </c>
      <c r="V104" s="26">
        <f t="shared" si="23"/>
        <v>3230990</v>
      </c>
      <c r="W104" s="27">
        <v>20</v>
      </c>
      <c r="X104" s="28">
        <v>1010</v>
      </c>
      <c r="Y104" s="7">
        <f t="shared" si="21"/>
        <v>3199</v>
      </c>
      <c r="Z104" s="8">
        <f t="shared" si="24"/>
        <v>3199</v>
      </c>
      <c r="AA104" s="8">
        <f t="shared" ref="AA104:AA167" si="42">Z104+AA103</f>
        <v>78362</v>
      </c>
      <c r="AB104" s="8">
        <f t="shared" si="26"/>
        <v>2000</v>
      </c>
      <c r="AC104" s="8">
        <f t="shared" si="25"/>
        <v>76312</v>
      </c>
      <c r="AD104" s="29">
        <f t="shared" si="41"/>
        <v>198.73</v>
      </c>
      <c r="AE104" s="30">
        <f t="shared" si="41"/>
        <v>182.13</v>
      </c>
      <c r="AF104" s="30">
        <f t="shared" si="41"/>
        <v>168.09</v>
      </c>
      <c r="AG104" s="30">
        <f t="shared" si="41"/>
        <v>156.06</v>
      </c>
      <c r="AH104" s="30">
        <f t="shared" si="41"/>
        <v>145.63</v>
      </c>
      <c r="AI104" s="30">
        <f t="shared" si="41"/>
        <v>136.52000000000001</v>
      </c>
      <c r="AJ104" s="30">
        <f t="shared" si="41"/>
        <v>128.47</v>
      </c>
      <c r="AK104" s="30">
        <f t="shared" si="41"/>
        <v>121.32</v>
      </c>
      <c r="AL104" s="30">
        <f t="shared" si="41"/>
        <v>113.22</v>
      </c>
      <c r="AM104" s="30">
        <f t="shared" si="41"/>
        <v>104.68</v>
      </c>
      <c r="AN104" s="30">
        <f t="shared" si="41"/>
        <v>99.88</v>
      </c>
      <c r="AO104" s="30">
        <f t="shared" si="41"/>
        <v>96.72</v>
      </c>
      <c r="AP104" s="30">
        <f t="shared" si="41"/>
        <v>93.75</v>
      </c>
      <c r="AQ104" s="30">
        <f t="shared" si="41"/>
        <v>90.96</v>
      </c>
      <c r="AR104" s="30">
        <f t="shared" si="41"/>
        <v>88.32</v>
      </c>
      <c r="AS104" s="30">
        <f t="shared" si="41"/>
        <v>85.84</v>
      </c>
      <c r="AT104" s="30">
        <f t="shared" si="40"/>
        <v>83.49</v>
      </c>
      <c r="AU104" s="31">
        <f t="shared" si="40"/>
        <v>79.16</v>
      </c>
    </row>
    <row r="105" spans="1:47" x14ac:dyDescent="0.15">
      <c r="A105" s="13">
        <v>77</v>
      </c>
      <c r="B105" s="13">
        <f t="shared" si="30"/>
        <v>4000</v>
      </c>
      <c r="C105" s="13">
        <f t="array" ref="C105">MAX(IF($I$27:$I$43&lt;=B105,$G$27:$G$43))</f>
        <v>4</v>
      </c>
      <c r="D105" s="13">
        <f t="shared" si="31"/>
        <v>524</v>
      </c>
      <c r="E105" s="13">
        <f t="shared" si="32"/>
        <v>20000</v>
      </c>
      <c r="F105" s="13">
        <f t="array" ref="F105">MAX(IF($I$27:$I$43&lt;=E105,$G$27:$G$43))</f>
        <v>8</v>
      </c>
      <c r="G105" s="13">
        <f t="shared" si="33"/>
        <v>674</v>
      </c>
      <c r="H105" s="13">
        <f t="shared" si="34"/>
        <v>60000</v>
      </c>
      <c r="I105" s="13">
        <f t="array" ref="I105">MAX(IF($I$27:$I$43&lt;=H105,$G$27:$G$43))</f>
        <v>10</v>
      </c>
      <c r="J105" s="13">
        <f t="shared" si="35"/>
        <v>764</v>
      </c>
      <c r="K105" s="13">
        <f t="shared" si="36"/>
        <v>100000</v>
      </c>
      <c r="L105" s="13">
        <f t="array" ref="L105">MAX(IF($I$27:$I$43&lt;=K105,$G$27:$G$43))</f>
        <v>11</v>
      </c>
      <c r="M105" s="13">
        <f t="shared" si="37"/>
        <v>789</v>
      </c>
      <c r="N105" s="13">
        <f t="shared" si="38"/>
        <v>200000</v>
      </c>
      <c r="O105" s="13">
        <f t="array" ref="O105">MAX(IF($I$27:$I$43&lt;=N105,$G$27:$G$43))</f>
        <v>13</v>
      </c>
      <c r="P105" s="13">
        <f t="shared" si="39"/>
        <v>839</v>
      </c>
      <c r="U105" s="25">
        <v>102</v>
      </c>
      <c r="V105" s="26">
        <f t="shared" si="23"/>
        <v>3313980</v>
      </c>
      <c r="W105" s="27">
        <v>20</v>
      </c>
      <c r="X105" s="28">
        <v>1020</v>
      </c>
      <c r="Y105" s="7">
        <f t="shared" si="21"/>
        <v>3249</v>
      </c>
      <c r="Z105" s="8">
        <f t="shared" si="24"/>
        <v>3249</v>
      </c>
      <c r="AA105" s="8">
        <f t="shared" si="42"/>
        <v>81611</v>
      </c>
      <c r="AB105" s="8">
        <f t="shared" si="26"/>
        <v>2020</v>
      </c>
      <c r="AC105" s="8">
        <f t="shared" si="25"/>
        <v>79541</v>
      </c>
      <c r="AD105" s="29">
        <f t="shared" si="41"/>
        <v>207.14</v>
      </c>
      <c r="AE105" s="30">
        <f t="shared" si="41"/>
        <v>189.84</v>
      </c>
      <c r="AF105" s="30">
        <f t="shared" si="41"/>
        <v>175.2</v>
      </c>
      <c r="AG105" s="30">
        <f t="shared" si="41"/>
        <v>162.66</v>
      </c>
      <c r="AH105" s="30">
        <f t="shared" si="41"/>
        <v>151.80000000000001</v>
      </c>
      <c r="AI105" s="30">
        <f t="shared" si="41"/>
        <v>142.29</v>
      </c>
      <c r="AJ105" s="30">
        <f t="shared" si="41"/>
        <v>133.91</v>
      </c>
      <c r="AK105" s="30">
        <f t="shared" si="41"/>
        <v>126.46</v>
      </c>
      <c r="AL105" s="30">
        <f t="shared" si="41"/>
        <v>118.01</v>
      </c>
      <c r="AM105" s="30">
        <f t="shared" si="41"/>
        <v>109.11</v>
      </c>
      <c r="AN105" s="30">
        <f t="shared" si="41"/>
        <v>104.11</v>
      </c>
      <c r="AO105" s="30">
        <f t="shared" si="41"/>
        <v>100.81</v>
      </c>
      <c r="AP105" s="30">
        <f t="shared" si="41"/>
        <v>97.72</v>
      </c>
      <c r="AQ105" s="30">
        <f t="shared" si="41"/>
        <v>94.8</v>
      </c>
      <c r="AR105" s="30">
        <f t="shared" si="41"/>
        <v>92.06</v>
      </c>
      <c r="AS105" s="30">
        <f t="shared" si="41"/>
        <v>89.47</v>
      </c>
      <c r="AT105" s="30">
        <f t="shared" si="40"/>
        <v>87.03</v>
      </c>
      <c r="AU105" s="31">
        <f t="shared" si="40"/>
        <v>82.51</v>
      </c>
    </row>
    <row r="106" spans="1:47" x14ac:dyDescent="0.15">
      <c r="A106" s="13">
        <v>84</v>
      </c>
      <c r="B106" s="13">
        <f t="shared" si="30"/>
        <v>4000</v>
      </c>
      <c r="C106" s="13">
        <f t="array" ref="C106">MAX(IF($I$27:$I$43&lt;=B106,$G$27:$G$43))</f>
        <v>4</v>
      </c>
      <c r="D106" s="13">
        <f t="shared" si="31"/>
        <v>524</v>
      </c>
      <c r="E106" s="13">
        <f t="shared" si="32"/>
        <v>20000</v>
      </c>
      <c r="F106" s="13">
        <f t="array" ref="F106">MAX(IF($I$27:$I$43&lt;=E106,$G$27:$G$43))</f>
        <v>8</v>
      </c>
      <c r="G106" s="13">
        <f t="shared" si="33"/>
        <v>674</v>
      </c>
      <c r="H106" s="13">
        <f t="shared" si="34"/>
        <v>60000</v>
      </c>
      <c r="I106" s="13">
        <f t="array" ref="I106">MAX(IF($I$27:$I$43&lt;=H106,$G$27:$G$43))</f>
        <v>10</v>
      </c>
      <c r="J106" s="13">
        <f t="shared" si="35"/>
        <v>764</v>
      </c>
      <c r="K106" s="13">
        <f t="shared" si="36"/>
        <v>100000</v>
      </c>
      <c r="L106" s="13">
        <f t="array" ref="L106">MAX(IF($I$27:$I$43&lt;=K106,$G$27:$G$43))</f>
        <v>11</v>
      </c>
      <c r="M106" s="13">
        <f t="shared" si="37"/>
        <v>789</v>
      </c>
      <c r="N106" s="13">
        <f t="shared" si="38"/>
        <v>200000</v>
      </c>
      <c r="O106" s="13">
        <f t="array" ref="O106">MAX(IF($I$27:$I$43&lt;=N106,$G$27:$G$43))</f>
        <v>13</v>
      </c>
      <c r="P106" s="13">
        <f t="shared" si="39"/>
        <v>839</v>
      </c>
      <c r="U106" s="25">
        <v>103</v>
      </c>
      <c r="V106" s="26">
        <f t="shared" si="23"/>
        <v>3396940</v>
      </c>
      <c r="W106" s="27">
        <v>20</v>
      </c>
      <c r="X106" s="28">
        <v>1030</v>
      </c>
      <c r="Y106" s="7">
        <f t="shared" si="21"/>
        <v>3298</v>
      </c>
      <c r="Z106" s="8">
        <f t="shared" si="24"/>
        <v>3298</v>
      </c>
      <c r="AA106" s="8">
        <f t="shared" si="42"/>
        <v>84909</v>
      </c>
      <c r="AB106" s="8">
        <f t="shared" si="26"/>
        <v>2040</v>
      </c>
      <c r="AC106" s="8">
        <f t="shared" si="25"/>
        <v>82819</v>
      </c>
      <c r="AD106" s="29">
        <f t="shared" si="41"/>
        <v>215.67</v>
      </c>
      <c r="AE106" s="30">
        <f t="shared" si="41"/>
        <v>197.66</v>
      </c>
      <c r="AF106" s="30">
        <f t="shared" si="41"/>
        <v>182.42</v>
      </c>
      <c r="AG106" s="30">
        <f t="shared" si="41"/>
        <v>169.36</v>
      </c>
      <c r="AH106" s="30">
        <f t="shared" si="41"/>
        <v>158.05000000000001</v>
      </c>
      <c r="AI106" s="30">
        <f t="shared" si="41"/>
        <v>148.16</v>
      </c>
      <c r="AJ106" s="30">
        <f t="shared" si="41"/>
        <v>139.43</v>
      </c>
      <c r="AK106" s="30">
        <f t="shared" si="41"/>
        <v>131.66999999999999</v>
      </c>
      <c r="AL106" s="30">
        <f t="shared" si="41"/>
        <v>122.88</v>
      </c>
      <c r="AM106" s="30">
        <f t="shared" si="41"/>
        <v>113.61</v>
      </c>
      <c r="AN106" s="30">
        <f t="shared" si="41"/>
        <v>108.4</v>
      </c>
      <c r="AO106" s="30">
        <f t="shared" si="41"/>
        <v>104.97</v>
      </c>
      <c r="AP106" s="30">
        <f t="shared" si="41"/>
        <v>101.74</v>
      </c>
      <c r="AQ106" s="30">
        <f t="shared" si="41"/>
        <v>98.71</v>
      </c>
      <c r="AR106" s="30">
        <f t="shared" si="41"/>
        <v>95.86</v>
      </c>
      <c r="AS106" s="30">
        <f t="shared" si="41"/>
        <v>93.16</v>
      </c>
      <c r="AT106" s="30">
        <f t="shared" si="40"/>
        <v>90.61</v>
      </c>
      <c r="AU106" s="31">
        <f t="shared" si="40"/>
        <v>85.91</v>
      </c>
    </row>
    <row r="107" spans="1:47" x14ac:dyDescent="0.15">
      <c r="A107" s="13">
        <v>91</v>
      </c>
      <c r="B107" s="13">
        <f t="shared" si="30"/>
        <v>4000</v>
      </c>
      <c r="C107" s="13">
        <f t="array" ref="C107">MAX(IF($I$27:$I$43&lt;=B107,$G$27:$G$43))</f>
        <v>4</v>
      </c>
      <c r="D107" s="13">
        <f t="shared" si="31"/>
        <v>524</v>
      </c>
      <c r="E107" s="13">
        <f t="shared" si="32"/>
        <v>20000</v>
      </c>
      <c r="F107" s="13">
        <f t="array" ref="F107">MAX(IF($I$27:$I$43&lt;=E107,$G$27:$G$43))</f>
        <v>8</v>
      </c>
      <c r="G107" s="13">
        <f t="shared" si="33"/>
        <v>674</v>
      </c>
      <c r="H107" s="13">
        <f t="shared" si="34"/>
        <v>60000</v>
      </c>
      <c r="I107" s="13">
        <f t="array" ref="I107">MAX(IF($I$27:$I$43&lt;=H107,$G$27:$G$43))</f>
        <v>10</v>
      </c>
      <c r="J107" s="13">
        <f t="shared" si="35"/>
        <v>764</v>
      </c>
      <c r="K107" s="13">
        <f t="shared" si="36"/>
        <v>100000</v>
      </c>
      <c r="L107" s="13">
        <f t="array" ref="L107">MAX(IF($I$27:$I$43&lt;=K107,$G$27:$G$43))</f>
        <v>11</v>
      </c>
      <c r="M107" s="13">
        <f t="shared" si="37"/>
        <v>789</v>
      </c>
      <c r="N107" s="13">
        <f t="shared" si="38"/>
        <v>200000</v>
      </c>
      <c r="O107" s="13">
        <f t="array" ref="O107">MAX(IF($I$27:$I$43&lt;=N107,$G$27:$G$43))</f>
        <v>13</v>
      </c>
      <c r="P107" s="13">
        <f t="shared" si="39"/>
        <v>839</v>
      </c>
      <c r="U107" s="25">
        <v>104</v>
      </c>
      <c r="V107" s="26">
        <f t="shared" si="23"/>
        <v>3481920</v>
      </c>
      <c r="W107" s="27">
        <v>20</v>
      </c>
      <c r="X107" s="28">
        <v>1040</v>
      </c>
      <c r="Y107" s="7">
        <f t="shared" si="21"/>
        <v>3348</v>
      </c>
      <c r="Z107" s="8">
        <f t="shared" si="24"/>
        <v>3348</v>
      </c>
      <c r="AA107" s="8">
        <f t="shared" si="42"/>
        <v>88257</v>
      </c>
      <c r="AB107" s="8">
        <f t="shared" si="26"/>
        <v>2060</v>
      </c>
      <c r="AC107" s="8">
        <f t="shared" si="25"/>
        <v>86147</v>
      </c>
      <c r="AD107" s="29">
        <f t="shared" si="41"/>
        <v>224.34</v>
      </c>
      <c r="AE107" s="30">
        <f t="shared" si="41"/>
        <v>205.6</v>
      </c>
      <c r="AF107" s="30">
        <f t="shared" si="41"/>
        <v>189.75</v>
      </c>
      <c r="AG107" s="30">
        <f t="shared" si="41"/>
        <v>176.17</v>
      </c>
      <c r="AH107" s="30">
        <f t="shared" si="41"/>
        <v>164.4</v>
      </c>
      <c r="AI107" s="30">
        <f t="shared" si="41"/>
        <v>154.11000000000001</v>
      </c>
      <c r="AJ107" s="30">
        <f t="shared" si="41"/>
        <v>145.03</v>
      </c>
      <c r="AK107" s="30">
        <f t="shared" si="41"/>
        <v>136.96</v>
      </c>
      <c r="AL107" s="30">
        <f t="shared" si="41"/>
        <v>127.81</v>
      </c>
      <c r="AM107" s="30">
        <f t="shared" si="41"/>
        <v>118.17</v>
      </c>
      <c r="AN107" s="30">
        <f t="shared" si="41"/>
        <v>112.76</v>
      </c>
      <c r="AO107" s="30">
        <f t="shared" si="41"/>
        <v>109.19</v>
      </c>
      <c r="AP107" s="30">
        <f t="shared" si="41"/>
        <v>105.83</v>
      </c>
      <c r="AQ107" s="30">
        <f t="shared" si="41"/>
        <v>102.68</v>
      </c>
      <c r="AR107" s="30">
        <f t="shared" si="41"/>
        <v>99.71</v>
      </c>
      <c r="AS107" s="30">
        <f t="shared" si="41"/>
        <v>96.9</v>
      </c>
      <c r="AT107" s="30">
        <f t="shared" si="40"/>
        <v>94.25</v>
      </c>
      <c r="AU107" s="31">
        <f t="shared" si="40"/>
        <v>89.36</v>
      </c>
    </row>
    <row r="108" spans="1:47" x14ac:dyDescent="0.15">
      <c r="A108" s="13">
        <v>98</v>
      </c>
      <c r="B108" s="13">
        <f t="shared" si="30"/>
        <v>4000</v>
      </c>
      <c r="C108" s="13">
        <f t="array" ref="C108">MAX(IF($I$27:$I$43&lt;=B108,$G$27:$G$43))</f>
        <v>4</v>
      </c>
      <c r="D108" s="13">
        <f t="shared" si="31"/>
        <v>524</v>
      </c>
      <c r="E108" s="13">
        <f t="shared" si="32"/>
        <v>20000</v>
      </c>
      <c r="F108" s="13">
        <f t="array" ref="F108">MAX(IF($I$27:$I$43&lt;=E108,$G$27:$G$43))</f>
        <v>8</v>
      </c>
      <c r="G108" s="13">
        <f t="shared" si="33"/>
        <v>674</v>
      </c>
      <c r="H108" s="13">
        <f t="shared" si="34"/>
        <v>60000</v>
      </c>
      <c r="I108" s="13">
        <f t="array" ref="I108">MAX(IF($I$27:$I$43&lt;=H108,$G$27:$G$43))</f>
        <v>10</v>
      </c>
      <c r="J108" s="13">
        <f t="shared" si="35"/>
        <v>764</v>
      </c>
      <c r="K108" s="13">
        <f t="shared" si="36"/>
        <v>100000</v>
      </c>
      <c r="L108" s="13">
        <f t="array" ref="L108">MAX(IF($I$27:$I$43&lt;=K108,$G$27:$G$43))</f>
        <v>11</v>
      </c>
      <c r="M108" s="13">
        <f t="shared" si="37"/>
        <v>789</v>
      </c>
      <c r="N108" s="13">
        <f t="shared" si="38"/>
        <v>200000</v>
      </c>
      <c r="O108" s="13">
        <f t="array" ref="O108">MAX(IF($I$27:$I$43&lt;=N108,$G$27:$G$43))</f>
        <v>13</v>
      </c>
      <c r="P108" s="13">
        <f t="shared" si="39"/>
        <v>839</v>
      </c>
      <c r="U108" s="25">
        <v>105</v>
      </c>
      <c r="V108" s="26">
        <f t="shared" si="23"/>
        <v>3565800</v>
      </c>
      <c r="W108" s="27">
        <v>20</v>
      </c>
      <c r="X108" s="28">
        <v>1050</v>
      </c>
      <c r="Y108" s="7">
        <f t="shared" si="21"/>
        <v>3396</v>
      </c>
      <c r="Z108" s="8">
        <f t="shared" si="24"/>
        <v>3396</v>
      </c>
      <c r="AA108" s="8">
        <f t="shared" si="42"/>
        <v>91653</v>
      </c>
      <c r="AB108" s="8">
        <f t="shared" si="26"/>
        <v>2080</v>
      </c>
      <c r="AC108" s="8">
        <f t="shared" si="25"/>
        <v>89523</v>
      </c>
      <c r="AD108" s="29">
        <f t="shared" si="41"/>
        <v>233.13</v>
      </c>
      <c r="AE108" s="30">
        <f t="shared" si="41"/>
        <v>213.66</v>
      </c>
      <c r="AF108" s="30">
        <f t="shared" si="41"/>
        <v>197.19</v>
      </c>
      <c r="AG108" s="30">
        <f t="shared" si="41"/>
        <v>183.07</v>
      </c>
      <c r="AH108" s="30">
        <f t="shared" si="41"/>
        <v>170.85</v>
      </c>
      <c r="AI108" s="30">
        <f t="shared" si="41"/>
        <v>160.15</v>
      </c>
      <c r="AJ108" s="30">
        <f t="shared" si="41"/>
        <v>150.71</v>
      </c>
      <c r="AK108" s="30">
        <f t="shared" si="41"/>
        <v>142.33000000000001</v>
      </c>
      <c r="AL108" s="30">
        <f t="shared" si="41"/>
        <v>132.82</v>
      </c>
      <c r="AM108" s="30">
        <f t="shared" si="41"/>
        <v>122.8</v>
      </c>
      <c r="AN108" s="30">
        <f t="shared" si="41"/>
        <v>117.18</v>
      </c>
      <c r="AO108" s="30">
        <f t="shared" si="41"/>
        <v>113.46</v>
      </c>
      <c r="AP108" s="30">
        <f t="shared" si="41"/>
        <v>109.98</v>
      </c>
      <c r="AQ108" s="30">
        <f t="shared" si="41"/>
        <v>106.7</v>
      </c>
      <c r="AR108" s="30">
        <f t="shared" si="41"/>
        <v>103.61</v>
      </c>
      <c r="AS108" s="30">
        <f t="shared" si="41"/>
        <v>100.7</v>
      </c>
      <c r="AT108" s="30">
        <f t="shared" si="40"/>
        <v>97.95</v>
      </c>
      <c r="AU108" s="31">
        <f t="shared" si="40"/>
        <v>92.87</v>
      </c>
    </row>
    <row r="109" spans="1:47" x14ac:dyDescent="0.15">
      <c r="A109" s="13">
        <v>105</v>
      </c>
      <c r="B109" s="13">
        <f t="shared" si="30"/>
        <v>4000</v>
      </c>
      <c r="C109" s="13">
        <f t="array" ref="C109">MAX(IF($I$27:$I$43&lt;=B109,$G$27:$G$43))</f>
        <v>4</v>
      </c>
      <c r="D109" s="13">
        <f t="shared" si="31"/>
        <v>524</v>
      </c>
      <c r="E109" s="13">
        <f t="shared" si="32"/>
        <v>20000</v>
      </c>
      <c r="F109" s="13">
        <f t="array" ref="F109">MAX(IF($I$27:$I$43&lt;=E109,$G$27:$G$43))</f>
        <v>8</v>
      </c>
      <c r="G109" s="13">
        <f t="shared" si="33"/>
        <v>674</v>
      </c>
      <c r="H109" s="13">
        <f t="shared" si="34"/>
        <v>60000</v>
      </c>
      <c r="I109" s="13">
        <f t="array" ref="I109">MAX(IF($I$27:$I$43&lt;=H109,$G$27:$G$43))</f>
        <v>10</v>
      </c>
      <c r="J109" s="13">
        <f t="shared" si="35"/>
        <v>764</v>
      </c>
      <c r="K109" s="13">
        <f t="shared" si="36"/>
        <v>100000</v>
      </c>
      <c r="L109" s="13">
        <f t="array" ref="L109">MAX(IF($I$27:$I$43&lt;=K109,$G$27:$G$43))</f>
        <v>11</v>
      </c>
      <c r="M109" s="13">
        <f t="shared" si="37"/>
        <v>789</v>
      </c>
      <c r="N109" s="13">
        <f t="shared" si="38"/>
        <v>200000</v>
      </c>
      <c r="O109" s="13">
        <f t="array" ref="O109">MAX(IF($I$27:$I$43&lt;=N109,$G$27:$G$43))</f>
        <v>13</v>
      </c>
      <c r="P109" s="13">
        <f t="shared" si="39"/>
        <v>839</v>
      </c>
      <c r="U109" s="25">
        <v>106</v>
      </c>
      <c r="V109" s="26">
        <f t="shared" si="23"/>
        <v>3651700</v>
      </c>
      <c r="W109" s="27">
        <v>20</v>
      </c>
      <c r="X109" s="28">
        <v>1060</v>
      </c>
      <c r="Y109" s="7">
        <f t="shared" si="21"/>
        <v>3445</v>
      </c>
      <c r="Z109" s="8">
        <f t="shared" si="24"/>
        <v>3445</v>
      </c>
      <c r="AA109" s="8">
        <f t="shared" si="42"/>
        <v>95098</v>
      </c>
      <c r="AB109" s="8">
        <f t="shared" si="26"/>
        <v>2100</v>
      </c>
      <c r="AC109" s="8">
        <f t="shared" si="25"/>
        <v>92948</v>
      </c>
      <c r="AD109" s="29">
        <f t="shared" si="41"/>
        <v>242.05</v>
      </c>
      <c r="AE109" s="30">
        <f t="shared" si="41"/>
        <v>221.83</v>
      </c>
      <c r="AF109" s="30">
        <f t="shared" si="41"/>
        <v>204.73</v>
      </c>
      <c r="AG109" s="30">
        <f t="shared" si="41"/>
        <v>190.08</v>
      </c>
      <c r="AH109" s="30">
        <f t="shared" si="41"/>
        <v>177.38</v>
      </c>
      <c r="AI109" s="30">
        <f t="shared" si="41"/>
        <v>166.28</v>
      </c>
      <c r="AJ109" s="30">
        <f t="shared" si="41"/>
        <v>156.47999999999999</v>
      </c>
      <c r="AK109" s="30">
        <f t="shared" si="41"/>
        <v>147.77000000000001</v>
      </c>
      <c r="AL109" s="30">
        <f t="shared" si="41"/>
        <v>137.91</v>
      </c>
      <c r="AM109" s="30">
        <f t="shared" si="41"/>
        <v>127.5</v>
      </c>
      <c r="AN109" s="30">
        <f t="shared" si="41"/>
        <v>121.66</v>
      </c>
      <c r="AO109" s="30">
        <f t="shared" si="41"/>
        <v>117.8</v>
      </c>
      <c r="AP109" s="30">
        <f t="shared" si="41"/>
        <v>114.19</v>
      </c>
      <c r="AQ109" s="30">
        <f t="shared" si="41"/>
        <v>110.78</v>
      </c>
      <c r="AR109" s="30">
        <f t="shared" si="41"/>
        <v>107.58</v>
      </c>
      <c r="AS109" s="30">
        <f t="shared" si="41"/>
        <v>104.55</v>
      </c>
      <c r="AT109" s="30">
        <f t="shared" si="40"/>
        <v>101.69</v>
      </c>
      <c r="AU109" s="31">
        <f t="shared" si="40"/>
        <v>96.42</v>
      </c>
    </row>
    <row r="110" spans="1:47" x14ac:dyDescent="0.15">
      <c r="A110" s="13">
        <v>112</v>
      </c>
      <c r="B110" s="13">
        <f t="shared" si="30"/>
        <v>4000</v>
      </c>
      <c r="C110" s="13">
        <f t="array" ref="C110">MAX(IF($I$27:$I$43&lt;=B110,$G$27:$G$43))</f>
        <v>4</v>
      </c>
      <c r="D110" s="13">
        <f t="shared" si="31"/>
        <v>524</v>
      </c>
      <c r="E110" s="13">
        <f t="shared" si="32"/>
        <v>20000</v>
      </c>
      <c r="F110" s="13">
        <f t="array" ref="F110">MAX(IF($I$27:$I$43&lt;=E110,$G$27:$G$43))</f>
        <v>8</v>
      </c>
      <c r="G110" s="13">
        <f t="shared" si="33"/>
        <v>674</v>
      </c>
      <c r="H110" s="13">
        <f t="shared" si="34"/>
        <v>60000</v>
      </c>
      <c r="I110" s="13">
        <f t="array" ref="I110">MAX(IF($I$27:$I$43&lt;=H110,$G$27:$G$43))</f>
        <v>10</v>
      </c>
      <c r="J110" s="13">
        <f t="shared" si="35"/>
        <v>764</v>
      </c>
      <c r="K110" s="13">
        <f t="shared" si="36"/>
        <v>100000</v>
      </c>
      <c r="L110" s="13">
        <f t="array" ref="L110">MAX(IF($I$27:$I$43&lt;=K110,$G$27:$G$43))</f>
        <v>11</v>
      </c>
      <c r="M110" s="13">
        <f t="shared" si="37"/>
        <v>789</v>
      </c>
      <c r="N110" s="13">
        <f t="shared" si="38"/>
        <v>200000</v>
      </c>
      <c r="O110" s="13">
        <f t="array" ref="O110">MAX(IF($I$27:$I$43&lt;=N110,$G$27:$G$43))</f>
        <v>13</v>
      </c>
      <c r="P110" s="13">
        <f t="shared" si="39"/>
        <v>839</v>
      </c>
      <c r="U110" s="25">
        <v>107</v>
      </c>
      <c r="V110" s="26">
        <f t="shared" si="23"/>
        <v>3738580</v>
      </c>
      <c r="W110" s="27">
        <v>20</v>
      </c>
      <c r="X110" s="28">
        <v>1070</v>
      </c>
      <c r="Y110" s="7">
        <f t="shared" si="21"/>
        <v>3494</v>
      </c>
      <c r="Z110" s="8">
        <f t="shared" si="24"/>
        <v>3494</v>
      </c>
      <c r="AA110" s="8">
        <f t="shared" si="42"/>
        <v>98592</v>
      </c>
      <c r="AB110" s="8">
        <f t="shared" si="26"/>
        <v>2120</v>
      </c>
      <c r="AC110" s="8">
        <f t="shared" si="25"/>
        <v>96422</v>
      </c>
      <c r="AD110" s="29">
        <f t="shared" si="41"/>
        <v>251.1</v>
      </c>
      <c r="AE110" s="30">
        <f t="shared" si="41"/>
        <v>230.12</v>
      </c>
      <c r="AF110" s="30">
        <f t="shared" si="41"/>
        <v>212.38</v>
      </c>
      <c r="AG110" s="30">
        <f t="shared" si="41"/>
        <v>197.18</v>
      </c>
      <c r="AH110" s="30">
        <f t="shared" si="41"/>
        <v>184.01</v>
      </c>
      <c r="AI110" s="30">
        <f t="shared" si="41"/>
        <v>172.49</v>
      </c>
      <c r="AJ110" s="30">
        <f t="shared" si="41"/>
        <v>162.33000000000001</v>
      </c>
      <c r="AK110" s="30">
        <f t="shared" si="41"/>
        <v>153.29</v>
      </c>
      <c r="AL110" s="30">
        <f t="shared" si="41"/>
        <v>143.06</v>
      </c>
      <c r="AM110" s="30">
        <f t="shared" si="41"/>
        <v>132.27000000000001</v>
      </c>
      <c r="AN110" s="30">
        <f t="shared" si="41"/>
        <v>126.21</v>
      </c>
      <c r="AO110" s="30">
        <f t="shared" si="41"/>
        <v>122.21</v>
      </c>
      <c r="AP110" s="30">
        <f t="shared" si="41"/>
        <v>118.45</v>
      </c>
      <c r="AQ110" s="30">
        <f t="shared" si="41"/>
        <v>114.92</v>
      </c>
      <c r="AR110" s="30">
        <f t="shared" si="41"/>
        <v>111.6</v>
      </c>
      <c r="AS110" s="30">
        <f t="shared" si="41"/>
        <v>108.46</v>
      </c>
      <c r="AT110" s="30">
        <f t="shared" si="40"/>
        <v>105.49</v>
      </c>
      <c r="AU110" s="31">
        <f t="shared" si="40"/>
        <v>100.02</v>
      </c>
    </row>
    <row r="111" spans="1:47" x14ac:dyDescent="0.15">
      <c r="A111" s="13">
        <v>119</v>
      </c>
      <c r="B111" s="13">
        <f t="shared" si="30"/>
        <v>4000</v>
      </c>
      <c r="C111" s="13">
        <f t="array" ref="C111">MAX(IF($I$27:$I$43&lt;=B111,$G$27:$G$43))</f>
        <v>4</v>
      </c>
      <c r="D111" s="13">
        <f t="shared" si="31"/>
        <v>524</v>
      </c>
      <c r="E111" s="13">
        <f t="shared" si="32"/>
        <v>20000</v>
      </c>
      <c r="F111" s="13">
        <f t="array" ref="F111">MAX(IF($I$27:$I$43&lt;=E111,$G$27:$G$43))</f>
        <v>8</v>
      </c>
      <c r="G111" s="13">
        <f t="shared" si="33"/>
        <v>674</v>
      </c>
      <c r="H111" s="13">
        <f t="shared" si="34"/>
        <v>60000</v>
      </c>
      <c r="I111" s="13">
        <f t="array" ref="I111">MAX(IF($I$27:$I$43&lt;=H111,$G$27:$G$43))</f>
        <v>10</v>
      </c>
      <c r="J111" s="13">
        <f t="shared" si="35"/>
        <v>764</v>
      </c>
      <c r="K111" s="13">
        <f t="shared" si="36"/>
        <v>100000</v>
      </c>
      <c r="L111" s="13">
        <f t="array" ref="L111">MAX(IF($I$27:$I$43&lt;=K111,$G$27:$G$43))</f>
        <v>11</v>
      </c>
      <c r="M111" s="13">
        <f t="shared" si="37"/>
        <v>789</v>
      </c>
      <c r="N111" s="13">
        <f t="shared" si="38"/>
        <v>200000</v>
      </c>
      <c r="O111" s="13">
        <f t="array" ref="O111">MAX(IF($I$27:$I$43&lt;=N111,$G$27:$G$43))</f>
        <v>13</v>
      </c>
      <c r="P111" s="13">
        <f t="shared" si="39"/>
        <v>839</v>
      </c>
      <c r="U111" s="25">
        <v>108</v>
      </c>
      <c r="V111" s="26">
        <f t="shared" si="23"/>
        <v>3825360</v>
      </c>
      <c r="W111" s="27">
        <v>20</v>
      </c>
      <c r="X111" s="28">
        <v>1080</v>
      </c>
      <c r="Y111" s="7">
        <f t="shared" si="21"/>
        <v>3542</v>
      </c>
      <c r="Z111" s="8">
        <f t="shared" si="24"/>
        <v>3542</v>
      </c>
      <c r="AA111" s="8">
        <f t="shared" si="42"/>
        <v>102134</v>
      </c>
      <c r="AB111" s="8">
        <f t="shared" si="26"/>
        <v>2140</v>
      </c>
      <c r="AC111" s="8">
        <f t="shared" si="25"/>
        <v>99944</v>
      </c>
      <c r="AD111" s="29">
        <f t="shared" si="41"/>
        <v>260.27</v>
      </c>
      <c r="AE111" s="30">
        <f t="shared" si="41"/>
        <v>238.53</v>
      </c>
      <c r="AF111" s="30">
        <f t="shared" si="41"/>
        <v>220.14</v>
      </c>
      <c r="AG111" s="30">
        <f t="shared" si="41"/>
        <v>204.38</v>
      </c>
      <c r="AH111" s="30">
        <f t="shared" si="41"/>
        <v>190.73</v>
      </c>
      <c r="AI111" s="30">
        <f t="shared" si="41"/>
        <v>178.79</v>
      </c>
      <c r="AJ111" s="30">
        <f t="shared" si="41"/>
        <v>168.26</v>
      </c>
      <c r="AK111" s="30">
        <f t="shared" si="41"/>
        <v>158.88999999999999</v>
      </c>
      <c r="AL111" s="30">
        <f t="shared" si="41"/>
        <v>148.28</v>
      </c>
      <c r="AM111" s="30">
        <f t="shared" si="41"/>
        <v>137.1</v>
      </c>
      <c r="AN111" s="30">
        <f t="shared" si="41"/>
        <v>130.82</v>
      </c>
      <c r="AO111" s="30">
        <f t="shared" si="41"/>
        <v>126.67</v>
      </c>
      <c r="AP111" s="30">
        <f t="shared" si="41"/>
        <v>122.78</v>
      </c>
      <c r="AQ111" s="30">
        <f t="shared" si="41"/>
        <v>119.12</v>
      </c>
      <c r="AR111" s="30">
        <f t="shared" si="41"/>
        <v>115.68</v>
      </c>
      <c r="AS111" s="30">
        <f t="shared" si="41"/>
        <v>112.42</v>
      </c>
      <c r="AT111" s="30">
        <f t="shared" si="40"/>
        <v>109.35</v>
      </c>
      <c r="AU111" s="31">
        <f t="shared" si="40"/>
        <v>103.68</v>
      </c>
    </row>
    <row r="112" spans="1:47" x14ac:dyDescent="0.15">
      <c r="A112" s="13">
        <v>126</v>
      </c>
      <c r="B112" s="13">
        <f t="shared" si="30"/>
        <v>4000</v>
      </c>
      <c r="C112" s="13">
        <f t="array" ref="C112">MAX(IF($I$27:$I$43&lt;=B112,$G$27:$G$43))</f>
        <v>4</v>
      </c>
      <c r="D112" s="13">
        <f t="shared" si="31"/>
        <v>524</v>
      </c>
      <c r="E112" s="13">
        <f t="shared" si="32"/>
        <v>20000</v>
      </c>
      <c r="F112" s="13">
        <f t="array" ref="F112">MAX(IF($I$27:$I$43&lt;=E112,$G$27:$G$43))</f>
        <v>8</v>
      </c>
      <c r="G112" s="13">
        <f t="shared" si="33"/>
        <v>674</v>
      </c>
      <c r="H112" s="13">
        <f t="shared" si="34"/>
        <v>60000</v>
      </c>
      <c r="I112" s="13">
        <f t="array" ref="I112">MAX(IF($I$27:$I$43&lt;=H112,$G$27:$G$43))</f>
        <v>10</v>
      </c>
      <c r="J112" s="13">
        <f t="shared" si="35"/>
        <v>764</v>
      </c>
      <c r="K112" s="13">
        <f t="shared" si="36"/>
        <v>100000</v>
      </c>
      <c r="L112" s="13">
        <f t="array" ref="L112">MAX(IF($I$27:$I$43&lt;=K112,$G$27:$G$43))</f>
        <v>11</v>
      </c>
      <c r="M112" s="13">
        <f t="shared" si="37"/>
        <v>789</v>
      </c>
      <c r="N112" s="13">
        <f t="shared" si="38"/>
        <v>200000</v>
      </c>
      <c r="O112" s="13">
        <f t="array" ref="O112">MAX(IF($I$27:$I$43&lt;=N112,$G$27:$G$43))</f>
        <v>13</v>
      </c>
      <c r="P112" s="13">
        <f t="shared" si="39"/>
        <v>839</v>
      </c>
      <c r="U112" s="25">
        <v>109</v>
      </c>
      <c r="V112" s="26">
        <f t="shared" si="23"/>
        <v>3913100</v>
      </c>
      <c r="W112" s="27">
        <v>20</v>
      </c>
      <c r="X112" s="28">
        <v>1090</v>
      </c>
      <c r="Y112" s="7">
        <f t="shared" si="21"/>
        <v>3590</v>
      </c>
      <c r="Z112" s="8">
        <f t="shared" si="24"/>
        <v>3590</v>
      </c>
      <c r="AA112" s="8">
        <f t="shared" si="42"/>
        <v>105724</v>
      </c>
      <c r="AB112" s="8">
        <f t="shared" si="26"/>
        <v>2160</v>
      </c>
      <c r="AC112" s="8">
        <f t="shared" si="25"/>
        <v>103514</v>
      </c>
      <c r="AD112" s="29">
        <f t="shared" si="41"/>
        <v>269.57</v>
      </c>
      <c r="AE112" s="30">
        <f t="shared" si="41"/>
        <v>247.05</v>
      </c>
      <c r="AF112" s="30">
        <f t="shared" si="41"/>
        <v>228</v>
      </c>
      <c r="AG112" s="30">
        <f t="shared" si="41"/>
        <v>211.69</v>
      </c>
      <c r="AH112" s="30">
        <f t="shared" si="41"/>
        <v>197.55</v>
      </c>
      <c r="AI112" s="30">
        <f t="shared" si="41"/>
        <v>185.18</v>
      </c>
      <c r="AJ112" s="30">
        <f t="shared" si="41"/>
        <v>174.27</v>
      </c>
      <c r="AK112" s="30">
        <f t="shared" si="41"/>
        <v>164.57</v>
      </c>
      <c r="AL112" s="30">
        <f t="shared" si="41"/>
        <v>153.58000000000001</v>
      </c>
      <c r="AM112" s="30">
        <f t="shared" si="41"/>
        <v>141.99</v>
      </c>
      <c r="AN112" s="30">
        <f t="shared" si="41"/>
        <v>135.49</v>
      </c>
      <c r="AO112" s="30">
        <f t="shared" si="41"/>
        <v>131.19999999999999</v>
      </c>
      <c r="AP112" s="30">
        <f t="shared" si="41"/>
        <v>127.17</v>
      </c>
      <c r="AQ112" s="30">
        <f t="shared" si="41"/>
        <v>123.38</v>
      </c>
      <c r="AR112" s="30">
        <f t="shared" si="41"/>
        <v>119.81</v>
      </c>
      <c r="AS112" s="30">
        <f t="shared" si="41"/>
        <v>116.44</v>
      </c>
      <c r="AT112" s="30">
        <f t="shared" si="40"/>
        <v>113.25</v>
      </c>
      <c r="AU112" s="31">
        <f t="shared" si="40"/>
        <v>107.38</v>
      </c>
    </row>
    <row r="113" spans="1:47" x14ac:dyDescent="0.15">
      <c r="A113" s="13">
        <v>133</v>
      </c>
      <c r="B113" s="13">
        <f t="shared" si="30"/>
        <v>4000</v>
      </c>
      <c r="C113" s="13">
        <f t="array" ref="C113">MAX(IF($I$27:$I$43&lt;=B113,$G$27:$G$43))</f>
        <v>4</v>
      </c>
      <c r="D113" s="13">
        <f t="shared" si="31"/>
        <v>524</v>
      </c>
      <c r="E113" s="13">
        <f t="shared" si="32"/>
        <v>20000</v>
      </c>
      <c r="F113" s="13">
        <f t="array" ref="F113">MAX(IF($I$27:$I$43&lt;=E113,$G$27:$G$43))</f>
        <v>8</v>
      </c>
      <c r="G113" s="13">
        <f t="shared" si="33"/>
        <v>674</v>
      </c>
      <c r="H113" s="13">
        <f t="shared" si="34"/>
        <v>60000</v>
      </c>
      <c r="I113" s="13">
        <f t="array" ref="I113">MAX(IF($I$27:$I$43&lt;=H113,$G$27:$G$43))</f>
        <v>10</v>
      </c>
      <c r="J113" s="13">
        <f t="shared" si="35"/>
        <v>764</v>
      </c>
      <c r="K113" s="13">
        <f t="shared" si="36"/>
        <v>100000</v>
      </c>
      <c r="L113" s="13">
        <f t="array" ref="L113">MAX(IF($I$27:$I$43&lt;=K113,$G$27:$G$43))</f>
        <v>11</v>
      </c>
      <c r="M113" s="13">
        <f t="shared" si="37"/>
        <v>789</v>
      </c>
      <c r="N113" s="13">
        <f t="shared" si="38"/>
        <v>200000</v>
      </c>
      <c r="O113" s="13">
        <f t="array" ref="O113">MAX(IF($I$27:$I$43&lt;=N113,$G$27:$G$43))</f>
        <v>13</v>
      </c>
      <c r="P113" s="13">
        <f t="shared" si="39"/>
        <v>839</v>
      </c>
      <c r="U113" s="25">
        <v>110</v>
      </c>
      <c r="V113" s="26">
        <f t="shared" si="23"/>
        <v>4001800</v>
      </c>
      <c r="W113" s="27">
        <v>20</v>
      </c>
      <c r="X113" s="28">
        <v>1100</v>
      </c>
      <c r="Y113" s="7">
        <f t="shared" si="21"/>
        <v>3638</v>
      </c>
      <c r="Z113" s="8">
        <f t="shared" si="24"/>
        <v>3638</v>
      </c>
      <c r="AA113" s="8">
        <f t="shared" si="42"/>
        <v>109362</v>
      </c>
      <c r="AB113" s="8">
        <f t="shared" si="26"/>
        <v>2180</v>
      </c>
      <c r="AC113" s="8">
        <f t="shared" si="25"/>
        <v>107132</v>
      </c>
      <c r="AD113" s="29">
        <f t="shared" si="41"/>
        <v>278.99</v>
      </c>
      <c r="AE113" s="30">
        <f t="shared" si="41"/>
        <v>255.68</v>
      </c>
      <c r="AF113" s="30">
        <f t="shared" si="41"/>
        <v>235.97</v>
      </c>
      <c r="AG113" s="30">
        <f t="shared" si="41"/>
        <v>219.08</v>
      </c>
      <c r="AH113" s="30">
        <f t="shared" si="41"/>
        <v>204.45</v>
      </c>
      <c r="AI113" s="30">
        <f t="shared" si="41"/>
        <v>191.65</v>
      </c>
      <c r="AJ113" s="30">
        <f t="shared" si="41"/>
        <v>180.36</v>
      </c>
      <c r="AK113" s="30">
        <f t="shared" si="41"/>
        <v>170.32</v>
      </c>
      <c r="AL113" s="30">
        <f t="shared" si="41"/>
        <v>158.94999999999999</v>
      </c>
      <c r="AM113" s="30">
        <f t="shared" si="41"/>
        <v>146.96</v>
      </c>
      <c r="AN113" s="30">
        <f t="shared" si="41"/>
        <v>140.22999999999999</v>
      </c>
      <c r="AO113" s="30">
        <f t="shared" si="41"/>
        <v>135.78</v>
      </c>
      <c r="AP113" s="30">
        <f t="shared" si="41"/>
        <v>131.61000000000001</v>
      </c>
      <c r="AQ113" s="30">
        <f t="shared" si="41"/>
        <v>127.69</v>
      </c>
      <c r="AR113" s="30">
        <f t="shared" si="41"/>
        <v>124</v>
      </c>
      <c r="AS113" s="30">
        <f t="shared" si="41"/>
        <v>120.51</v>
      </c>
      <c r="AT113" s="30">
        <f t="shared" si="40"/>
        <v>117.21</v>
      </c>
      <c r="AU113" s="31">
        <f t="shared" si="40"/>
        <v>111.13</v>
      </c>
    </row>
    <row r="114" spans="1:47" x14ac:dyDescent="0.15">
      <c r="A114" s="13">
        <v>140</v>
      </c>
      <c r="B114" s="13">
        <f t="shared" si="30"/>
        <v>4000</v>
      </c>
      <c r="C114" s="13">
        <f t="array" ref="C114">MAX(IF($I$27:$I$43&lt;=B114,$G$27:$G$43))</f>
        <v>4</v>
      </c>
      <c r="D114" s="13">
        <f t="shared" si="31"/>
        <v>524</v>
      </c>
      <c r="E114" s="13">
        <f t="shared" si="32"/>
        <v>20000</v>
      </c>
      <c r="F114" s="13">
        <f t="array" ref="F114">MAX(IF($I$27:$I$43&lt;=E114,$G$27:$G$43))</f>
        <v>8</v>
      </c>
      <c r="G114" s="13">
        <f t="shared" si="33"/>
        <v>674</v>
      </c>
      <c r="H114" s="13">
        <f t="shared" si="34"/>
        <v>60000</v>
      </c>
      <c r="I114" s="13">
        <f t="array" ref="I114">MAX(IF($I$27:$I$43&lt;=H114,$G$27:$G$43))</f>
        <v>10</v>
      </c>
      <c r="J114" s="13">
        <f t="shared" si="35"/>
        <v>764</v>
      </c>
      <c r="K114" s="13">
        <f t="shared" si="36"/>
        <v>100000</v>
      </c>
      <c r="L114" s="13">
        <f t="array" ref="L114">MAX(IF($I$27:$I$43&lt;=K114,$G$27:$G$43))</f>
        <v>11</v>
      </c>
      <c r="M114" s="13">
        <f t="shared" si="37"/>
        <v>789</v>
      </c>
      <c r="N114" s="13">
        <f t="shared" si="38"/>
        <v>200000</v>
      </c>
      <c r="O114" s="13">
        <f t="array" ref="O114">MAX(IF($I$27:$I$43&lt;=N114,$G$27:$G$43))</f>
        <v>13</v>
      </c>
      <c r="P114" s="13">
        <f t="shared" si="39"/>
        <v>839</v>
      </c>
      <c r="U114" s="25">
        <v>111</v>
      </c>
      <c r="V114" s="26">
        <f t="shared" si="23"/>
        <v>4090350</v>
      </c>
      <c r="W114" s="27">
        <v>20</v>
      </c>
      <c r="X114" s="28">
        <v>1110</v>
      </c>
      <c r="Y114" s="7">
        <f t="shared" si="21"/>
        <v>3685</v>
      </c>
      <c r="Z114" s="8">
        <f t="shared" si="24"/>
        <v>3685</v>
      </c>
      <c r="AA114" s="8">
        <f t="shared" si="42"/>
        <v>113047</v>
      </c>
      <c r="AB114" s="8">
        <f t="shared" si="26"/>
        <v>2200</v>
      </c>
      <c r="AC114" s="8">
        <f t="shared" si="25"/>
        <v>110797</v>
      </c>
      <c r="AD114" s="29">
        <f t="shared" si="41"/>
        <v>288.52999999999997</v>
      </c>
      <c r="AE114" s="30">
        <f t="shared" si="41"/>
        <v>264.43</v>
      </c>
      <c r="AF114" s="30">
        <f t="shared" si="41"/>
        <v>244.05</v>
      </c>
      <c r="AG114" s="30">
        <f t="shared" si="41"/>
        <v>226.58</v>
      </c>
      <c r="AH114" s="30">
        <f t="shared" si="41"/>
        <v>211.44</v>
      </c>
      <c r="AI114" s="30">
        <f t="shared" si="41"/>
        <v>198.21</v>
      </c>
      <c r="AJ114" s="30">
        <f t="shared" si="41"/>
        <v>186.53</v>
      </c>
      <c r="AK114" s="30">
        <f t="shared" si="41"/>
        <v>176.15</v>
      </c>
      <c r="AL114" s="30">
        <f t="shared" si="41"/>
        <v>164.39</v>
      </c>
      <c r="AM114" s="30">
        <f t="shared" si="41"/>
        <v>151.97999999999999</v>
      </c>
      <c r="AN114" s="30">
        <f t="shared" si="41"/>
        <v>145.02000000000001</v>
      </c>
      <c r="AO114" s="30">
        <f t="shared" si="41"/>
        <v>140.43</v>
      </c>
      <c r="AP114" s="30">
        <f t="shared" si="41"/>
        <v>136.11000000000001</v>
      </c>
      <c r="AQ114" s="30">
        <f t="shared" si="41"/>
        <v>132.06</v>
      </c>
      <c r="AR114" s="30">
        <f t="shared" si="41"/>
        <v>128.24</v>
      </c>
      <c r="AS114" s="30">
        <f t="shared" si="41"/>
        <v>124.63</v>
      </c>
      <c r="AT114" s="30">
        <f t="shared" si="40"/>
        <v>121.22</v>
      </c>
      <c r="AU114" s="31">
        <f t="shared" si="40"/>
        <v>114.93</v>
      </c>
    </row>
    <row r="115" spans="1:47" x14ac:dyDescent="0.15">
      <c r="A115" s="13">
        <v>147</v>
      </c>
      <c r="B115" s="13">
        <f t="shared" si="30"/>
        <v>4000</v>
      </c>
      <c r="C115" s="13">
        <f t="array" ref="C115">MAX(IF($I$27:$I$43&lt;=B115,$G$27:$G$43))</f>
        <v>4</v>
      </c>
      <c r="D115" s="13">
        <f t="shared" si="31"/>
        <v>524</v>
      </c>
      <c r="E115" s="13">
        <f t="shared" si="32"/>
        <v>20000</v>
      </c>
      <c r="F115" s="13">
        <f t="array" ref="F115">MAX(IF($I$27:$I$43&lt;=E115,$G$27:$G$43))</f>
        <v>8</v>
      </c>
      <c r="G115" s="13">
        <f t="shared" si="33"/>
        <v>674</v>
      </c>
      <c r="H115" s="13">
        <f t="shared" si="34"/>
        <v>60000</v>
      </c>
      <c r="I115" s="13">
        <f t="array" ref="I115">MAX(IF($I$27:$I$43&lt;=H115,$G$27:$G$43))</f>
        <v>10</v>
      </c>
      <c r="J115" s="13">
        <f t="shared" si="35"/>
        <v>764</v>
      </c>
      <c r="K115" s="13">
        <f t="shared" si="36"/>
        <v>100000</v>
      </c>
      <c r="L115" s="13">
        <f t="array" ref="L115">MAX(IF($I$27:$I$43&lt;=K115,$G$27:$G$43))</f>
        <v>11</v>
      </c>
      <c r="M115" s="13">
        <f t="shared" si="37"/>
        <v>789</v>
      </c>
      <c r="N115" s="13">
        <f t="shared" si="38"/>
        <v>200000</v>
      </c>
      <c r="O115" s="13">
        <f t="array" ref="O115">MAX(IF($I$27:$I$43&lt;=N115,$G$27:$G$43))</f>
        <v>13</v>
      </c>
      <c r="P115" s="13">
        <f t="shared" si="39"/>
        <v>839</v>
      </c>
      <c r="U115" s="25">
        <v>112</v>
      </c>
      <c r="V115" s="26">
        <f t="shared" si="23"/>
        <v>4180960</v>
      </c>
      <c r="W115" s="27">
        <v>20</v>
      </c>
      <c r="X115" s="28">
        <v>1120</v>
      </c>
      <c r="Y115" s="7">
        <f t="shared" si="21"/>
        <v>3733</v>
      </c>
      <c r="Z115" s="8">
        <f t="shared" si="24"/>
        <v>3733</v>
      </c>
      <c r="AA115" s="8">
        <f t="shared" si="42"/>
        <v>116780</v>
      </c>
      <c r="AB115" s="8">
        <f t="shared" si="26"/>
        <v>2220</v>
      </c>
      <c r="AC115" s="8">
        <f t="shared" si="25"/>
        <v>114510</v>
      </c>
      <c r="AD115" s="29">
        <f t="shared" si="41"/>
        <v>298.2</v>
      </c>
      <c r="AE115" s="30">
        <f t="shared" si="41"/>
        <v>273.29000000000002</v>
      </c>
      <c r="AF115" s="30">
        <f t="shared" si="41"/>
        <v>252.22</v>
      </c>
      <c r="AG115" s="30">
        <f t="shared" si="41"/>
        <v>234.17</v>
      </c>
      <c r="AH115" s="30">
        <f t="shared" si="41"/>
        <v>218.53</v>
      </c>
      <c r="AI115" s="30">
        <f t="shared" si="41"/>
        <v>204.85</v>
      </c>
      <c r="AJ115" s="30">
        <f t="shared" si="41"/>
        <v>192.78</v>
      </c>
      <c r="AK115" s="30">
        <f t="shared" si="41"/>
        <v>182.05</v>
      </c>
      <c r="AL115" s="30">
        <f t="shared" si="41"/>
        <v>169.9</v>
      </c>
      <c r="AM115" s="30">
        <f t="shared" si="41"/>
        <v>157.08000000000001</v>
      </c>
      <c r="AN115" s="30">
        <f t="shared" si="41"/>
        <v>149.88</v>
      </c>
      <c r="AO115" s="30">
        <f t="shared" si="41"/>
        <v>145.13</v>
      </c>
      <c r="AP115" s="30">
        <f t="shared" si="41"/>
        <v>140.68</v>
      </c>
      <c r="AQ115" s="30">
        <f t="shared" si="41"/>
        <v>136.47999999999999</v>
      </c>
      <c r="AR115" s="30">
        <f t="shared" si="41"/>
        <v>132.53</v>
      </c>
      <c r="AS115" s="30">
        <f t="shared" ref="AN115:AU130" si="43">ROUND($AC115/INDEX($E:$E,MATCH(AS$3,$A:$A,0)),2)</f>
        <v>128.81</v>
      </c>
      <c r="AT115" s="30">
        <f t="shared" si="43"/>
        <v>125.28</v>
      </c>
      <c r="AU115" s="31">
        <f t="shared" si="43"/>
        <v>118.79</v>
      </c>
    </row>
    <row r="116" spans="1:47" x14ac:dyDescent="0.15">
      <c r="A116" s="13">
        <v>154</v>
      </c>
      <c r="B116" s="13">
        <f t="shared" si="30"/>
        <v>4000</v>
      </c>
      <c r="C116" s="13">
        <f t="array" ref="C116">MAX(IF($I$27:$I$43&lt;=B116,$G$27:$G$43))</f>
        <v>4</v>
      </c>
      <c r="D116" s="13">
        <f t="shared" si="31"/>
        <v>524</v>
      </c>
      <c r="E116" s="13">
        <f t="shared" si="32"/>
        <v>20000</v>
      </c>
      <c r="F116" s="13">
        <f t="array" ref="F116">MAX(IF($I$27:$I$43&lt;=E116,$G$27:$G$43))</f>
        <v>8</v>
      </c>
      <c r="G116" s="13">
        <f t="shared" si="33"/>
        <v>674</v>
      </c>
      <c r="H116" s="13">
        <f t="shared" si="34"/>
        <v>60000</v>
      </c>
      <c r="I116" s="13">
        <f t="array" ref="I116">MAX(IF($I$27:$I$43&lt;=H116,$G$27:$G$43))</f>
        <v>10</v>
      </c>
      <c r="J116" s="13">
        <f t="shared" si="35"/>
        <v>764</v>
      </c>
      <c r="K116" s="13">
        <f t="shared" si="36"/>
        <v>100000</v>
      </c>
      <c r="L116" s="13">
        <f t="array" ref="L116">MAX(IF($I$27:$I$43&lt;=K116,$G$27:$G$43))</f>
        <v>11</v>
      </c>
      <c r="M116" s="13">
        <f t="shared" si="37"/>
        <v>789</v>
      </c>
      <c r="N116" s="13">
        <f t="shared" si="38"/>
        <v>200000</v>
      </c>
      <c r="O116" s="13">
        <f t="array" ref="O116">MAX(IF($I$27:$I$43&lt;=N116,$G$27:$G$43))</f>
        <v>13</v>
      </c>
      <c r="P116" s="13">
        <f t="shared" si="39"/>
        <v>839</v>
      </c>
      <c r="U116" s="25">
        <v>113</v>
      </c>
      <c r="V116" s="26">
        <f t="shared" si="23"/>
        <v>4271400</v>
      </c>
      <c r="W116" s="27">
        <v>20</v>
      </c>
      <c r="X116" s="28">
        <v>1130</v>
      </c>
      <c r="Y116" s="7">
        <f t="shared" si="21"/>
        <v>3780</v>
      </c>
      <c r="Z116" s="8">
        <f t="shared" si="24"/>
        <v>3780</v>
      </c>
      <c r="AA116" s="8">
        <f t="shared" si="42"/>
        <v>120560</v>
      </c>
      <c r="AB116" s="8">
        <f t="shared" si="26"/>
        <v>2240</v>
      </c>
      <c r="AC116" s="8">
        <f t="shared" si="25"/>
        <v>118270</v>
      </c>
      <c r="AD116" s="29">
        <f t="shared" ref="AD116:AS131" si="44">ROUND($AC116/INDEX($E:$E,MATCH(AD$3,$A:$A,0)),2)</f>
        <v>307.99</v>
      </c>
      <c r="AE116" s="30">
        <f t="shared" si="44"/>
        <v>282.27</v>
      </c>
      <c r="AF116" s="30">
        <f t="shared" si="44"/>
        <v>260.51</v>
      </c>
      <c r="AG116" s="30">
        <f t="shared" si="44"/>
        <v>241.86</v>
      </c>
      <c r="AH116" s="30">
        <f t="shared" si="44"/>
        <v>225.71</v>
      </c>
      <c r="AI116" s="30">
        <f t="shared" si="44"/>
        <v>211.57</v>
      </c>
      <c r="AJ116" s="30">
        <f t="shared" si="44"/>
        <v>199.11</v>
      </c>
      <c r="AK116" s="30">
        <f t="shared" si="44"/>
        <v>188.03</v>
      </c>
      <c r="AL116" s="30">
        <f t="shared" si="44"/>
        <v>175.47</v>
      </c>
      <c r="AM116" s="30">
        <f t="shared" si="44"/>
        <v>162.24</v>
      </c>
      <c r="AN116" s="30">
        <f t="shared" si="44"/>
        <v>154.80000000000001</v>
      </c>
      <c r="AO116" s="30">
        <f t="shared" si="44"/>
        <v>149.9</v>
      </c>
      <c r="AP116" s="30">
        <f t="shared" si="44"/>
        <v>145.29</v>
      </c>
      <c r="AQ116" s="30">
        <f t="shared" si="44"/>
        <v>140.97</v>
      </c>
      <c r="AR116" s="30">
        <f t="shared" si="44"/>
        <v>136.88999999999999</v>
      </c>
      <c r="AS116" s="30">
        <f t="shared" si="44"/>
        <v>133.04</v>
      </c>
      <c r="AT116" s="30">
        <f t="shared" si="43"/>
        <v>129.4</v>
      </c>
      <c r="AU116" s="31">
        <f t="shared" si="43"/>
        <v>122.69</v>
      </c>
    </row>
    <row r="117" spans="1:47" x14ac:dyDescent="0.15">
      <c r="A117" s="13">
        <v>161</v>
      </c>
      <c r="B117" s="13">
        <f t="shared" si="30"/>
        <v>4000</v>
      </c>
      <c r="C117" s="13">
        <f t="array" ref="C117">MAX(IF($I$27:$I$43&lt;=B117,$G$27:$G$43))</f>
        <v>4</v>
      </c>
      <c r="D117" s="13">
        <f t="shared" si="31"/>
        <v>524</v>
      </c>
      <c r="E117" s="13">
        <f t="shared" si="32"/>
        <v>20000</v>
      </c>
      <c r="F117" s="13">
        <f t="array" ref="F117">MAX(IF($I$27:$I$43&lt;=E117,$G$27:$G$43))</f>
        <v>8</v>
      </c>
      <c r="G117" s="13">
        <f t="shared" si="33"/>
        <v>674</v>
      </c>
      <c r="H117" s="13">
        <f t="shared" si="34"/>
        <v>60000</v>
      </c>
      <c r="I117" s="13">
        <f t="array" ref="I117">MAX(IF($I$27:$I$43&lt;=H117,$G$27:$G$43))</f>
        <v>10</v>
      </c>
      <c r="J117" s="13">
        <f t="shared" si="35"/>
        <v>764</v>
      </c>
      <c r="K117" s="13">
        <f t="shared" si="36"/>
        <v>100000</v>
      </c>
      <c r="L117" s="13">
        <f t="array" ref="L117">MAX(IF($I$27:$I$43&lt;=K117,$G$27:$G$43))</f>
        <v>11</v>
      </c>
      <c r="M117" s="13">
        <f t="shared" si="37"/>
        <v>789</v>
      </c>
      <c r="N117" s="13">
        <f t="shared" si="38"/>
        <v>200000</v>
      </c>
      <c r="O117" s="13">
        <f t="array" ref="O117">MAX(IF($I$27:$I$43&lt;=N117,$G$27:$G$43))</f>
        <v>13</v>
      </c>
      <c r="P117" s="13">
        <f t="shared" si="39"/>
        <v>839</v>
      </c>
      <c r="U117" s="25">
        <v>114</v>
      </c>
      <c r="V117" s="26">
        <f t="shared" si="23"/>
        <v>4362780</v>
      </c>
      <c r="W117" s="27">
        <v>20</v>
      </c>
      <c r="X117" s="28">
        <v>1140</v>
      </c>
      <c r="Y117" s="7">
        <f t="shared" si="21"/>
        <v>3827</v>
      </c>
      <c r="Z117" s="8">
        <f t="shared" si="24"/>
        <v>3827</v>
      </c>
      <c r="AA117" s="8">
        <f t="shared" si="42"/>
        <v>124387</v>
      </c>
      <c r="AB117" s="8">
        <f t="shared" si="26"/>
        <v>2260</v>
      </c>
      <c r="AC117" s="8">
        <f t="shared" si="25"/>
        <v>122077</v>
      </c>
      <c r="AD117" s="29">
        <f t="shared" si="44"/>
        <v>317.91000000000003</v>
      </c>
      <c r="AE117" s="30">
        <f t="shared" si="44"/>
        <v>291.35000000000002</v>
      </c>
      <c r="AF117" s="30">
        <f t="shared" si="44"/>
        <v>268.89</v>
      </c>
      <c r="AG117" s="30">
        <f t="shared" si="44"/>
        <v>249.65</v>
      </c>
      <c r="AH117" s="30">
        <f t="shared" si="44"/>
        <v>232.97</v>
      </c>
      <c r="AI117" s="30">
        <f t="shared" si="44"/>
        <v>218.38</v>
      </c>
      <c r="AJ117" s="30">
        <f t="shared" si="44"/>
        <v>205.52</v>
      </c>
      <c r="AK117" s="30">
        <f t="shared" si="44"/>
        <v>194.08</v>
      </c>
      <c r="AL117" s="30">
        <f t="shared" si="44"/>
        <v>181.12</v>
      </c>
      <c r="AM117" s="30">
        <f t="shared" si="44"/>
        <v>167.46</v>
      </c>
      <c r="AN117" s="30">
        <f t="shared" si="44"/>
        <v>159.79</v>
      </c>
      <c r="AO117" s="30">
        <f t="shared" si="44"/>
        <v>154.72</v>
      </c>
      <c r="AP117" s="30">
        <f t="shared" si="44"/>
        <v>149.97</v>
      </c>
      <c r="AQ117" s="30">
        <f t="shared" si="44"/>
        <v>145.5</v>
      </c>
      <c r="AR117" s="30">
        <f t="shared" si="44"/>
        <v>141.29</v>
      </c>
      <c r="AS117" s="30">
        <f t="shared" si="44"/>
        <v>137.32</v>
      </c>
      <c r="AT117" s="30">
        <f t="shared" si="43"/>
        <v>133.56</v>
      </c>
      <c r="AU117" s="31">
        <f t="shared" si="43"/>
        <v>126.64</v>
      </c>
    </row>
    <row r="118" spans="1:47" x14ac:dyDescent="0.15">
      <c r="A118" s="13">
        <v>168</v>
      </c>
      <c r="B118" s="13">
        <f t="shared" si="30"/>
        <v>4000</v>
      </c>
      <c r="C118" s="13">
        <f t="array" ref="C118">MAX(IF($I$27:$I$43&lt;=B118,$G$27:$G$43))</f>
        <v>4</v>
      </c>
      <c r="D118" s="13">
        <f t="shared" si="31"/>
        <v>524</v>
      </c>
      <c r="E118" s="13">
        <f t="shared" si="32"/>
        <v>20000</v>
      </c>
      <c r="F118" s="13">
        <f t="array" ref="F118">MAX(IF($I$27:$I$43&lt;=E118,$G$27:$G$43))</f>
        <v>8</v>
      </c>
      <c r="G118" s="13">
        <f t="shared" si="33"/>
        <v>674</v>
      </c>
      <c r="H118" s="13">
        <f t="shared" si="34"/>
        <v>60000</v>
      </c>
      <c r="I118" s="13">
        <f t="array" ref="I118">MAX(IF($I$27:$I$43&lt;=H118,$G$27:$G$43))</f>
        <v>10</v>
      </c>
      <c r="J118" s="13">
        <f t="shared" si="35"/>
        <v>764</v>
      </c>
      <c r="K118" s="13">
        <f t="shared" si="36"/>
        <v>100000</v>
      </c>
      <c r="L118" s="13">
        <f t="array" ref="L118">MAX(IF($I$27:$I$43&lt;=K118,$G$27:$G$43))</f>
        <v>11</v>
      </c>
      <c r="M118" s="13">
        <f t="shared" si="37"/>
        <v>789</v>
      </c>
      <c r="N118" s="13">
        <f t="shared" si="38"/>
        <v>200000</v>
      </c>
      <c r="O118" s="13">
        <f t="array" ref="O118">MAX(IF($I$27:$I$43&lt;=N118,$G$27:$G$43))</f>
        <v>13</v>
      </c>
      <c r="P118" s="13">
        <f t="shared" si="39"/>
        <v>839</v>
      </c>
      <c r="U118" s="25">
        <v>115</v>
      </c>
      <c r="V118" s="26">
        <f t="shared" si="23"/>
        <v>4453950</v>
      </c>
      <c r="W118" s="27">
        <v>20</v>
      </c>
      <c r="X118" s="28">
        <v>1150</v>
      </c>
      <c r="Y118" s="7">
        <f t="shared" si="21"/>
        <v>3873</v>
      </c>
      <c r="Z118" s="8">
        <f t="shared" si="24"/>
        <v>3873</v>
      </c>
      <c r="AA118" s="8">
        <f t="shared" si="42"/>
        <v>128260</v>
      </c>
      <c r="AB118" s="8">
        <f t="shared" si="26"/>
        <v>2280</v>
      </c>
      <c r="AC118" s="8">
        <f t="shared" si="25"/>
        <v>125930</v>
      </c>
      <c r="AD118" s="29">
        <f t="shared" si="44"/>
        <v>327.94</v>
      </c>
      <c r="AE118" s="30">
        <f t="shared" si="44"/>
        <v>300.55</v>
      </c>
      <c r="AF118" s="30">
        <f t="shared" si="44"/>
        <v>277.38</v>
      </c>
      <c r="AG118" s="30">
        <f t="shared" si="44"/>
        <v>257.52999999999997</v>
      </c>
      <c r="AH118" s="30">
        <f t="shared" si="44"/>
        <v>240.32</v>
      </c>
      <c r="AI118" s="30">
        <f t="shared" si="44"/>
        <v>225.28</v>
      </c>
      <c r="AJ118" s="30">
        <f t="shared" si="44"/>
        <v>212</v>
      </c>
      <c r="AK118" s="30">
        <f t="shared" si="44"/>
        <v>200.21</v>
      </c>
      <c r="AL118" s="30">
        <f t="shared" si="44"/>
        <v>186.84</v>
      </c>
      <c r="AM118" s="30">
        <f t="shared" si="44"/>
        <v>172.74</v>
      </c>
      <c r="AN118" s="30">
        <f t="shared" si="44"/>
        <v>164.83</v>
      </c>
      <c r="AO118" s="30">
        <f t="shared" si="44"/>
        <v>159.61000000000001</v>
      </c>
      <c r="AP118" s="30">
        <f t="shared" si="44"/>
        <v>154.71</v>
      </c>
      <c r="AQ118" s="30">
        <f t="shared" si="44"/>
        <v>150.1</v>
      </c>
      <c r="AR118" s="30">
        <f t="shared" si="44"/>
        <v>145.75</v>
      </c>
      <c r="AS118" s="30">
        <f t="shared" si="44"/>
        <v>141.65</v>
      </c>
      <c r="AT118" s="30">
        <f t="shared" si="43"/>
        <v>137.78</v>
      </c>
      <c r="AU118" s="31">
        <f t="shared" si="43"/>
        <v>130.63</v>
      </c>
    </row>
    <row r="119" spans="1:47" x14ac:dyDescent="0.15">
      <c r="A119" s="13">
        <v>175</v>
      </c>
      <c r="B119" s="13">
        <f t="shared" si="30"/>
        <v>4000</v>
      </c>
      <c r="C119" s="13">
        <f t="array" ref="C119">MAX(IF($I$27:$I$43&lt;=B119,$G$27:$G$43))</f>
        <v>4</v>
      </c>
      <c r="D119" s="13">
        <f t="shared" si="31"/>
        <v>524</v>
      </c>
      <c r="E119" s="13">
        <f t="shared" si="32"/>
        <v>20000</v>
      </c>
      <c r="F119" s="13">
        <f t="array" ref="F119">MAX(IF($I$27:$I$43&lt;=E119,$G$27:$G$43))</f>
        <v>8</v>
      </c>
      <c r="G119" s="13">
        <f t="shared" si="33"/>
        <v>674</v>
      </c>
      <c r="H119" s="13">
        <f t="shared" si="34"/>
        <v>60000</v>
      </c>
      <c r="I119" s="13">
        <f t="array" ref="I119">MAX(IF($I$27:$I$43&lt;=H119,$G$27:$G$43))</f>
        <v>10</v>
      </c>
      <c r="J119" s="13">
        <f t="shared" si="35"/>
        <v>764</v>
      </c>
      <c r="K119" s="13">
        <f t="shared" si="36"/>
        <v>100000</v>
      </c>
      <c r="L119" s="13">
        <f t="array" ref="L119">MAX(IF($I$27:$I$43&lt;=K119,$G$27:$G$43))</f>
        <v>11</v>
      </c>
      <c r="M119" s="13">
        <f t="shared" si="37"/>
        <v>789</v>
      </c>
      <c r="N119" s="13">
        <f t="shared" si="38"/>
        <v>200000</v>
      </c>
      <c r="O119" s="13">
        <f t="array" ref="O119">MAX(IF($I$27:$I$43&lt;=N119,$G$27:$G$43))</f>
        <v>13</v>
      </c>
      <c r="P119" s="13">
        <f t="shared" si="39"/>
        <v>839</v>
      </c>
      <c r="U119" s="25">
        <v>116</v>
      </c>
      <c r="V119" s="26">
        <f t="shared" si="23"/>
        <v>4547200</v>
      </c>
      <c r="W119" s="27">
        <v>20</v>
      </c>
      <c r="X119" s="28">
        <v>1160</v>
      </c>
      <c r="Y119" s="7">
        <f t="shared" si="21"/>
        <v>3920</v>
      </c>
      <c r="Z119" s="8">
        <f t="shared" si="24"/>
        <v>3920</v>
      </c>
      <c r="AA119" s="8">
        <f t="shared" si="42"/>
        <v>132180</v>
      </c>
      <c r="AB119" s="8">
        <f t="shared" si="26"/>
        <v>2300</v>
      </c>
      <c r="AC119" s="8">
        <f t="shared" si="25"/>
        <v>129830</v>
      </c>
      <c r="AD119" s="29">
        <f t="shared" si="44"/>
        <v>338.1</v>
      </c>
      <c r="AE119" s="30">
        <f t="shared" si="44"/>
        <v>309.86</v>
      </c>
      <c r="AF119" s="30">
        <f t="shared" si="44"/>
        <v>285.97000000000003</v>
      </c>
      <c r="AG119" s="30">
        <f t="shared" si="44"/>
        <v>265.5</v>
      </c>
      <c r="AH119" s="30">
        <f t="shared" si="44"/>
        <v>247.77</v>
      </c>
      <c r="AI119" s="30">
        <f t="shared" si="44"/>
        <v>232.25</v>
      </c>
      <c r="AJ119" s="30">
        <f t="shared" si="44"/>
        <v>218.57</v>
      </c>
      <c r="AK119" s="30">
        <f t="shared" si="44"/>
        <v>206.41</v>
      </c>
      <c r="AL119" s="30">
        <f t="shared" si="44"/>
        <v>192.63</v>
      </c>
      <c r="AM119" s="30">
        <f t="shared" si="44"/>
        <v>178.09</v>
      </c>
      <c r="AN119" s="30">
        <f t="shared" si="44"/>
        <v>169.93</v>
      </c>
      <c r="AO119" s="30">
        <f t="shared" si="44"/>
        <v>164.55</v>
      </c>
      <c r="AP119" s="30">
        <f t="shared" si="44"/>
        <v>159.5</v>
      </c>
      <c r="AQ119" s="30">
        <f t="shared" si="44"/>
        <v>154.74</v>
      </c>
      <c r="AR119" s="30">
        <f t="shared" si="44"/>
        <v>150.27000000000001</v>
      </c>
      <c r="AS119" s="30">
        <f t="shared" si="44"/>
        <v>146.04</v>
      </c>
      <c r="AT119" s="30">
        <f t="shared" si="43"/>
        <v>142.05000000000001</v>
      </c>
      <c r="AU119" s="31">
        <f t="shared" si="43"/>
        <v>134.68</v>
      </c>
    </row>
    <row r="120" spans="1:47" x14ac:dyDescent="0.15">
      <c r="A120" s="13">
        <v>182</v>
      </c>
      <c r="B120" s="13">
        <f t="shared" si="30"/>
        <v>4000</v>
      </c>
      <c r="C120" s="13">
        <f t="array" ref="C120">MAX(IF($I$27:$I$43&lt;=B120,$G$27:$G$43))</f>
        <v>4</v>
      </c>
      <c r="D120" s="13">
        <f t="shared" si="31"/>
        <v>524</v>
      </c>
      <c r="E120" s="13">
        <f t="shared" si="32"/>
        <v>20000</v>
      </c>
      <c r="F120" s="13">
        <f t="array" ref="F120">MAX(IF($I$27:$I$43&lt;=E120,$G$27:$G$43))</f>
        <v>8</v>
      </c>
      <c r="G120" s="13">
        <f t="shared" si="33"/>
        <v>674</v>
      </c>
      <c r="H120" s="13">
        <f t="shared" si="34"/>
        <v>60000</v>
      </c>
      <c r="I120" s="13">
        <f t="array" ref="I120">MAX(IF($I$27:$I$43&lt;=H120,$G$27:$G$43))</f>
        <v>10</v>
      </c>
      <c r="J120" s="13">
        <f t="shared" si="35"/>
        <v>764</v>
      </c>
      <c r="K120" s="13">
        <f t="shared" si="36"/>
        <v>100000</v>
      </c>
      <c r="L120" s="13">
        <f t="array" ref="L120">MAX(IF($I$27:$I$43&lt;=K120,$G$27:$G$43))</f>
        <v>11</v>
      </c>
      <c r="M120" s="13">
        <f t="shared" si="37"/>
        <v>789</v>
      </c>
      <c r="N120" s="13">
        <f t="shared" si="38"/>
        <v>200000</v>
      </c>
      <c r="O120" s="13">
        <f t="array" ref="O120">MAX(IF($I$27:$I$43&lt;=N120,$G$27:$G$43))</f>
        <v>13</v>
      </c>
      <c r="P120" s="13">
        <f t="shared" si="39"/>
        <v>839</v>
      </c>
      <c r="U120" s="25">
        <v>117</v>
      </c>
      <c r="V120" s="26">
        <f t="shared" si="23"/>
        <v>4640220</v>
      </c>
      <c r="W120" s="27">
        <v>20</v>
      </c>
      <c r="X120" s="28">
        <v>1170</v>
      </c>
      <c r="Y120" s="7">
        <f t="shared" si="21"/>
        <v>3966</v>
      </c>
      <c r="Z120" s="8">
        <f t="shared" si="24"/>
        <v>3966</v>
      </c>
      <c r="AA120" s="8">
        <f t="shared" si="42"/>
        <v>136146</v>
      </c>
      <c r="AB120" s="8">
        <f t="shared" si="26"/>
        <v>2320</v>
      </c>
      <c r="AC120" s="8">
        <f t="shared" si="25"/>
        <v>133776</v>
      </c>
      <c r="AD120" s="29">
        <f t="shared" si="44"/>
        <v>348.38</v>
      </c>
      <c r="AE120" s="30">
        <f t="shared" si="44"/>
        <v>319.27</v>
      </c>
      <c r="AF120" s="30">
        <f t="shared" si="44"/>
        <v>294.66000000000003</v>
      </c>
      <c r="AG120" s="30">
        <f t="shared" si="44"/>
        <v>273.57</v>
      </c>
      <c r="AH120" s="30">
        <f t="shared" si="44"/>
        <v>255.3</v>
      </c>
      <c r="AI120" s="30">
        <f t="shared" si="44"/>
        <v>239.31</v>
      </c>
      <c r="AJ120" s="30">
        <f t="shared" si="44"/>
        <v>225.21</v>
      </c>
      <c r="AK120" s="30">
        <f t="shared" si="44"/>
        <v>212.68</v>
      </c>
      <c r="AL120" s="30">
        <f t="shared" si="44"/>
        <v>198.48</v>
      </c>
      <c r="AM120" s="30">
        <f t="shared" si="44"/>
        <v>183.51</v>
      </c>
      <c r="AN120" s="30">
        <f t="shared" si="44"/>
        <v>175.1</v>
      </c>
      <c r="AO120" s="30">
        <f t="shared" si="44"/>
        <v>169.55</v>
      </c>
      <c r="AP120" s="30">
        <f t="shared" si="44"/>
        <v>164.34</v>
      </c>
      <c r="AQ120" s="30">
        <f t="shared" si="44"/>
        <v>159.44999999999999</v>
      </c>
      <c r="AR120" s="30">
        <f t="shared" si="44"/>
        <v>154.83000000000001</v>
      </c>
      <c r="AS120" s="30">
        <f t="shared" si="44"/>
        <v>150.47999999999999</v>
      </c>
      <c r="AT120" s="30">
        <f t="shared" si="43"/>
        <v>146.36000000000001</v>
      </c>
      <c r="AU120" s="31">
        <f t="shared" si="43"/>
        <v>138.77000000000001</v>
      </c>
    </row>
    <row r="121" spans="1:47" x14ac:dyDescent="0.15">
      <c r="U121" s="25">
        <v>118</v>
      </c>
      <c r="V121" s="26">
        <f t="shared" si="23"/>
        <v>4734160</v>
      </c>
      <c r="W121" s="27">
        <v>20</v>
      </c>
      <c r="X121" s="28">
        <v>1180</v>
      </c>
      <c r="Y121" s="7">
        <f t="shared" si="21"/>
        <v>4012</v>
      </c>
      <c r="Z121" s="8">
        <f t="shared" si="24"/>
        <v>4012</v>
      </c>
      <c r="AA121" s="8">
        <f t="shared" si="42"/>
        <v>140158</v>
      </c>
      <c r="AB121" s="8">
        <f t="shared" si="26"/>
        <v>2340</v>
      </c>
      <c r="AC121" s="8">
        <f t="shared" si="25"/>
        <v>137768</v>
      </c>
      <c r="AD121" s="29">
        <f t="shared" si="44"/>
        <v>358.77</v>
      </c>
      <c r="AE121" s="30">
        <f t="shared" si="44"/>
        <v>328.8</v>
      </c>
      <c r="AF121" s="30">
        <f t="shared" si="44"/>
        <v>303.45</v>
      </c>
      <c r="AG121" s="30">
        <f t="shared" si="44"/>
        <v>281.73</v>
      </c>
      <c r="AH121" s="30">
        <f t="shared" si="44"/>
        <v>262.92</v>
      </c>
      <c r="AI121" s="30">
        <f t="shared" si="44"/>
        <v>246.45</v>
      </c>
      <c r="AJ121" s="30">
        <f t="shared" si="44"/>
        <v>231.93</v>
      </c>
      <c r="AK121" s="30">
        <f t="shared" si="44"/>
        <v>219.03</v>
      </c>
      <c r="AL121" s="30">
        <f t="shared" si="44"/>
        <v>204.4</v>
      </c>
      <c r="AM121" s="30">
        <f t="shared" si="44"/>
        <v>188.98</v>
      </c>
      <c r="AN121" s="30">
        <f t="shared" si="43"/>
        <v>180.32</v>
      </c>
      <c r="AO121" s="30">
        <f t="shared" si="43"/>
        <v>174.61</v>
      </c>
      <c r="AP121" s="30">
        <f t="shared" si="43"/>
        <v>169.25</v>
      </c>
      <c r="AQ121" s="30">
        <f t="shared" si="43"/>
        <v>164.21</v>
      </c>
      <c r="AR121" s="30">
        <f t="shared" si="43"/>
        <v>159.44999999999999</v>
      </c>
      <c r="AS121" s="30">
        <f t="shared" si="43"/>
        <v>154.97</v>
      </c>
      <c r="AT121" s="30">
        <f t="shared" si="43"/>
        <v>150.72999999999999</v>
      </c>
      <c r="AU121" s="31">
        <f t="shared" si="43"/>
        <v>142.91</v>
      </c>
    </row>
    <row r="122" spans="1:47" x14ac:dyDescent="0.15">
      <c r="U122" s="25">
        <v>119</v>
      </c>
      <c r="V122" s="26">
        <f t="shared" si="23"/>
        <v>4829020</v>
      </c>
      <c r="W122" s="27">
        <v>20</v>
      </c>
      <c r="X122" s="28">
        <v>1190</v>
      </c>
      <c r="Y122" s="7">
        <f t="shared" si="21"/>
        <v>4058</v>
      </c>
      <c r="Z122" s="8">
        <f t="shared" si="24"/>
        <v>4058</v>
      </c>
      <c r="AA122" s="8">
        <f t="shared" si="42"/>
        <v>144216</v>
      </c>
      <c r="AB122" s="8">
        <f t="shared" si="26"/>
        <v>2360</v>
      </c>
      <c r="AC122" s="8">
        <f t="shared" si="25"/>
        <v>141806</v>
      </c>
      <c r="AD122" s="29">
        <f t="shared" si="44"/>
        <v>369.29</v>
      </c>
      <c r="AE122" s="30">
        <f t="shared" si="44"/>
        <v>338.44</v>
      </c>
      <c r="AF122" s="30">
        <f t="shared" si="44"/>
        <v>312.35000000000002</v>
      </c>
      <c r="AG122" s="30">
        <f t="shared" si="44"/>
        <v>289.99</v>
      </c>
      <c r="AH122" s="30">
        <f t="shared" si="44"/>
        <v>270.62</v>
      </c>
      <c r="AI122" s="30">
        <f t="shared" si="44"/>
        <v>253.68</v>
      </c>
      <c r="AJ122" s="30">
        <f t="shared" si="44"/>
        <v>238.73</v>
      </c>
      <c r="AK122" s="30">
        <f t="shared" si="44"/>
        <v>225.45</v>
      </c>
      <c r="AL122" s="30">
        <f t="shared" si="44"/>
        <v>210.39</v>
      </c>
      <c r="AM122" s="30">
        <f t="shared" si="44"/>
        <v>194.52</v>
      </c>
      <c r="AN122" s="30">
        <f t="shared" si="43"/>
        <v>185.61</v>
      </c>
      <c r="AO122" s="30">
        <f t="shared" si="43"/>
        <v>179.73</v>
      </c>
      <c r="AP122" s="30">
        <f t="shared" si="43"/>
        <v>174.21</v>
      </c>
      <c r="AQ122" s="30">
        <f t="shared" si="43"/>
        <v>169.02</v>
      </c>
      <c r="AR122" s="30">
        <f t="shared" si="43"/>
        <v>164.13</v>
      </c>
      <c r="AS122" s="30">
        <f t="shared" si="43"/>
        <v>159.51</v>
      </c>
      <c r="AT122" s="30">
        <f t="shared" si="43"/>
        <v>155.15</v>
      </c>
      <c r="AU122" s="31">
        <f t="shared" si="43"/>
        <v>147.1</v>
      </c>
    </row>
    <row r="123" spans="1:47" x14ac:dyDescent="0.15">
      <c r="U123" s="25">
        <v>120</v>
      </c>
      <c r="V123" s="26">
        <f t="shared" si="23"/>
        <v>4924800</v>
      </c>
      <c r="W123" s="27">
        <v>20</v>
      </c>
      <c r="X123" s="28">
        <v>1200</v>
      </c>
      <c r="Y123" s="7">
        <f t="shared" si="21"/>
        <v>4104</v>
      </c>
      <c r="Z123" s="8">
        <f t="shared" si="24"/>
        <v>4104</v>
      </c>
      <c r="AA123" s="8">
        <f t="shared" si="42"/>
        <v>148320</v>
      </c>
      <c r="AB123" s="8">
        <f t="shared" si="26"/>
        <v>2380</v>
      </c>
      <c r="AC123" s="8">
        <f t="shared" si="25"/>
        <v>145890</v>
      </c>
      <c r="AD123" s="29">
        <f t="shared" si="44"/>
        <v>379.92</v>
      </c>
      <c r="AE123" s="30">
        <f t="shared" si="44"/>
        <v>348.19</v>
      </c>
      <c r="AF123" s="30">
        <f t="shared" si="44"/>
        <v>321.33999999999997</v>
      </c>
      <c r="AG123" s="30">
        <f t="shared" si="44"/>
        <v>298.33999999999997</v>
      </c>
      <c r="AH123" s="30">
        <f t="shared" si="44"/>
        <v>278.42</v>
      </c>
      <c r="AI123" s="30">
        <f t="shared" si="44"/>
        <v>260.98</v>
      </c>
      <c r="AJ123" s="30">
        <f t="shared" si="44"/>
        <v>245.61</v>
      </c>
      <c r="AK123" s="30">
        <f t="shared" si="44"/>
        <v>231.94</v>
      </c>
      <c r="AL123" s="30">
        <f t="shared" si="44"/>
        <v>216.45</v>
      </c>
      <c r="AM123" s="30">
        <f t="shared" si="44"/>
        <v>200.12</v>
      </c>
      <c r="AN123" s="30">
        <f t="shared" si="43"/>
        <v>190.96</v>
      </c>
      <c r="AO123" s="30">
        <f t="shared" si="43"/>
        <v>184.9</v>
      </c>
      <c r="AP123" s="30">
        <f t="shared" si="43"/>
        <v>179.23</v>
      </c>
      <c r="AQ123" s="30">
        <f t="shared" si="43"/>
        <v>173.89</v>
      </c>
      <c r="AR123" s="30">
        <f t="shared" si="43"/>
        <v>168.85</v>
      </c>
      <c r="AS123" s="30">
        <f t="shared" si="43"/>
        <v>164.11</v>
      </c>
      <c r="AT123" s="30">
        <f t="shared" si="43"/>
        <v>159.62</v>
      </c>
      <c r="AU123" s="31">
        <f t="shared" si="43"/>
        <v>151.34</v>
      </c>
    </row>
    <row r="124" spans="1:47" x14ac:dyDescent="0.15">
      <c r="U124" s="25">
        <v>121</v>
      </c>
      <c r="V124" s="26">
        <f t="shared" si="23"/>
        <v>5021500</v>
      </c>
      <c r="W124" s="27">
        <v>20</v>
      </c>
      <c r="X124" s="28">
        <v>1210</v>
      </c>
      <c r="Y124" s="7">
        <f t="shared" si="21"/>
        <v>4150</v>
      </c>
      <c r="Z124" s="8">
        <f t="shared" si="24"/>
        <v>4150</v>
      </c>
      <c r="AA124" s="8">
        <f t="shared" si="42"/>
        <v>152470</v>
      </c>
      <c r="AB124" s="8">
        <f t="shared" si="26"/>
        <v>2400</v>
      </c>
      <c r="AC124" s="8">
        <f t="shared" si="25"/>
        <v>150020</v>
      </c>
      <c r="AD124" s="29">
        <f t="shared" si="44"/>
        <v>390.68</v>
      </c>
      <c r="AE124" s="30">
        <f t="shared" si="44"/>
        <v>358.04</v>
      </c>
      <c r="AF124" s="30">
        <f t="shared" si="44"/>
        <v>330.44</v>
      </c>
      <c r="AG124" s="30">
        <f t="shared" si="44"/>
        <v>306.79000000000002</v>
      </c>
      <c r="AH124" s="30">
        <f t="shared" si="44"/>
        <v>286.3</v>
      </c>
      <c r="AI124" s="30">
        <f t="shared" si="44"/>
        <v>268.37</v>
      </c>
      <c r="AJ124" s="30">
        <f t="shared" si="44"/>
        <v>252.56</v>
      </c>
      <c r="AK124" s="30">
        <f t="shared" si="44"/>
        <v>238.51</v>
      </c>
      <c r="AL124" s="30">
        <f t="shared" si="44"/>
        <v>222.58</v>
      </c>
      <c r="AM124" s="30">
        <f t="shared" si="44"/>
        <v>205.79</v>
      </c>
      <c r="AN124" s="30">
        <f t="shared" si="43"/>
        <v>196.36</v>
      </c>
      <c r="AO124" s="30">
        <f t="shared" si="43"/>
        <v>190.14</v>
      </c>
      <c r="AP124" s="30">
        <f t="shared" si="43"/>
        <v>184.3</v>
      </c>
      <c r="AQ124" s="30">
        <f t="shared" si="43"/>
        <v>178.81</v>
      </c>
      <c r="AR124" s="30">
        <f t="shared" si="43"/>
        <v>173.63</v>
      </c>
      <c r="AS124" s="30">
        <f t="shared" si="43"/>
        <v>168.75</v>
      </c>
      <c r="AT124" s="30">
        <f t="shared" si="43"/>
        <v>164.14</v>
      </c>
      <c r="AU124" s="31">
        <f t="shared" si="43"/>
        <v>155.62</v>
      </c>
    </row>
    <row r="125" spans="1:47" x14ac:dyDescent="0.15">
      <c r="U125" s="25">
        <v>122</v>
      </c>
      <c r="V125" s="26">
        <f t="shared" si="23"/>
        <v>5117900</v>
      </c>
      <c r="W125" s="27">
        <v>20</v>
      </c>
      <c r="X125" s="28">
        <v>1220</v>
      </c>
      <c r="Y125" s="7">
        <f t="shared" si="21"/>
        <v>4195</v>
      </c>
      <c r="Z125" s="8">
        <f t="shared" si="24"/>
        <v>4195</v>
      </c>
      <c r="AA125" s="8">
        <f t="shared" si="42"/>
        <v>156665</v>
      </c>
      <c r="AB125" s="8">
        <f t="shared" si="26"/>
        <v>2420</v>
      </c>
      <c r="AC125" s="8">
        <f t="shared" si="25"/>
        <v>154195</v>
      </c>
      <c r="AD125" s="29">
        <f t="shared" si="44"/>
        <v>401.55</v>
      </c>
      <c r="AE125" s="30">
        <f t="shared" si="44"/>
        <v>368.01</v>
      </c>
      <c r="AF125" s="30">
        <f t="shared" si="44"/>
        <v>339.64</v>
      </c>
      <c r="AG125" s="30">
        <f t="shared" si="44"/>
        <v>315.33</v>
      </c>
      <c r="AH125" s="30">
        <f t="shared" si="44"/>
        <v>294.27</v>
      </c>
      <c r="AI125" s="30">
        <f t="shared" si="44"/>
        <v>275.83999999999997</v>
      </c>
      <c r="AJ125" s="30">
        <f t="shared" si="44"/>
        <v>259.58999999999997</v>
      </c>
      <c r="AK125" s="30">
        <f t="shared" si="44"/>
        <v>245.14</v>
      </c>
      <c r="AL125" s="30">
        <f t="shared" si="44"/>
        <v>228.78</v>
      </c>
      <c r="AM125" s="30">
        <f t="shared" si="44"/>
        <v>211.52</v>
      </c>
      <c r="AN125" s="30">
        <f t="shared" si="43"/>
        <v>201.83</v>
      </c>
      <c r="AO125" s="30">
        <f t="shared" si="43"/>
        <v>195.43</v>
      </c>
      <c r="AP125" s="30">
        <f t="shared" si="43"/>
        <v>189.43</v>
      </c>
      <c r="AQ125" s="30">
        <f t="shared" si="43"/>
        <v>183.78</v>
      </c>
      <c r="AR125" s="30">
        <f t="shared" si="43"/>
        <v>178.47</v>
      </c>
      <c r="AS125" s="30">
        <f t="shared" si="43"/>
        <v>173.45</v>
      </c>
      <c r="AT125" s="30">
        <f t="shared" si="43"/>
        <v>168.7</v>
      </c>
      <c r="AU125" s="31">
        <f t="shared" si="43"/>
        <v>159.94999999999999</v>
      </c>
    </row>
    <row r="126" spans="1:47" x14ac:dyDescent="0.15">
      <c r="U126" s="25">
        <v>123</v>
      </c>
      <c r="V126" s="26">
        <f t="shared" si="23"/>
        <v>5215200</v>
      </c>
      <c r="W126" s="27">
        <v>20</v>
      </c>
      <c r="X126" s="28">
        <v>1230</v>
      </c>
      <c r="Y126" s="7">
        <f t="shared" si="21"/>
        <v>4240</v>
      </c>
      <c r="Z126" s="8">
        <f t="shared" si="24"/>
        <v>4240</v>
      </c>
      <c r="AA126" s="8">
        <f t="shared" si="42"/>
        <v>160905</v>
      </c>
      <c r="AB126" s="8">
        <f t="shared" si="26"/>
        <v>2440</v>
      </c>
      <c r="AC126" s="8">
        <f t="shared" si="25"/>
        <v>158415</v>
      </c>
      <c r="AD126" s="29">
        <f t="shared" si="44"/>
        <v>412.54</v>
      </c>
      <c r="AE126" s="30">
        <f t="shared" si="44"/>
        <v>378.08</v>
      </c>
      <c r="AF126" s="30">
        <f t="shared" si="44"/>
        <v>348.93</v>
      </c>
      <c r="AG126" s="30">
        <f t="shared" si="44"/>
        <v>323.95999999999998</v>
      </c>
      <c r="AH126" s="30">
        <f t="shared" si="44"/>
        <v>302.32</v>
      </c>
      <c r="AI126" s="30">
        <f t="shared" si="44"/>
        <v>283.39</v>
      </c>
      <c r="AJ126" s="30">
        <f t="shared" si="44"/>
        <v>266.69</v>
      </c>
      <c r="AK126" s="30">
        <f t="shared" si="44"/>
        <v>251.85</v>
      </c>
      <c r="AL126" s="30">
        <f t="shared" si="44"/>
        <v>235.04</v>
      </c>
      <c r="AM126" s="30">
        <f t="shared" si="44"/>
        <v>217.3</v>
      </c>
      <c r="AN126" s="30">
        <f t="shared" si="43"/>
        <v>207.35</v>
      </c>
      <c r="AO126" s="30">
        <f t="shared" si="43"/>
        <v>200.78</v>
      </c>
      <c r="AP126" s="30">
        <f t="shared" si="43"/>
        <v>194.61</v>
      </c>
      <c r="AQ126" s="30">
        <f t="shared" si="43"/>
        <v>188.81</v>
      </c>
      <c r="AR126" s="30">
        <f t="shared" si="43"/>
        <v>183.35</v>
      </c>
      <c r="AS126" s="30">
        <f t="shared" si="43"/>
        <v>178.19</v>
      </c>
      <c r="AT126" s="30">
        <f t="shared" si="43"/>
        <v>173.32</v>
      </c>
      <c r="AU126" s="31">
        <f t="shared" si="43"/>
        <v>164.33</v>
      </c>
    </row>
    <row r="127" spans="1:47" x14ac:dyDescent="0.15">
      <c r="U127" s="25">
        <v>124</v>
      </c>
      <c r="V127" s="26">
        <f t="shared" si="23"/>
        <v>5313400</v>
      </c>
      <c r="W127" s="27">
        <v>20</v>
      </c>
      <c r="X127" s="28">
        <v>1240</v>
      </c>
      <c r="Y127" s="7">
        <f t="shared" si="21"/>
        <v>4285</v>
      </c>
      <c r="Z127" s="8">
        <f t="shared" si="24"/>
        <v>4285</v>
      </c>
      <c r="AA127" s="8">
        <f t="shared" si="42"/>
        <v>165190</v>
      </c>
      <c r="AB127" s="8">
        <f t="shared" si="26"/>
        <v>2460</v>
      </c>
      <c r="AC127" s="8">
        <f t="shared" si="25"/>
        <v>162680</v>
      </c>
      <c r="AD127" s="29">
        <f t="shared" si="44"/>
        <v>423.65</v>
      </c>
      <c r="AE127" s="30">
        <f t="shared" si="44"/>
        <v>388.26</v>
      </c>
      <c r="AF127" s="30">
        <f t="shared" si="44"/>
        <v>358.33</v>
      </c>
      <c r="AG127" s="30">
        <f t="shared" si="44"/>
        <v>332.68</v>
      </c>
      <c r="AH127" s="30">
        <f t="shared" si="44"/>
        <v>310.45999999999998</v>
      </c>
      <c r="AI127" s="30">
        <f t="shared" si="44"/>
        <v>291.02</v>
      </c>
      <c r="AJ127" s="30">
        <f t="shared" si="44"/>
        <v>273.87</v>
      </c>
      <c r="AK127" s="30">
        <f t="shared" si="44"/>
        <v>258.63</v>
      </c>
      <c r="AL127" s="30">
        <f t="shared" si="44"/>
        <v>241.36</v>
      </c>
      <c r="AM127" s="30">
        <f t="shared" si="44"/>
        <v>223.16</v>
      </c>
      <c r="AN127" s="30">
        <f t="shared" si="43"/>
        <v>212.93</v>
      </c>
      <c r="AO127" s="30">
        <f t="shared" si="43"/>
        <v>206.19</v>
      </c>
      <c r="AP127" s="30">
        <f t="shared" si="43"/>
        <v>199.85</v>
      </c>
      <c r="AQ127" s="30">
        <f t="shared" si="43"/>
        <v>193.9</v>
      </c>
      <c r="AR127" s="30">
        <f t="shared" si="43"/>
        <v>188.29</v>
      </c>
      <c r="AS127" s="30">
        <f t="shared" si="43"/>
        <v>182.99</v>
      </c>
      <c r="AT127" s="30">
        <f t="shared" si="43"/>
        <v>177.99</v>
      </c>
      <c r="AU127" s="31">
        <f t="shared" si="43"/>
        <v>168.76</v>
      </c>
    </row>
    <row r="128" spans="1:47" x14ac:dyDescent="0.15">
      <c r="U128" s="25">
        <v>125</v>
      </c>
      <c r="V128" s="26">
        <f t="shared" si="23"/>
        <v>5412500</v>
      </c>
      <c r="W128" s="27">
        <v>20</v>
      </c>
      <c r="X128" s="28">
        <v>1250</v>
      </c>
      <c r="Y128" s="7">
        <f t="shared" si="21"/>
        <v>4330</v>
      </c>
      <c r="Z128" s="8">
        <f t="shared" si="24"/>
        <v>4330</v>
      </c>
      <c r="AA128" s="8">
        <f t="shared" si="42"/>
        <v>169520</v>
      </c>
      <c r="AB128" s="8">
        <f t="shared" si="26"/>
        <v>2480</v>
      </c>
      <c r="AC128" s="8">
        <f t="shared" si="25"/>
        <v>166990</v>
      </c>
      <c r="AD128" s="29">
        <f t="shared" si="44"/>
        <v>434.87</v>
      </c>
      <c r="AE128" s="30">
        <f t="shared" si="44"/>
        <v>398.54</v>
      </c>
      <c r="AF128" s="30">
        <f t="shared" si="44"/>
        <v>367.82</v>
      </c>
      <c r="AG128" s="30">
        <f t="shared" si="44"/>
        <v>341.49</v>
      </c>
      <c r="AH128" s="30">
        <f t="shared" si="44"/>
        <v>318.68</v>
      </c>
      <c r="AI128" s="30">
        <f t="shared" si="44"/>
        <v>298.73</v>
      </c>
      <c r="AJ128" s="30">
        <f t="shared" si="44"/>
        <v>281.13</v>
      </c>
      <c r="AK128" s="30">
        <f t="shared" si="44"/>
        <v>265.48</v>
      </c>
      <c r="AL128" s="30">
        <f t="shared" si="44"/>
        <v>247.76</v>
      </c>
      <c r="AM128" s="30">
        <f t="shared" si="44"/>
        <v>229.07</v>
      </c>
      <c r="AN128" s="30">
        <f t="shared" si="43"/>
        <v>218.57</v>
      </c>
      <c r="AO128" s="30">
        <f t="shared" si="43"/>
        <v>211.65</v>
      </c>
      <c r="AP128" s="30">
        <f t="shared" si="43"/>
        <v>205.15</v>
      </c>
      <c r="AQ128" s="30">
        <f t="shared" si="43"/>
        <v>199.03</v>
      </c>
      <c r="AR128" s="30">
        <f t="shared" si="43"/>
        <v>193.28</v>
      </c>
      <c r="AS128" s="30">
        <f t="shared" si="43"/>
        <v>187.84</v>
      </c>
      <c r="AT128" s="30">
        <f t="shared" si="43"/>
        <v>182.7</v>
      </c>
      <c r="AU128" s="31">
        <f t="shared" si="43"/>
        <v>173.23</v>
      </c>
    </row>
    <row r="129" spans="21:47" x14ac:dyDescent="0.15">
      <c r="U129" s="25">
        <v>126</v>
      </c>
      <c r="V129" s="26">
        <f t="shared" si="23"/>
        <v>5511240</v>
      </c>
      <c r="W129" s="27">
        <v>20</v>
      </c>
      <c r="X129" s="28">
        <v>1260</v>
      </c>
      <c r="Y129" s="7">
        <f t="shared" si="21"/>
        <v>4374</v>
      </c>
      <c r="Z129" s="8">
        <f t="shared" si="24"/>
        <v>4374</v>
      </c>
      <c r="AA129" s="8">
        <f t="shared" si="42"/>
        <v>173894</v>
      </c>
      <c r="AB129" s="8">
        <f t="shared" si="26"/>
        <v>2500</v>
      </c>
      <c r="AC129" s="8">
        <f t="shared" si="25"/>
        <v>171344</v>
      </c>
      <c r="AD129" s="29">
        <f t="shared" si="44"/>
        <v>446.21</v>
      </c>
      <c r="AE129" s="30">
        <f t="shared" si="44"/>
        <v>408.94</v>
      </c>
      <c r="AF129" s="30">
        <f t="shared" si="44"/>
        <v>377.41</v>
      </c>
      <c r="AG129" s="30">
        <f t="shared" si="44"/>
        <v>350.4</v>
      </c>
      <c r="AH129" s="30">
        <f t="shared" si="44"/>
        <v>326.99</v>
      </c>
      <c r="AI129" s="30">
        <f t="shared" si="44"/>
        <v>306.52</v>
      </c>
      <c r="AJ129" s="30">
        <f t="shared" si="44"/>
        <v>288.45999999999998</v>
      </c>
      <c r="AK129" s="30">
        <f t="shared" si="44"/>
        <v>272.41000000000003</v>
      </c>
      <c r="AL129" s="30">
        <f t="shared" si="44"/>
        <v>254.22</v>
      </c>
      <c r="AM129" s="30">
        <f t="shared" si="44"/>
        <v>235.04</v>
      </c>
      <c r="AN129" s="30">
        <f t="shared" si="43"/>
        <v>224.27</v>
      </c>
      <c r="AO129" s="30">
        <f t="shared" si="43"/>
        <v>217.17</v>
      </c>
      <c r="AP129" s="30">
        <f t="shared" si="43"/>
        <v>210.5</v>
      </c>
      <c r="AQ129" s="30">
        <f t="shared" si="43"/>
        <v>204.22</v>
      </c>
      <c r="AR129" s="30">
        <f t="shared" si="43"/>
        <v>198.31</v>
      </c>
      <c r="AS129" s="30">
        <f t="shared" si="43"/>
        <v>192.74</v>
      </c>
      <c r="AT129" s="30">
        <f t="shared" si="43"/>
        <v>187.47</v>
      </c>
      <c r="AU129" s="31">
        <f t="shared" si="43"/>
        <v>177.74</v>
      </c>
    </row>
    <row r="130" spans="21:47" x14ac:dyDescent="0.15">
      <c r="U130" s="25">
        <v>127</v>
      </c>
      <c r="V130" s="26">
        <f t="shared" si="23"/>
        <v>5612130</v>
      </c>
      <c r="W130" s="27">
        <v>20</v>
      </c>
      <c r="X130" s="28">
        <v>1270</v>
      </c>
      <c r="Y130" s="7">
        <f t="shared" si="21"/>
        <v>4419</v>
      </c>
      <c r="Z130" s="8">
        <f t="shared" si="24"/>
        <v>4419</v>
      </c>
      <c r="AA130" s="8">
        <f t="shared" si="42"/>
        <v>178313</v>
      </c>
      <c r="AB130" s="8">
        <f t="shared" si="26"/>
        <v>2520</v>
      </c>
      <c r="AC130" s="8">
        <f t="shared" si="25"/>
        <v>175743</v>
      </c>
      <c r="AD130" s="29">
        <f t="shared" si="44"/>
        <v>457.66</v>
      </c>
      <c r="AE130" s="30">
        <f t="shared" si="44"/>
        <v>419.43</v>
      </c>
      <c r="AF130" s="30">
        <f t="shared" si="44"/>
        <v>387.1</v>
      </c>
      <c r="AG130" s="30">
        <f t="shared" si="44"/>
        <v>359.39</v>
      </c>
      <c r="AH130" s="30">
        <f t="shared" si="44"/>
        <v>335.39</v>
      </c>
      <c r="AI130" s="30">
        <f t="shared" si="44"/>
        <v>314.39</v>
      </c>
      <c r="AJ130" s="30">
        <f t="shared" si="44"/>
        <v>295.86</v>
      </c>
      <c r="AK130" s="30">
        <f t="shared" si="44"/>
        <v>279.39999999999998</v>
      </c>
      <c r="AL130" s="30">
        <f t="shared" si="44"/>
        <v>260.75</v>
      </c>
      <c r="AM130" s="30">
        <f t="shared" si="44"/>
        <v>241.07</v>
      </c>
      <c r="AN130" s="30">
        <f t="shared" si="43"/>
        <v>230.03</v>
      </c>
      <c r="AO130" s="30">
        <f t="shared" si="43"/>
        <v>222.74</v>
      </c>
      <c r="AP130" s="30">
        <f t="shared" si="43"/>
        <v>215.9</v>
      </c>
      <c r="AQ130" s="30">
        <f t="shared" si="43"/>
        <v>209.47</v>
      </c>
      <c r="AR130" s="30">
        <f t="shared" si="43"/>
        <v>203.41</v>
      </c>
      <c r="AS130" s="30">
        <f t="shared" si="43"/>
        <v>197.69</v>
      </c>
      <c r="AT130" s="30">
        <f t="shared" si="43"/>
        <v>192.28</v>
      </c>
      <c r="AU130" s="31">
        <f t="shared" si="43"/>
        <v>182.31</v>
      </c>
    </row>
    <row r="131" spans="21:47" x14ac:dyDescent="0.15">
      <c r="U131" s="25">
        <v>128</v>
      </c>
      <c r="V131" s="26">
        <f t="shared" si="23"/>
        <v>5712640</v>
      </c>
      <c r="W131" s="27">
        <v>20</v>
      </c>
      <c r="X131" s="28">
        <v>1280</v>
      </c>
      <c r="Y131" s="7">
        <f t="shared" si="21"/>
        <v>4463</v>
      </c>
      <c r="Z131" s="8">
        <f t="shared" si="24"/>
        <v>4463</v>
      </c>
      <c r="AA131" s="8">
        <f t="shared" si="42"/>
        <v>182776</v>
      </c>
      <c r="AB131" s="8">
        <f t="shared" si="26"/>
        <v>2540</v>
      </c>
      <c r="AC131" s="8">
        <f t="shared" si="25"/>
        <v>180186</v>
      </c>
      <c r="AD131" s="29">
        <f t="shared" si="44"/>
        <v>469.23</v>
      </c>
      <c r="AE131" s="30">
        <f t="shared" si="44"/>
        <v>430.04</v>
      </c>
      <c r="AF131" s="30">
        <f t="shared" si="44"/>
        <v>396.89</v>
      </c>
      <c r="AG131" s="30">
        <f t="shared" si="44"/>
        <v>368.48</v>
      </c>
      <c r="AH131" s="30">
        <f t="shared" si="44"/>
        <v>343.87</v>
      </c>
      <c r="AI131" s="30">
        <f t="shared" si="44"/>
        <v>322.33999999999997</v>
      </c>
      <c r="AJ131" s="30">
        <f t="shared" si="44"/>
        <v>303.33999999999997</v>
      </c>
      <c r="AK131" s="30">
        <f t="shared" si="44"/>
        <v>286.45999999999998</v>
      </c>
      <c r="AL131" s="30">
        <f t="shared" si="44"/>
        <v>267.33999999999997</v>
      </c>
      <c r="AM131" s="30">
        <f t="shared" si="44"/>
        <v>247.17</v>
      </c>
      <c r="AN131" s="30">
        <f t="shared" si="44"/>
        <v>235.85</v>
      </c>
      <c r="AO131" s="30">
        <f t="shared" si="44"/>
        <v>228.37</v>
      </c>
      <c r="AP131" s="30">
        <f t="shared" si="44"/>
        <v>221.36</v>
      </c>
      <c r="AQ131" s="30">
        <f t="shared" si="44"/>
        <v>214.76</v>
      </c>
      <c r="AR131" s="30">
        <f t="shared" si="44"/>
        <v>208.55</v>
      </c>
      <c r="AS131" s="30">
        <f t="shared" si="44"/>
        <v>202.68</v>
      </c>
      <c r="AT131" s="30">
        <f t="shared" ref="AN131:AU146" si="45">ROUND($AC131/INDEX($E:$E,MATCH(AT$3,$A:$A,0)),2)</f>
        <v>197.14</v>
      </c>
      <c r="AU131" s="31">
        <f t="shared" si="45"/>
        <v>186.91</v>
      </c>
    </row>
    <row r="132" spans="21:47" x14ac:dyDescent="0.15">
      <c r="U132" s="25">
        <v>129</v>
      </c>
      <c r="V132" s="26">
        <f t="shared" si="23"/>
        <v>5814030</v>
      </c>
      <c r="W132" s="27">
        <v>20</v>
      </c>
      <c r="X132" s="28">
        <v>1290</v>
      </c>
      <c r="Y132" s="7">
        <f t="shared" ref="Y132:Y195" si="46">INT(IF($U132&lt;30,$P$5,IF($U132&gt;100,$P$7,$P$6))*$U132^IF($U132&lt;30,$Q$5,IF($U132&gt;100,$Q$7,$Q$6))+IF($U132&lt;30,$R$5,IF($U132&gt;100,$R$7,$R$6)))</f>
        <v>4507</v>
      </c>
      <c r="Z132" s="8">
        <f t="shared" si="24"/>
        <v>4507</v>
      </c>
      <c r="AA132" s="8">
        <f t="shared" si="42"/>
        <v>187283</v>
      </c>
      <c r="AB132" s="8">
        <f t="shared" si="26"/>
        <v>2560</v>
      </c>
      <c r="AC132" s="8">
        <f t="shared" si="25"/>
        <v>184673</v>
      </c>
      <c r="AD132" s="29">
        <f t="shared" ref="AD132:AS147" si="47">ROUND($AC132/INDEX($E:$E,MATCH(AD$3,$A:$A,0)),2)</f>
        <v>480.92</v>
      </c>
      <c r="AE132" s="30">
        <f t="shared" si="47"/>
        <v>440.75</v>
      </c>
      <c r="AF132" s="30">
        <f t="shared" si="47"/>
        <v>406.77</v>
      </c>
      <c r="AG132" s="30">
        <f t="shared" si="47"/>
        <v>377.65</v>
      </c>
      <c r="AH132" s="30">
        <f t="shared" si="47"/>
        <v>352.43</v>
      </c>
      <c r="AI132" s="30">
        <f t="shared" si="47"/>
        <v>330.36</v>
      </c>
      <c r="AJ132" s="30">
        <f t="shared" si="47"/>
        <v>310.89999999999998</v>
      </c>
      <c r="AK132" s="30">
        <f t="shared" si="47"/>
        <v>293.60000000000002</v>
      </c>
      <c r="AL132" s="30">
        <f t="shared" si="47"/>
        <v>274</v>
      </c>
      <c r="AM132" s="30">
        <f t="shared" si="47"/>
        <v>253.32</v>
      </c>
      <c r="AN132" s="30">
        <f t="shared" si="45"/>
        <v>241.72</v>
      </c>
      <c r="AO132" s="30">
        <f t="shared" si="45"/>
        <v>234.06</v>
      </c>
      <c r="AP132" s="30">
        <f t="shared" si="45"/>
        <v>226.87</v>
      </c>
      <c r="AQ132" s="30">
        <f t="shared" si="45"/>
        <v>220.11</v>
      </c>
      <c r="AR132" s="30">
        <f t="shared" si="45"/>
        <v>213.74</v>
      </c>
      <c r="AS132" s="30">
        <f t="shared" si="45"/>
        <v>207.73</v>
      </c>
      <c r="AT132" s="30">
        <f t="shared" si="45"/>
        <v>202.05</v>
      </c>
      <c r="AU132" s="31">
        <f t="shared" si="45"/>
        <v>191.57</v>
      </c>
    </row>
    <row r="133" spans="21:47" x14ac:dyDescent="0.15">
      <c r="U133" s="25">
        <v>130</v>
      </c>
      <c r="V133" s="26">
        <f t="shared" ref="V133:V196" si="48">X133*Y133</f>
        <v>5916300</v>
      </c>
      <c r="W133" s="27">
        <v>20</v>
      </c>
      <c r="X133" s="28">
        <v>1300</v>
      </c>
      <c r="Y133" s="7">
        <f t="shared" si="46"/>
        <v>4551</v>
      </c>
      <c r="Z133" s="8">
        <f t="shared" ref="Z133:Z196" si="49">Y133*$B$24</f>
        <v>4551</v>
      </c>
      <c r="AA133" s="8">
        <f t="shared" si="42"/>
        <v>191834</v>
      </c>
      <c r="AB133" s="8">
        <f t="shared" si="26"/>
        <v>2580</v>
      </c>
      <c r="AC133" s="8">
        <f t="shared" ref="AC133:AC196" si="50">AA133-$B$23-AB133</f>
        <v>189204</v>
      </c>
      <c r="AD133" s="29">
        <f t="shared" si="47"/>
        <v>492.72</v>
      </c>
      <c r="AE133" s="30">
        <f t="shared" si="47"/>
        <v>451.56</v>
      </c>
      <c r="AF133" s="30">
        <f t="shared" si="47"/>
        <v>416.75</v>
      </c>
      <c r="AG133" s="30">
        <f t="shared" si="47"/>
        <v>386.92</v>
      </c>
      <c r="AH133" s="30">
        <f t="shared" si="47"/>
        <v>361.08</v>
      </c>
      <c r="AI133" s="30">
        <f t="shared" si="47"/>
        <v>338.47</v>
      </c>
      <c r="AJ133" s="30">
        <f t="shared" si="47"/>
        <v>318.52999999999997</v>
      </c>
      <c r="AK133" s="30">
        <f t="shared" si="47"/>
        <v>300.8</v>
      </c>
      <c r="AL133" s="30">
        <f t="shared" si="47"/>
        <v>280.72000000000003</v>
      </c>
      <c r="AM133" s="30">
        <f t="shared" si="47"/>
        <v>259.54000000000002</v>
      </c>
      <c r="AN133" s="30">
        <f t="shared" si="45"/>
        <v>247.65</v>
      </c>
      <c r="AO133" s="30">
        <f t="shared" si="45"/>
        <v>239.8</v>
      </c>
      <c r="AP133" s="30">
        <f t="shared" si="45"/>
        <v>232.44</v>
      </c>
      <c r="AQ133" s="30">
        <f t="shared" si="45"/>
        <v>225.51</v>
      </c>
      <c r="AR133" s="30">
        <f t="shared" si="45"/>
        <v>218.99</v>
      </c>
      <c r="AS133" s="30">
        <f t="shared" si="45"/>
        <v>212.83</v>
      </c>
      <c r="AT133" s="30">
        <f t="shared" si="45"/>
        <v>207.01</v>
      </c>
      <c r="AU133" s="31">
        <f t="shared" si="45"/>
        <v>196.27</v>
      </c>
    </row>
    <row r="134" spans="21:47" x14ac:dyDescent="0.15">
      <c r="U134" s="25">
        <v>131</v>
      </c>
      <c r="V134" s="26">
        <f t="shared" si="48"/>
        <v>6019450</v>
      </c>
      <c r="W134" s="27">
        <v>20</v>
      </c>
      <c r="X134" s="28">
        <v>1310</v>
      </c>
      <c r="Y134" s="7">
        <f t="shared" si="46"/>
        <v>4595</v>
      </c>
      <c r="Z134" s="8">
        <f t="shared" si="49"/>
        <v>4595</v>
      </c>
      <c r="AA134" s="8">
        <f t="shared" si="42"/>
        <v>196429</v>
      </c>
      <c r="AB134" s="8">
        <f t="shared" ref="AB134:AB197" si="51">AB133+W134</f>
        <v>2600</v>
      </c>
      <c r="AC134" s="8">
        <f t="shared" si="50"/>
        <v>193779</v>
      </c>
      <c r="AD134" s="29">
        <f t="shared" si="47"/>
        <v>504.63</v>
      </c>
      <c r="AE134" s="30">
        <f t="shared" si="47"/>
        <v>462.48</v>
      </c>
      <c r="AF134" s="30">
        <f t="shared" si="47"/>
        <v>426.83</v>
      </c>
      <c r="AG134" s="30">
        <f t="shared" si="47"/>
        <v>396.28</v>
      </c>
      <c r="AH134" s="30">
        <f t="shared" si="47"/>
        <v>369.81</v>
      </c>
      <c r="AI134" s="30">
        <f t="shared" si="47"/>
        <v>346.65</v>
      </c>
      <c r="AJ134" s="30">
        <f t="shared" si="47"/>
        <v>326.23</v>
      </c>
      <c r="AK134" s="30">
        <f t="shared" si="47"/>
        <v>308.07</v>
      </c>
      <c r="AL134" s="30">
        <f t="shared" si="47"/>
        <v>287.51</v>
      </c>
      <c r="AM134" s="30">
        <f t="shared" si="47"/>
        <v>265.81</v>
      </c>
      <c r="AN134" s="30">
        <f t="shared" si="45"/>
        <v>253.64</v>
      </c>
      <c r="AO134" s="30">
        <f t="shared" si="45"/>
        <v>245.6</v>
      </c>
      <c r="AP134" s="30">
        <f t="shared" si="45"/>
        <v>238.06</v>
      </c>
      <c r="AQ134" s="30">
        <f t="shared" si="45"/>
        <v>230.96</v>
      </c>
      <c r="AR134" s="30">
        <f t="shared" si="45"/>
        <v>224.28</v>
      </c>
      <c r="AS134" s="30">
        <f t="shared" si="45"/>
        <v>217.97</v>
      </c>
      <c r="AT134" s="30">
        <f t="shared" si="45"/>
        <v>212.01</v>
      </c>
      <c r="AU134" s="31">
        <f t="shared" si="45"/>
        <v>201.02</v>
      </c>
    </row>
    <row r="135" spans="21:47" x14ac:dyDescent="0.15">
      <c r="U135" s="25">
        <v>132</v>
      </c>
      <c r="V135" s="26">
        <f t="shared" si="48"/>
        <v>6123480</v>
      </c>
      <c r="W135" s="27">
        <v>20</v>
      </c>
      <c r="X135" s="28">
        <v>1320</v>
      </c>
      <c r="Y135" s="7">
        <f t="shared" si="46"/>
        <v>4639</v>
      </c>
      <c r="Z135" s="8">
        <f t="shared" si="49"/>
        <v>4639</v>
      </c>
      <c r="AA135" s="8">
        <f t="shared" si="42"/>
        <v>201068</v>
      </c>
      <c r="AB135" s="8">
        <f t="shared" si="51"/>
        <v>2620</v>
      </c>
      <c r="AC135" s="8">
        <f t="shared" si="50"/>
        <v>198398</v>
      </c>
      <c r="AD135" s="29">
        <f t="shared" si="47"/>
        <v>516.66</v>
      </c>
      <c r="AE135" s="30">
        <f t="shared" si="47"/>
        <v>473.5</v>
      </c>
      <c r="AF135" s="30">
        <f t="shared" si="47"/>
        <v>437</v>
      </c>
      <c r="AG135" s="30">
        <f t="shared" si="47"/>
        <v>405.72</v>
      </c>
      <c r="AH135" s="30">
        <f t="shared" si="47"/>
        <v>378.62</v>
      </c>
      <c r="AI135" s="30">
        <f t="shared" si="47"/>
        <v>354.92</v>
      </c>
      <c r="AJ135" s="30">
        <f t="shared" si="47"/>
        <v>334</v>
      </c>
      <c r="AK135" s="30">
        <f t="shared" si="47"/>
        <v>315.42</v>
      </c>
      <c r="AL135" s="30">
        <f t="shared" si="47"/>
        <v>294.36</v>
      </c>
      <c r="AM135" s="30">
        <f t="shared" si="47"/>
        <v>272.14999999999998</v>
      </c>
      <c r="AN135" s="30">
        <f t="shared" si="45"/>
        <v>259.68</v>
      </c>
      <c r="AO135" s="30">
        <f t="shared" si="45"/>
        <v>251.46</v>
      </c>
      <c r="AP135" s="30">
        <f t="shared" si="45"/>
        <v>243.73</v>
      </c>
      <c r="AQ135" s="30">
        <f t="shared" si="45"/>
        <v>236.47</v>
      </c>
      <c r="AR135" s="30">
        <f t="shared" si="45"/>
        <v>229.63</v>
      </c>
      <c r="AS135" s="30">
        <f t="shared" si="45"/>
        <v>223.17</v>
      </c>
      <c r="AT135" s="30">
        <f t="shared" si="45"/>
        <v>217.07</v>
      </c>
      <c r="AU135" s="31">
        <f t="shared" si="45"/>
        <v>205.81</v>
      </c>
    </row>
    <row r="136" spans="21:47" x14ac:dyDescent="0.15">
      <c r="U136" s="25">
        <v>133</v>
      </c>
      <c r="V136" s="26">
        <f t="shared" si="48"/>
        <v>6227060</v>
      </c>
      <c r="W136" s="27">
        <v>20</v>
      </c>
      <c r="X136" s="28">
        <v>1330</v>
      </c>
      <c r="Y136" s="7">
        <f t="shared" si="46"/>
        <v>4682</v>
      </c>
      <c r="Z136" s="8">
        <f t="shared" si="49"/>
        <v>4682</v>
      </c>
      <c r="AA136" s="8">
        <f t="shared" si="42"/>
        <v>205750</v>
      </c>
      <c r="AB136" s="8">
        <f t="shared" si="51"/>
        <v>2640</v>
      </c>
      <c r="AC136" s="8">
        <f t="shared" si="50"/>
        <v>203060</v>
      </c>
      <c r="AD136" s="29">
        <f t="shared" si="47"/>
        <v>528.79999999999995</v>
      </c>
      <c r="AE136" s="30">
        <f t="shared" si="47"/>
        <v>484.63</v>
      </c>
      <c r="AF136" s="30">
        <f t="shared" si="47"/>
        <v>447.27</v>
      </c>
      <c r="AG136" s="30">
        <f t="shared" si="47"/>
        <v>415.26</v>
      </c>
      <c r="AH136" s="30">
        <f t="shared" si="47"/>
        <v>387.52</v>
      </c>
      <c r="AI136" s="30">
        <f t="shared" si="47"/>
        <v>363.26</v>
      </c>
      <c r="AJ136" s="30">
        <f t="shared" si="47"/>
        <v>341.85</v>
      </c>
      <c r="AK136" s="30">
        <f t="shared" si="47"/>
        <v>322.83</v>
      </c>
      <c r="AL136" s="30">
        <f t="shared" si="47"/>
        <v>301.27999999999997</v>
      </c>
      <c r="AM136" s="30">
        <f t="shared" si="47"/>
        <v>278.55</v>
      </c>
      <c r="AN136" s="30">
        <f t="shared" si="45"/>
        <v>265.79000000000002</v>
      </c>
      <c r="AO136" s="30">
        <f t="shared" si="45"/>
        <v>257.36</v>
      </c>
      <c r="AP136" s="30">
        <f t="shared" si="45"/>
        <v>249.46</v>
      </c>
      <c r="AQ136" s="30">
        <f t="shared" si="45"/>
        <v>242.03</v>
      </c>
      <c r="AR136" s="30">
        <f t="shared" si="45"/>
        <v>235.02</v>
      </c>
      <c r="AS136" s="30">
        <f t="shared" si="45"/>
        <v>228.41</v>
      </c>
      <c r="AT136" s="30">
        <f t="shared" si="45"/>
        <v>222.17</v>
      </c>
      <c r="AU136" s="31">
        <f t="shared" si="45"/>
        <v>210.64</v>
      </c>
    </row>
    <row r="137" spans="21:47" x14ac:dyDescent="0.15">
      <c r="U137" s="25">
        <v>134</v>
      </c>
      <c r="V137" s="26">
        <f t="shared" si="48"/>
        <v>6331500</v>
      </c>
      <c r="W137" s="27">
        <v>20</v>
      </c>
      <c r="X137" s="28">
        <v>1340</v>
      </c>
      <c r="Y137" s="7">
        <f t="shared" si="46"/>
        <v>4725</v>
      </c>
      <c r="Z137" s="8">
        <f t="shared" si="49"/>
        <v>4725</v>
      </c>
      <c r="AA137" s="8">
        <f t="shared" si="42"/>
        <v>210475</v>
      </c>
      <c r="AB137" s="8">
        <f t="shared" si="51"/>
        <v>2660</v>
      </c>
      <c r="AC137" s="8">
        <f t="shared" si="50"/>
        <v>207765</v>
      </c>
      <c r="AD137" s="29">
        <f t="shared" si="47"/>
        <v>541.04999999999995</v>
      </c>
      <c r="AE137" s="30">
        <f t="shared" si="47"/>
        <v>495.86</v>
      </c>
      <c r="AF137" s="30">
        <f t="shared" si="47"/>
        <v>457.63</v>
      </c>
      <c r="AG137" s="30">
        <f t="shared" si="47"/>
        <v>424.88</v>
      </c>
      <c r="AH137" s="30">
        <f t="shared" si="47"/>
        <v>396.5</v>
      </c>
      <c r="AI137" s="30">
        <f t="shared" si="47"/>
        <v>371.67</v>
      </c>
      <c r="AJ137" s="30">
        <f t="shared" si="47"/>
        <v>349.77</v>
      </c>
      <c r="AK137" s="30">
        <f t="shared" si="47"/>
        <v>330.31</v>
      </c>
      <c r="AL137" s="30">
        <f t="shared" si="47"/>
        <v>308.26</v>
      </c>
      <c r="AM137" s="30">
        <f t="shared" si="47"/>
        <v>285</v>
      </c>
      <c r="AN137" s="30">
        <f t="shared" si="45"/>
        <v>271.94</v>
      </c>
      <c r="AO137" s="30">
        <f t="shared" si="45"/>
        <v>263.33</v>
      </c>
      <c r="AP137" s="30">
        <f t="shared" si="45"/>
        <v>255.24</v>
      </c>
      <c r="AQ137" s="30">
        <f t="shared" si="45"/>
        <v>247.63</v>
      </c>
      <c r="AR137" s="30">
        <f t="shared" si="45"/>
        <v>240.47</v>
      </c>
      <c r="AS137" s="30">
        <f t="shared" si="45"/>
        <v>233.71</v>
      </c>
      <c r="AT137" s="30">
        <f t="shared" si="45"/>
        <v>227.31</v>
      </c>
      <c r="AU137" s="31">
        <f t="shared" si="45"/>
        <v>215.52</v>
      </c>
    </row>
    <row r="138" spans="21:47" x14ac:dyDescent="0.15">
      <c r="U138" s="25">
        <v>135</v>
      </c>
      <c r="V138" s="26">
        <f t="shared" si="48"/>
        <v>6436800</v>
      </c>
      <c r="W138" s="27">
        <v>20</v>
      </c>
      <c r="X138" s="28">
        <v>1350</v>
      </c>
      <c r="Y138" s="7">
        <f t="shared" si="46"/>
        <v>4768</v>
      </c>
      <c r="Z138" s="8">
        <f t="shared" si="49"/>
        <v>4768</v>
      </c>
      <c r="AA138" s="8">
        <f t="shared" si="42"/>
        <v>215243</v>
      </c>
      <c r="AB138" s="8">
        <f t="shared" si="51"/>
        <v>2680</v>
      </c>
      <c r="AC138" s="8">
        <f t="shared" si="50"/>
        <v>212513</v>
      </c>
      <c r="AD138" s="29">
        <f t="shared" si="47"/>
        <v>553.41999999999996</v>
      </c>
      <c r="AE138" s="30">
        <f t="shared" si="47"/>
        <v>507.19</v>
      </c>
      <c r="AF138" s="30">
        <f t="shared" si="47"/>
        <v>468.09</v>
      </c>
      <c r="AG138" s="30">
        <f t="shared" si="47"/>
        <v>434.59</v>
      </c>
      <c r="AH138" s="30">
        <f t="shared" si="47"/>
        <v>405.56</v>
      </c>
      <c r="AI138" s="30">
        <f t="shared" si="47"/>
        <v>380.17</v>
      </c>
      <c r="AJ138" s="30">
        <f t="shared" si="47"/>
        <v>357.77</v>
      </c>
      <c r="AK138" s="30">
        <f t="shared" si="47"/>
        <v>337.86</v>
      </c>
      <c r="AL138" s="30">
        <f t="shared" si="47"/>
        <v>315.3</v>
      </c>
      <c r="AM138" s="30">
        <f t="shared" si="47"/>
        <v>291.51</v>
      </c>
      <c r="AN138" s="30">
        <f t="shared" si="45"/>
        <v>278.16000000000003</v>
      </c>
      <c r="AO138" s="30">
        <f t="shared" si="45"/>
        <v>269.33999999999997</v>
      </c>
      <c r="AP138" s="30">
        <f t="shared" si="45"/>
        <v>261.07</v>
      </c>
      <c r="AQ138" s="30">
        <f t="shared" si="45"/>
        <v>253.29</v>
      </c>
      <c r="AR138" s="30">
        <f t="shared" si="45"/>
        <v>245.96</v>
      </c>
      <c r="AS138" s="30">
        <f t="shared" si="45"/>
        <v>239.05</v>
      </c>
      <c r="AT138" s="30">
        <f t="shared" si="45"/>
        <v>232.51</v>
      </c>
      <c r="AU138" s="31">
        <f t="shared" si="45"/>
        <v>220.45</v>
      </c>
    </row>
    <row r="139" spans="21:47" x14ac:dyDescent="0.15">
      <c r="U139" s="25">
        <v>136</v>
      </c>
      <c r="V139" s="26">
        <f t="shared" si="48"/>
        <v>6542960</v>
      </c>
      <c r="W139" s="27">
        <v>20</v>
      </c>
      <c r="X139" s="28">
        <v>1360</v>
      </c>
      <c r="Y139" s="7">
        <f t="shared" si="46"/>
        <v>4811</v>
      </c>
      <c r="Z139" s="8">
        <f t="shared" si="49"/>
        <v>4811</v>
      </c>
      <c r="AA139" s="8">
        <f t="shared" si="42"/>
        <v>220054</v>
      </c>
      <c r="AB139" s="8">
        <f t="shared" si="51"/>
        <v>2700</v>
      </c>
      <c r="AC139" s="8">
        <f t="shared" si="50"/>
        <v>217304</v>
      </c>
      <c r="AD139" s="29">
        <f t="shared" si="47"/>
        <v>565.9</v>
      </c>
      <c r="AE139" s="30">
        <f t="shared" si="47"/>
        <v>518.63</v>
      </c>
      <c r="AF139" s="30">
        <f t="shared" si="47"/>
        <v>478.64</v>
      </c>
      <c r="AG139" s="30">
        <f t="shared" si="47"/>
        <v>444.38</v>
      </c>
      <c r="AH139" s="30">
        <f t="shared" si="47"/>
        <v>414.7</v>
      </c>
      <c r="AI139" s="30">
        <f t="shared" si="47"/>
        <v>388.74</v>
      </c>
      <c r="AJ139" s="30">
        <f t="shared" si="47"/>
        <v>365.83</v>
      </c>
      <c r="AK139" s="30">
        <f t="shared" si="47"/>
        <v>345.48</v>
      </c>
      <c r="AL139" s="30">
        <f t="shared" si="47"/>
        <v>322.41000000000003</v>
      </c>
      <c r="AM139" s="30">
        <f t="shared" si="47"/>
        <v>298.08999999999997</v>
      </c>
      <c r="AN139" s="30">
        <f t="shared" si="45"/>
        <v>284.43</v>
      </c>
      <c r="AO139" s="30">
        <f t="shared" si="45"/>
        <v>275.42</v>
      </c>
      <c r="AP139" s="30">
        <f t="shared" si="45"/>
        <v>266.95999999999998</v>
      </c>
      <c r="AQ139" s="30">
        <f t="shared" si="45"/>
        <v>259</v>
      </c>
      <c r="AR139" s="30">
        <f t="shared" si="45"/>
        <v>251.51</v>
      </c>
      <c r="AS139" s="30">
        <f t="shared" si="45"/>
        <v>244.44</v>
      </c>
      <c r="AT139" s="30">
        <f t="shared" si="45"/>
        <v>237.75</v>
      </c>
      <c r="AU139" s="31">
        <f t="shared" si="45"/>
        <v>225.42</v>
      </c>
    </row>
    <row r="140" spans="21:47" x14ac:dyDescent="0.15">
      <c r="U140" s="25">
        <v>137</v>
      </c>
      <c r="V140" s="26">
        <f t="shared" si="48"/>
        <v>6649980</v>
      </c>
      <c r="W140" s="27">
        <v>20</v>
      </c>
      <c r="X140" s="28">
        <v>1370</v>
      </c>
      <c r="Y140" s="7">
        <f t="shared" si="46"/>
        <v>4854</v>
      </c>
      <c r="Z140" s="8">
        <f t="shared" si="49"/>
        <v>4854</v>
      </c>
      <c r="AA140" s="8">
        <f t="shared" si="42"/>
        <v>224908</v>
      </c>
      <c r="AB140" s="8">
        <f t="shared" si="51"/>
        <v>2720</v>
      </c>
      <c r="AC140" s="8">
        <f t="shared" si="50"/>
        <v>222138</v>
      </c>
      <c r="AD140" s="29">
        <f t="shared" si="47"/>
        <v>578.48</v>
      </c>
      <c r="AE140" s="30">
        <f t="shared" si="47"/>
        <v>530.16</v>
      </c>
      <c r="AF140" s="30">
        <f t="shared" si="47"/>
        <v>489.29</v>
      </c>
      <c r="AG140" s="30">
        <f t="shared" si="47"/>
        <v>454.27</v>
      </c>
      <c r="AH140" s="30">
        <f t="shared" si="47"/>
        <v>423.93</v>
      </c>
      <c r="AI140" s="30">
        <f t="shared" si="47"/>
        <v>397.38</v>
      </c>
      <c r="AJ140" s="30">
        <f t="shared" si="47"/>
        <v>373.97</v>
      </c>
      <c r="AK140" s="30">
        <f t="shared" si="47"/>
        <v>353.16</v>
      </c>
      <c r="AL140" s="30">
        <f t="shared" si="47"/>
        <v>329.58</v>
      </c>
      <c r="AM140" s="30">
        <f t="shared" si="47"/>
        <v>304.72000000000003</v>
      </c>
      <c r="AN140" s="30">
        <f t="shared" si="45"/>
        <v>290.76</v>
      </c>
      <c r="AO140" s="30">
        <f t="shared" si="45"/>
        <v>281.54000000000002</v>
      </c>
      <c r="AP140" s="30">
        <f t="shared" si="45"/>
        <v>272.89999999999998</v>
      </c>
      <c r="AQ140" s="30">
        <f t="shared" si="45"/>
        <v>264.77</v>
      </c>
      <c r="AR140" s="30">
        <f t="shared" si="45"/>
        <v>257.10000000000002</v>
      </c>
      <c r="AS140" s="30">
        <f t="shared" si="45"/>
        <v>249.87</v>
      </c>
      <c r="AT140" s="30">
        <f t="shared" si="45"/>
        <v>243.04</v>
      </c>
      <c r="AU140" s="31">
        <f t="shared" si="45"/>
        <v>230.43</v>
      </c>
    </row>
    <row r="141" spans="21:47" x14ac:dyDescent="0.15">
      <c r="U141" s="25">
        <v>138</v>
      </c>
      <c r="V141" s="26">
        <f t="shared" si="48"/>
        <v>6757860</v>
      </c>
      <c r="W141" s="27">
        <v>20</v>
      </c>
      <c r="X141" s="28">
        <v>1380</v>
      </c>
      <c r="Y141" s="7">
        <f t="shared" si="46"/>
        <v>4897</v>
      </c>
      <c r="Z141" s="8">
        <f t="shared" si="49"/>
        <v>4897</v>
      </c>
      <c r="AA141" s="8">
        <f t="shared" si="42"/>
        <v>229805</v>
      </c>
      <c r="AB141" s="8">
        <f t="shared" si="51"/>
        <v>2740</v>
      </c>
      <c r="AC141" s="8">
        <f t="shared" si="50"/>
        <v>227015</v>
      </c>
      <c r="AD141" s="29">
        <f t="shared" si="47"/>
        <v>591.17999999999995</v>
      </c>
      <c r="AE141" s="30">
        <f t="shared" si="47"/>
        <v>541.79999999999995</v>
      </c>
      <c r="AF141" s="30">
        <f t="shared" si="47"/>
        <v>500.03</v>
      </c>
      <c r="AG141" s="30">
        <f t="shared" si="47"/>
        <v>464.24</v>
      </c>
      <c r="AH141" s="30">
        <f t="shared" si="47"/>
        <v>433.23</v>
      </c>
      <c r="AI141" s="30">
        <f t="shared" si="47"/>
        <v>406.11</v>
      </c>
      <c r="AJ141" s="30">
        <f t="shared" si="47"/>
        <v>382.18</v>
      </c>
      <c r="AK141" s="30">
        <f t="shared" si="47"/>
        <v>360.91</v>
      </c>
      <c r="AL141" s="30">
        <f t="shared" si="47"/>
        <v>336.82</v>
      </c>
      <c r="AM141" s="30">
        <f t="shared" si="47"/>
        <v>311.41000000000003</v>
      </c>
      <c r="AN141" s="30">
        <f t="shared" si="45"/>
        <v>297.14</v>
      </c>
      <c r="AO141" s="30">
        <f t="shared" si="45"/>
        <v>287.72000000000003</v>
      </c>
      <c r="AP141" s="30">
        <f t="shared" si="45"/>
        <v>278.89</v>
      </c>
      <c r="AQ141" s="30">
        <f t="shared" si="45"/>
        <v>270.58</v>
      </c>
      <c r="AR141" s="30">
        <f t="shared" si="45"/>
        <v>262.75</v>
      </c>
      <c r="AS141" s="30">
        <f t="shared" si="45"/>
        <v>255.36</v>
      </c>
      <c r="AT141" s="30">
        <f t="shared" si="45"/>
        <v>248.38</v>
      </c>
      <c r="AU141" s="31">
        <f t="shared" si="45"/>
        <v>235.49</v>
      </c>
    </row>
    <row r="142" spans="21:47" x14ac:dyDescent="0.15">
      <c r="U142" s="25">
        <v>139</v>
      </c>
      <c r="V142" s="26">
        <f t="shared" si="48"/>
        <v>6865210</v>
      </c>
      <c r="W142" s="27">
        <v>20</v>
      </c>
      <c r="X142" s="28">
        <v>1390</v>
      </c>
      <c r="Y142" s="7">
        <f t="shared" si="46"/>
        <v>4939</v>
      </c>
      <c r="Z142" s="8">
        <f t="shared" si="49"/>
        <v>4939</v>
      </c>
      <c r="AA142" s="8">
        <f t="shared" si="42"/>
        <v>234744</v>
      </c>
      <c r="AB142" s="8">
        <f t="shared" si="51"/>
        <v>2760</v>
      </c>
      <c r="AC142" s="8">
        <f t="shared" si="50"/>
        <v>231934</v>
      </c>
      <c r="AD142" s="29">
        <f t="shared" si="47"/>
        <v>603.99</v>
      </c>
      <c r="AE142" s="30">
        <f t="shared" si="47"/>
        <v>553.54</v>
      </c>
      <c r="AF142" s="30">
        <f t="shared" si="47"/>
        <v>510.87</v>
      </c>
      <c r="AG142" s="30">
        <f t="shared" si="47"/>
        <v>474.3</v>
      </c>
      <c r="AH142" s="30">
        <f t="shared" si="47"/>
        <v>442.62</v>
      </c>
      <c r="AI142" s="30">
        <f t="shared" si="47"/>
        <v>414.91</v>
      </c>
      <c r="AJ142" s="30">
        <f t="shared" si="47"/>
        <v>390.46</v>
      </c>
      <c r="AK142" s="30">
        <f t="shared" si="47"/>
        <v>368.73</v>
      </c>
      <c r="AL142" s="30">
        <f t="shared" si="47"/>
        <v>344.12</v>
      </c>
      <c r="AM142" s="30">
        <f t="shared" si="47"/>
        <v>318.14999999999998</v>
      </c>
      <c r="AN142" s="30">
        <f t="shared" si="45"/>
        <v>303.58</v>
      </c>
      <c r="AO142" s="30">
        <f t="shared" si="45"/>
        <v>293.95999999999998</v>
      </c>
      <c r="AP142" s="30">
        <f t="shared" si="45"/>
        <v>284.93</v>
      </c>
      <c r="AQ142" s="30">
        <f t="shared" si="45"/>
        <v>276.44</v>
      </c>
      <c r="AR142" s="30">
        <f t="shared" si="45"/>
        <v>268.44</v>
      </c>
      <c r="AS142" s="30">
        <f t="shared" si="45"/>
        <v>260.89</v>
      </c>
      <c r="AT142" s="30">
        <f t="shared" si="45"/>
        <v>253.76</v>
      </c>
      <c r="AU142" s="31">
        <f t="shared" si="45"/>
        <v>240.6</v>
      </c>
    </row>
    <row r="143" spans="21:47" x14ac:dyDescent="0.15">
      <c r="U143" s="25">
        <v>140</v>
      </c>
      <c r="V143" s="26">
        <f t="shared" si="48"/>
        <v>6974800</v>
      </c>
      <c r="W143" s="27">
        <v>20</v>
      </c>
      <c r="X143" s="28">
        <v>1400</v>
      </c>
      <c r="Y143" s="7">
        <f t="shared" si="46"/>
        <v>4982</v>
      </c>
      <c r="Z143" s="8">
        <f t="shared" si="49"/>
        <v>4982</v>
      </c>
      <c r="AA143" s="8">
        <f t="shared" si="42"/>
        <v>239726</v>
      </c>
      <c r="AB143" s="8">
        <f t="shared" si="51"/>
        <v>2780</v>
      </c>
      <c r="AC143" s="8">
        <f t="shared" si="50"/>
        <v>236896</v>
      </c>
      <c r="AD143" s="29">
        <f t="shared" si="47"/>
        <v>616.91999999999996</v>
      </c>
      <c r="AE143" s="30">
        <f t="shared" si="47"/>
        <v>565.38</v>
      </c>
      <c r="AF143" s="30">
        <f t="shared" si="47"/>
        <v>521.79999999999995</v>
      </c>
      <c r="AG143" s="30">
        <f t="shared" si="47"/>
        <v>484.45</v>
      </c>
      <c r="AH143" s="30">
        <f t="shared" si="47"/>
        <v>452.09</v>
      </c>
      <c r="AI143" s="30">
        <f t="shared" si="47"/>
        <v>423.79</v>
      </c>
      <c r="AJ143" s="30">
        <f t="shared" si="47"/>
        <v>398.81</v>
      </c>
      <c r="AK143" s="30">
        <f t="shared" si="47"/>
        <v>376.62</v>
      </c>
      <c r="AL143" s="30">
        <f t="shared" si="47"/>
        <v>351.48</v>
      </c>
      <c r="AM143" s="30">
        <f t="shared" si="47"/>
        <v>324.95999999999998</v>
      </c>
      <c r="AN143" s="30">
        <f t="shared" si="45"/>
        <v>310.07</v>
      </c>
      <c r="AO143" s="30">
        <f t="shared" si="45"/>
        <v>300.25</v>
      </c>
      <c r="AP143" s="30">
        <f t="shared" si="45"/>
        <v>291.02999999999997</v>
      </c>
      <c r="AQ143" s="30">
        <f t="shared" si="45"/>
        <v>282.36</v>
      </c>
      <c r="AR143" s="30">
        <f t="shared" si="45"/>
        <v>274.19</v>
      </c>
      <c r="AS143" s="30">
        <f t="shared" si="45"/>
        <v>266.47000000000003</v>
      </c>
      <c r="AT143" s="30">
        <f t="shared" si="45"/>
        <v>259.19</v>
      </c>
      <c r="AU143" s="31">
        <f t="shared" si="45"/>
        <v>245.74</v>
      </c>
    </row>
    <row r="144" spans="21:47" x14ac:dyDescent="0.15">
      <c r="U144" s="25">
        <v>141</v>
      </c>
      <c r="V144" s="26">
        <f t="shared" si="48"/>
        <v>7083840</v>
      </c>
      <c r="W144" s="27">
        <v>20</v>
      </c>
      <c r="X144" s="28">
        <v>1410</v>
      </c>
      <c r="Y144" s="7">
        <f t="shared" si="46"/>
        <v>5024</v>
      </c>
      <c r="Z144" s="8">
        <f t="shared" si="49"/>
        <v>5024</v>
      </c>
      <c r="AA144" s="8">
        <f t="shared" si="42"/>
        <v>244750</v>
      </c>
      <c r="AB144" s="8">
        <f t="shared" si="51"/>
        <v>2800</v>
      </c>
      <c r="AC144" s="8">
        <f t="shared" si="50"/>
        <v>241900</v>
      </c>
      <c r="AD144" s="29">
        <f t="shared" si="47"/>
        <v>629.95000000000005</v>
      </c>
      <c r="AE144" s="30">
        <f t="shared" si="47"/>
        <v>577.33000000000004</v>
      </c>
      <c r="AF144" s="30">
        <f t="shared" si="47"/>
        <v>532.82000000000005</v>
      </c>
      <c r="AG144" s="30">
        <f t="shared" si="47"/>
        <v>494.68</v>
      </c>
      <c r="AH144" s="30">
        <f t="shared" si="47"/>
        <v>461.64</v>
      </c>
      <c r="AI144" s="30">
        <f t="shared" si="47"/>
        <v>432.74</v>
      </c>
      <c r="AJ144" s="30">
        <f t="shared" si="47"/>
        <v>407.24</v>
      </c>
      <c r="AK144" s="30">
        <f t="shared" si="47"/>
        <v>384.58</v>
      </c>
      <c r="AL144" s="30">
        <f t="shared" si="47"/>
        <v>358.9</v>
      </c>
      <c r="AM144" s="30">
        <f t="shared" si="47"/>
        <v>331.82</v>
      </c>
      <c r="AN144" s="30">
        <f t="shared" si="45"/>
        <v>316.62</v>
      </c>
      <c r="AO144" s="30">
        <f t="shared" si="45"/>
        <v>306.58999999999997</v>
      </c>
      <c r="AP144" s="30">
        <f t="shared" si="45"/>
        <v>297.17</v>
      </c>
      <c r="AQ144" s="30">
        <f t="shared" si="45"/>
        <v>288.32</v>
      </c>
      <c r="AR144" s="30">
        <f t="shared" si="45"/>
        <v>279.98</v>
      </c>
      <c r="AS144" s="30">
        <f t="shared" si="45"/>
        <v>272.10000000000002</v>
      </c>
      <c r="AT144" s="30">
        <f t="shared" si="45"/>
        <v>264.66000000000003</v>
      </c>
      <c r="AU144" s="31">
        <f t="shared" si="45"/>
        <v>250.93</v>
      </c>
    </row>
    <row r="145" spans="21:47" x14ac:dyDescent="0.15">
      <c r="U145" s="25">
        <v>142</v>
      </c>
      <c r="V145" s="26">
        <f t="shared" si="48"/>
        <v>7193720</v>
      </c>
      <c r="W145" s="27">
        <v>20</v>
      </c>
      <c r="X145" s="28">
        <v>1420</v>
      </c>
      <c r="Y145" s="7">
        <f t="shared" si="46"/>
        <v>5066</v>
      </c>
      <c r="Z145" s="8">
        <f t="shared" si="49"/>
        <v>5066</v>
      </c>
      <c r="AA145" s="8">
        <f t="shared" si="42"/>
        <v>249816</v>
      </c>
      <c r="AB145" s="8">
        <f t="shared" si="51"/>
        <v>2820</v>
      </c>
      <c r="AC145" s="8">
        <f t="shared" si="50"/>
        <v>246946</v>
      </c>
      <c r="AD145" s="29">
        <f t="shared" si="47"/>
        <v>643.09</v>
      </c>
      <c r="AE145" s="30">
        <f t="shared" si="47"/>
        <v>589.37</v>
      </c>
      <c r="AF145" s="30">
        <f t="shared" si="47"/>
        <v>543.92999999999995</v>
      </c>
      <c r="AG145" s="30">
        <f t="shared" si="47"/>
        <v>505</v>
      </c>
      <c r="AH145" s="30">
        <f t="shared" si="47"/>
        <v>471.27</v>
      </c>
      <c r="AI145" s="30">
        <f t="shared" si="47"/>
        <v>441.76</v>
      </c>
      <c r="AJ145" s="30">
        <f t="shared" si="47"/>
        <v>415.73</v>
      </c>
      <c r="AK145" s="30">
        <f t="shared" si="47"/>
        <v>392.6</v>
      </c>
      <c r="AL145" s="30">
        <f t="shared" si="47"/>
        <v>366.39</v>
      </c>
      <c r="AM145" s="30">
        <f t="shared" si="47"/>
        <v>338.75</v>
      </c>
      <c r="AN145" s="30">
        <f t="shared" si="45"/>
        <v>323.23</v>
      </c>
      <c r="AO145" s="30">
        <f t="shared" si="45"/>
        <v>312.99</v>
      </c>
      <c r="AP145" s="30">
        <f t="shared" si="45"/>
        <v>303.37</v>
      </c>
      <c r="AQ145" s="30">
        <f t="shared" si="45"/>
        <v>294.33</v>
      </c>
      <c r="AR145" s="30">
        <f t="shared" si="45"/>
        <v>285.82</v>
      </c>
      <c r="AS145" s="30">
        <f t="shared" si="45"/>
        <v>277.77999999999997</v>
      </c>
      <c r="AT145" s="30">
        <f t="shared" si="45"/>
        <v>270.18</v>
      </c>
      <c r="AU145" s="31">
        <f t="shared" si="45"/>
        <v>256.17</v>
      </c>
    </row>
    <row r="146" spans="21:47" x14ac:dyDescent="0.15">
      <c r="U146" s="25">
        <v>143</v>
      </c>
      <c r="V146" s="26">
        <f t="shared" si="48"/>
        <v>7304440</v>
      </c>
      <c r="W146" s="27">
        <v>20</v>
      </c>
      <c r="X146" s="28">
        <v>1430</v>
      </c>
      <c r="Y146" s="7">
        <f t="shared" si="46"/>
        <v>5108</v>
      </c>
      <c r="Z146" s="8">
        <f t="shared" si="49"/>
        <v>5108</v>
      </c>
      <c r="AA146" s="8">
        <f t="shared" si="42"/>
        <v>254924</v>
      </c>
      <c r="AB146" s="8">
        <f t="shared" si="51"/>
        <v>2840</v>
      </c>
      <c r="AC146" s="8">
        <f t="shared" si="50"/>
        <v>252034</v>
      </c>
      <c r="AD146" s="29">
        <f t="shared" si="47"/>
        <v>656.34</v>
      </c>
      <c r="AE146" s="30">
        <f t="shared" si="47"/>
        <v>601.51</v>
      </c>
      <c r="AF146" s="30">
        <f t="shared" si="47"/>
        <v>555.14</v>
      </c>
      <c r="AG146" s="30">
        <f t="shared" si="47"/>
        <v>515.41</v>
      </c>
      <c r="AH146" s="30">
        <f t="shared" si="47"/>
        <v>480.98</v>
      </c>
      <c r="AI146" s="30">
        <f t="shared" si="47"/>
        <v>450.87</v>
      </c>
      <c r="AJ146" s="30">
        <f t="shared" si="47"/>
        <v>424.3</v>
      </c>
      <c r="AK146" s="30">
        <f t="shared" si="47"/>
        <v>400.69</v>
      </c>
      <c r="AL146" s="30">
        <f t="shared" si="47"/>
        <v>373.94</v>
      </c>
      <c r="AM146" s="30">
        <f t="shared" si="47"/>
        <v>345.73</v>
      </c>
      <c r="AN146" s="30">
        <f t="shared" si="45"/>
        <v>329.89</v>
      </c>
      <c r="AO146" s="30">
        <f t="shared" si="45"/>
        <v>319.43</v>
      </c>
      <c r="AP146" s="30">
        <f t="shared" si="45"/>
        <v>309.62</v>
      </c>
      <c r="AQ146" s="30">
        <f t="shared" si="45"/>
        <v>300.39999999999998</v>
      </c>
      <c r="AR146" s="30">
        <f t="shared" si="45"/>
        <v>291.70999999999998</v>
      </c>
      <c r="AS146" s="30">
        <f t="shared" si="45"/>
        <v>283.5</v>
      </c>
      <c r="AT146" s="30">
        <f t="shared" si="45"/>
        <v>275.75</v>
      </c>
      <c r="AU146" s="31">
        <f t="shared" si="45"/>
        <v>261.45</v>
      </c>
    </row>
    <row r="147" spans="21:47" x14ac:dyDescent="0.15">
      <c r="U147" s="25">
        <v>144</v>
      </c>
      <c r="V147" s="26">
        <f t="shared" si="48"/>
        <v>7416000</v>
      </c>
      <c r="W147" s="27">
        <v>20</v>
      </c>
      <c r="X147" s="28">
        <v>1440</v>
      </c>
      <c r="Y147" s="7">
        <f t="shared" si="46"/>
        <v>5150</v>
      </c>
      <c r="Z147" s="8">
        <f t="shared" si="49"/>
        <v>5150</v>
      </c>
      <c r="AA147" s="8">
        <f t="shared" si="42"/>
        <v>260074</v>
      </c>
      <c r="AB147" s="8">
        <f t="shared" si="51"/>
        <v>2860</v>
      </c>
      <c r="AC147" s="8">
        <f t="shared" si="50"/>
        <v>257164</v>
      </c>
      <c r="AD147" s="29">
        <f t="shared" si="47"/>
        <v>669.7</v>
      </c>
      <c r="AE147" s="30">
        <f t="shared" si="47"/>
        <v>613.76</v>
      </c>
      <c r="AF147" s="30">
        <f t="shared" si="47"/>
        <v>566.44000000000005</v>
      </c>
      <c r="AG147" s="30">
        <f t="shared" si="47"/>
        <v>525.9</v>
      </c>
      <c r="AH147" s="30">
        <f t="shared" si="47"/>
        <v>490.77</v>
      </c>
      <c r="AI147" s="30">
        <f t="shared" si="47"/>
        <v>460.04</v>
      </c>
      <c r="AJ147" s="30">
        <f t="shared" si="47"/>
        <v>432.94</v>
      </c>
      <c r="AK147" s="30">
        <f t="shared" si="47"/>
        <v>408.85</v>
      </c>
      <c r="AL147" s="30">
        <f t="shared" si="47"/>
        <v>381.55</v>
      </c>
      <c r="AM147" s="30">
        <f t="shared" si="47"/>
        <v>352.76</v>
      </c>
      <c r="AN147" s="30">
        <f t="shared" si="47"/>
        <v>336.6</v>
      </c>
      <c r="AO147" s="30">
        <f t="shared" si="47"/>
        <v>325.94</v>
      </c>
      <c r="AP147" s="30">
        <f t="shared" si="47"/>
        <v>315.93</v>
      </c>
      <c r="AQ147" s="30">
        <f t="shared" si="47"/>
        <v>306.51</v>
      </c>
      <c r="AR147" s="30">
        <f t="shared" si="47"/>
        <v>297.64</v>
      </c>
      <c r="AS147" s="30">
        <f t="shared" si="47"/>
        <v>289.27</v>
      </c>
      <c r="AT147" s="30">
        <f t="shared" ref="AN147:AU162" si="52">ROUND($AC147/INDEX($E:$E,MATCH(AT$3,$A:$A,0)),2)</f>
        <v>281.36</v>
      </c>
      <c r="AU147" s="31">
        <f t="shared" si="52"/>
        <v>266.77</v>
      </c>
    </row>
    <row r="148" spans="21:47" x14ac:dyDescent="0.15">
      <c r="U148" s="25">
        <v>145</v>
      </c>
      <c r="V148" s="26">
        <f t="shared" si="48"/>
        <v>7526950</v>
      </c>
      <c r="W148" s="27">
        <v>20</v>
      </c>
      <c r="X148" s="28">
        <v>1450</v>
      </c>
      <c r="Y148" s="7">
        <f t="shared" si="46"/>
        <v>5191</v>
      </c>
      <c r="Z148" s="8">
        <f t="shared" si="49"/>
        <v>5191</v>
      </c>
      <c r="AA148" s="8">
        <f t="shared" si="42"/>
        <v>265265</v>
      </c>
      <c r="AB148" s="8">
        <f t="shared" si="51"/>
        <v>2880</v>
      </c>
      <c r="AC148" s="8">
        <f t="shared" si="50"/>
        <v>262335</v>
      </c>
      <c r="AD148" s="29">
        <f t="shared" ref="AD148:AS163" si="53">ROUND($AC148/INDEX($E:$E,MATCH(AD$3,$A:$A,0)),2)</f>
        <v>683.16</v>
      </c>
      <c r="AE148" s="30">
        <f t="shared" si="53"/>
        <v>626.1</v>
      </c>
      <c r="AF148" s="30">
        <f t="shared" si="53"/>
        <v>577.83000000000004</v>
      </c>
      <c r="AG148" s="30">
        <f t="shared" si="53"/>
        <v>536.47</v>
      </c>
      <c r="AH148" s="30">
        <f t="shared" si="53"/>
        <v>500.64</v>
      </c>
      <c r="AI148" s="30">
        <f t="shared" si="53"/>
        <v>469.29</v>
      </c>
      <c r="AJ148" s="30">
        <f t="shared" si="53"/>
        <v>441.64</v>
      </c>
      <c r="AK148" s="30">
        <f t="shared" si="53"/>
        <v>417.07</v>
      </c>
      <c r="AL148" s="30">
        <f t="shared" si="53"/>
        <v>389.22</v>
      </c>
      <c r="AM148" s="30">
        <f t="shared" si="53"/>
        <v>359.86</v>
      </c>
      <c r="AN148" s="30">
        <f t="shared" si="52"/>
        <v>343.37</v>
      </c>
      <c r="AO148" s="30">
        <f t="shared" si="52"/>
        <v>332.49</v>
      </c>
      <c r="AP148" s="30">
        <f t="shared" si="52"/>
        <v>322.27999999999997</v>
      </c>
      <c r="AQ148" s="30">
        <f t="shared" si="52"/>
        <v>312.68</v>
      </c>
      <c r="AR148" s="30">
        <f t="shared" si="52"/>
        <v>303.63</v>
      </c>
      <c r="AS148" s="30">
        <f t="shared" si="52"/>
        <v>295.08999999999997</v>
      </c>
      <c r="AT148" s="30">
        <f t="shared" si="52"/>
        <v>287.02</v>
      </c>
      <c r="AU148" s="31">
        <f t="shared" si="52"/>
        <v>272.13</v>
      </c>
    </row>
    <row r="149" spans="21:47" x14ac:dyDescent="0.15">
      <c r="U149" s="25">
        <v>146</v>
      </c>
      <c r="V149" s="26">
        <f t="shared" si="48"/>
        <v>7640180</v>
      </c>
      <c r="W149" s="27">
        <v>20</v>
      </c>
      <c r="X149" s="28">
        <v>1460</v>
      </c>
      <c r="Y149" s="7">
        <f t="shared" si="46"/>
        <v>5233</v>
      </c>
      <c r="Z149" s="8">
        <f t="shared" si="49"/>
        <v>5233</v>
      </c>
      <c r="AA149" s="8">
        <f t="shared" si="42"/>
        <v>270498</v>
      </c>
      <c r="AB149" s="8">
        <f t="shared" si="51"/>
        <v>2900</v>
      </c>
      <c r="AC149" s="8">
        <f t="shared" si="50"/>
        <v>267548</v>
      </c>
      <c r="AD149" s="29">
        <f t="shared" si="53"/>
        <v>696.74</v>
      </c>
      <c r="AE149" s="30">
        <f t="shared" si="53"/>
        <v>638.54</v>
      </c>
      <c r="AF149" s="30">
        <f t="shared" si="53"/>
        <v>589.30999999999995</v>
      </c>
      <c r="AG149" s="30">
        <f t="shared" si="53"/>
        <v>547.13</v>
      </c>
      <c r="AH149" s="30">
        <f t="shared" si="53"/>
        <v>510.59</v>
      </c>
      <c r="AI149" s="30">
        <f t="shared" si="53"/>
        <v>478.62</v>
      </c>
      <c r="AJ149" s="30">
        <f t="shared" si="53"/>
        <v>450.42</v>
      </c>
      <c r="AK149" s="30">
        <f t="shared" si="53"/>
        <v>425.35</v>
      </c>
      <c r="AL149" s="30">
        <f t="shared" si="53"/>
        <v>396.96</v>
      </c>
      <c r="AM149" s="30">
        <f t="shared" si="53"/>
        <v>367.01</v>
      </c>
      <c r="AN149" s="30">
        <f t="shared" si="52"/>
        <v>350.19</v>
      </c>
      <c r="AO149" s="30">
        <f t="shared" si="52"/>
        <v>339.1</v>
      </c>
      <c r="AP149" s="30">
        <f t="shared" si="52"/>
        <v>328.68</v>
      </c>
      <c r="AQ149" s="30">
        <f t="shared" si="52"/>
        <v>318.89</v>
      </c>
      <c r="AR149" s="30">
        <f t="shared" si="52"/>
        <v>309.66000000000003</v>
      </c>
      <c r="AS149" s="30">
        <f t="shared" si="52"/>
        <v>300.95</v>
      </c>
      <c r="AT149" s="30">
        <f t="shared" si="52"/>
        <v>292.72000000000003</v>
      </c>
      <c r="AU149" s="31">
        <f t="shared" si="52"/>
        <v>277.54000000000002</v>
      </c>
    </row>
    <row r="150" spans="21:47" x14ac:dyDescent="0.15">
      <c r="U150" s="25">
        <v>147</v>
      </c>
      <c r="V150" s="26">
        <f t="shared" si="48"/>
        <v>7752780</v>
      </c>
      <c r="W150" s="27">
        <v>20</v>
      </c>
      <c r="X150" s="28">
        <v>1470</v>
      </c>
      <c r="Y150" s="7">
        <f t="shared" si="46"/>
        <v>5274</v>
      </c>
      <c r="Z150" s="8">
        <f t="shared" si="49"/>
        <v>5274</v>
      </c>
      <c r="AA150" s="8">
        <f t="shared" si="42"/>
        <v>275772</v>
      </c>
      <c r="AB150" s="8">
        <f t="shared" si="51"/>
        <v>2920</v>
      </c>
      <c r="AC150" s="8">
        <f t="shared" si="50"/>
        <v>272802</v>
      </c>
      <c r="AD150" s="29">
        <f t="shared" si="53"/>
        <v>710.42</v>
      </c>
      <c r="AE150" s="30">
        <f t="shared" si="53"/>
        <v>651.08000000000004</v>
      </c>
      <c r="AF150" s="30">
        <f t="shared" si="53"/>
        <v>600.89</v>
      </c>
      <c r="AG150" s="30">
        <f t="shared" si="53"/>
        <v>557.88</v>
      </c>
      <c r="AH150" s="30">
        <f t="shared" si="53"/>
        <v>520.61</v>
      </c>
      <c r="AI150" s="30">
        <f t="shared" si="53"/>
        <v>488.02</v>
      </c>
      <c r="AJ150" s="30">
        <f t="shared" si="53"/>
        <v>459.26</v>
      </c>
      <c r="AK150" s="30">
        <f t="shared" si="53"/>
        <v>433.71</v>
      </c>
      <c r="AL150" s="30">
        <f t="shared" si="53"/>
        <v>404.75</v>
      </c>
      <c r="AM150" s="30">
        <f t="shared" si="53"/>
        <v>374.21</v>
      </c>
      <c r="AN150" s="30">
        <f t="shared" si="52"/>
        <v>357.07</v>
      </c>
      <c r="AO150" s="30">
        <f t="shared" si="52"/>
        <v>345.76</v>
      </c>
      <c r="AP150" s="30">
        <f t="shared" si="52"/>
        <v>335.14</v>
      </c>
      <c r="AQ150" s="30">
        <f t="shared" si="52"/>
        <v>325.14999999999998</v>
      </c>
      <c r="AR150" s="30">
        <f t="shared" si="52"/>
        <v>315.74</v>
      </c>
      <c r="AS150" s="30">
        <f t="shared" si="52"/>
        <v>306.86</v>
      </c>
      <c r="AT150" s="30">
        <f t="shared" si="52"/>
        <v>298.47000000000003</v>
      </c>
      <c r="AU150" s="31">
        <f t="shared" si="52"/>
        <v>282.99</v>
      </c>
    </row>
    <row r="151" spans="21:47" x14ac:dyDescent="0.15">
      <c r="U151" s="25">
        <v>148</v>
      </c>
      <c r="V151" s="26">
        <f t="shared" si="48"/>
        <v>7866200</v>
      </c>
      <c r="W151" s="27">
        <v>20</v>
      </c>
      <c r="X151" s="28">
        <v>1480</v>
      </c>
      <c r="Y151" s="7">
        <f t="shared" si="46"/>
        <v>5315</v>
      </c>
      <c r="Z151" s="8">
        <f t="shared" si="49"/>
        <v>5315</v>
      </c>
      <c r="AA151" s="8">
        <f t="shared" si="42"/>
        <v>281087</v>
      </c>
      <c r="AB151" s="8">
        <f t="shared" si="51"/>
        <v>2940</v>
      </c>
      <c r="AC151" s="8">
        <f t="shared" si="50"/>
        <v>278097</v>
      </c>
      <c r="AD151" s="29">
        <f t="shared" si="53"/>
        <v>724.21</v>
      </c>
      <c r="AE151" s="30">
        <f t="shared" si="53"/>
        <v>663.72</v>
      </c>
      <c r="AF151" s="30">
        <f t="shared" si="53"/>
        <v>612.54999999999995</v>
      </c>
      <c r="AG151" s="30">
        <f t="shared" si="53"/>
        <v>568.71</v>
      </c>
      <c r="AH151" s="30">
        <f t="shared" si="53"/>
        <v>530.72</v>
      </c>
      <c r="AI151" s="30">
        <f t="shared" si="53"/>
        <v>497.49</v>
      </c>
      <c r="AJ151" s="30">
        <f t="shared" si="53"/>
        <v>468.18</v>
      </c>
      <c r="AK151" s="30">
        <f t="shared" si="53"/>
        <v>442.13</v>
      </c>
      <c r="AL151" s="30">
        <f t="shared" si="53"/>
        <v>412.61</v>
      </c>
      <c r="AM151" s="30">
        <f t="shared" si="53"/>
        <v>381.48</v>
      </c>
      <c r="AN151" s="30">
        <f t="shared" si="52"/>
        <v>364</v>
      </c>
      <c r="AO151" s="30">
        <f t="shared" si="52"/>
        <v>352.47</v>
      </c>
      <c r="AP151" s="30">
        <f t="shared" si="52"/>
        <v>341.64</v>
      </c>
      <c r="AQ151" s="30">
        <f t="shared" si="52"/>
        <v>331.46</v>
      </c>
      <c r="AR151" s="30">
        <f t="shared" si="52"/>
        <v>321.87</v>
      </c>
      <c r="AS151" s="30">
        <f t="shared" si="52"/>
        <v>312.82</v>
      </c>
      <c r="AT151" s="30">
        <f t="shared" si="52"/>
        <v>304.26</v>
      </c>
      <c r="AU151" s="31">
        <f t="shared" si="52"/>
        <v>288.48</v>
      </c>
    </row>
    <row r="152" spans="21:47" x14ac:dyDescent="0.15">
      <c r="U152" s="25">
        <v>149</v>
      </c>
      <c r="V152" s="26">
        <f t="shared" si="48"/>
        <v>7980440</v>
      </c>
      <c r="W152" s="27">
        <v>20</v>
      </c>
      <c r="X152" s="28">
        <v>1490</v>
      </c>
      <c r="Y152" s="7">
        <f t="shared" si="46"/>
        <v>5356</v>
      </c>
      <c r="Z152" s="8">
        <f t="shared" si="49"/>
        <v>5356</v>
      </c>
      <c r="AA152" s="8">
        <f t="shared" si="42"/>
        <v>286443</v>
      </c>
      <c r="AB152" s="8">
        <f t="shared" si="51"/>
        <v>2960</v>
      </c>
      <c r="AC152" s="8">
        <f t="shared" si="50"/>
        <v>283433</v>
      </c>
      <c r="AD152" s="29">
        <f t="shared" si="53"/>
        <v>738.11</v>
      </c>
      <c r="AE152" s="30">
        <f t="shared" si="53"/>
        <v>676.45</v>
      </c>
      <c r="AF152" s="30">
        <f t="shared" si="53"/>
        <v>624.29999999999995</v>
      </c>
      <c r="AG152" s="30">
        <f t="shared" si="53"/>
        <v>579.62</v>
      </c>
      <c r="AH152" s="30">
        <f t="shared" si="53"/>
        <v>540.9</v>
      </c>
      <c r="AI152" s="30">
        <f t="shared" si="53"/>
        <v>507.04</v>
      </c>
      <c r="AJ152" s="30">
        <f t="shared" si="53"/>
        <v>477.16</v>
      </c>
      <c r="AK152" s="30">
        <f t="shared" si="53"/>
        <v>450.61</v>
      </c>
      <c r="AL152" s="30">
        <f t="shared" si="53"/>
        <v>420.52</v>
      </c>
      <c r="AM152" s="30">
        <f t="shared" si="53"/>
        <v>388.8</v>
      </c>
      <c r="AN152" s="30">
        <f t="shared" si="52"/>
        <v>370.99</v>
      </c>
      <c r="AO152" s="30">
        <f t="shared" si="52"/>
        <v>359.23</v>
      </c>
      <c r="AP152" s="30">
        <f t="shared" si="52"/>
        <v>348.2</v>
      </c>
      <c r="AQ152" s="30">
        <f t="shared" si="52"/>
        <v>337.82</v>
      </c>
      <c r="AR152" s="30">
        <f t="shared" si="52"/>
        <v>328.05</v>
      </c>
      <c r="AS152" s="30">
        <f t="shared" si="52"/>
        <v>318.82</v>
      </c>
      <c r="AT152" s="30">
        <f t="shared" si="52"/>
        <v>310.10000000000002</v>
      </c>
      <c r="AU152" s="31">
        <f t="shared" si="52"/>
        <v>294.02</v>
      </c>
    </row>
    <row r="153" spans="21:47" x14ac:dyDescent="0.15">
      <c r="U153" s="25">
        <v>150</v>
      </c>
      <c r="V153" s="26">
        <f t="shared" si="48"/>
        <v>8095500</v>
      </c>
      <c r="W153" s="27">
        <v>20</v>
      </c>
      <c r="X153" s="28">
        <v>1500</v>
      </c>
      <c r="Y153" s="7">
        <f t="shared" si="46"/>
        <v>5397</v>
      </c>
      <c r="Z153" s="8">
        <f t="shared" si="49"/>
        <v>5397</v>
      </c>
      <c r="AA153" s="8">
        <f t="shared" si="42"/>
        <v>291840</v>
      </c>
      <c r="AB153" s="8">
        <f t="shared" si="51"/>
        <v>2980</v>
      </c>
      <c r="AC153" s="8">
        <f t="shared" si="50"/>
        <v>288810</v>
      </c>
      <c r="AD153" s="29">
        <f t="shared" si="53"/>
        <v>752.11</v>
      </c>
      <c r="AE153" s="30">
        <f t="shared" si="53"/>
        <v>689.28</v>
      </c>
      <c r="AF153" s="30">
        <f t="shared" si="53"/>
        <v>636.15</v>
      </c>
      <c r="AG153" s="30">
        <f t="shared" si="53"/>
        <v>590.61</v>
      </c>
      <c r="AH153" s="30">
        <f t="shared" si="53"/>
        <v>551.16</v>
      </c>
      <c r="AI153" s="30">
        <f t="shared" si="53"/>
        <v>516.65</v>
      </c>
      <c r="AJ153" s="30">
        <f t="shared" si="53"/>
        <v>486.21</v>
      </c>
      <c r="AK153" s="30">
        <f t="shared" si="53"/>
        <v>459.16</v>
      </c>
      <c r="AL153" s="30">
        <f t="shared" si="53"/>
        <v>428.5</v>
      </c>
      <c r="AM153" s="30">
        <f t="shared" si="53"/>
        <v>396.17</v>
      </c>
      <c r="AN153" s="30">
        <f t="shared" si="52"/>
        <v>378.02</v>
      </c>
      <c r="AO153" s="30">
        <f t="shared" si="52"/>
        <v>366.05</v>
      </c>
      <c r="AP153" s="30">
        <f t="shared" si="52"/>
        <v>354.8</v>
      </c>
      <c r="AQ153" s="30">
        <f t="shared" si="52"/>
        <v>344.23</v>
      </c>
      <c r="AR153" s="30">
        <f t="shared" si="52"/>
        <v>334.27</v>
      </c>
      <c r="AS153" s="30">
        <f t="shared" si="52"/>
        <v>324.87</v>
      </c>
      <c r="AT153" s="30">
        <f t="shared" si="52"/>
        <v>315.98</v>
      </c>
      <c r="AU153" s="31">
        <f t="shared" si="52"/>
        <v>299.60000000000002</v>
      </c>
    </row>
    <row r="154" spans="21:47" x14ac:dyDescent="0.15">
      <c r="U154" s="25">
        <v>151</v>
      </c>
      <c r="V154" s="26">
        <f t="shared" si="48"/>
        <v>8211380</v>
      </c>
      <c r="W154" s="27">
        <v>20</v>
      </c>
      <c r="X154" s="28">
        <v>1510</v>
      </c>
      <c r="Y154" s="7">
        <f t="shared" si="46"/>
        <v>5438</v>
      </c>
      <c r="Z154" s="2">
        <f t="shared" si="49"/>
        <v>5438</v>
      </c>
      <c r="AA154" s="8">
        <f t="shared" si="42"/>
        <v>297278</v>
      </c>
      <c r="AB154" s="8">
        <f t="shared" si="51"/>
        <v>3000</v>
      </c>
      <c r="AC154" s="8">
        <f t="shared" si="50"/>
        <v>294228</v>
      </c>
      <c r="AD154" s="29">
        <f t="shared" si="53"/>
        <v>766.22</v>
      </c>
      <c r="AE154" s="30">
        <f t="shared" si="53"/>
        <v>702.21</v>
      </c>
      <c r="AF154" s="30">
        <f t="shared" si="53"/>
        <v>648.08000000000004</v>
      </c>
      <c r="AG154" s="30">
        <f t="shared" si="53"/>
        <v>601.69000000000005</v>
      </c>
      <c r="AH154" s="30">
        <f t="shared" si="53"/>
        <v>561.5</v>
      </c>
      <c r="AI154" s="30">
        <f t="shared" si="53"/>
        <v>526.35</v>
      </c>
      <c r="AJ154" s="30">
        <f t="shared" si="53"/>
        <v>495.33</v>
      </c>
      <c r="AK154" s="30">
        <f t="shared" si="53"/>
        <v>467.77</v>
      </c>
      <c r="AL154" s="30">
        <f t="shared" si="53"/>
        <v>436.54</v>
      </c>
      <c r="AM154" s="30">
        <f t="shared" si="53"/>
        <v>403.6</v>
      </c>
      <c r="AN154" s="30">
        <f t="shared" si="52"/>
        <v>385.12</v>
      </c>
      <c r="AO154" s="30">
        <f t="shared" si="52"/>
        <v>372.91</v>
      </c>
      <c r="AP154" s="30">
        <f t="shared" si="52"/>
        <v>361.46</v>
      </c>
      <c r="AQ154" s="30">
        <f t="shared" si="52"/>
        <v>350.69</v>
      </c>
      <c r="AR154" s="30">
        <f t="shared" si="52"/>
        <v>340.54</v>
      </c>
      <c r="AS154" s="30">
        <f t="shared" si="52"/>
        <v>330.97</v>
      </c>
      <c r="AT154" s="30">
        <f t="shared" si="52"/>
        <v>321.91000000000003</v>
      </c>
      <c r="AU154" s="31">
        <f t="shared" si="52"/>
        <v>305.22000000000003</v>
      </c>
    </row>
    <row r="155" spans="21:47" x14ac:dyDescent="0.15">
      <c r="U155" s="25">
        <v>152</v>
      </c>
      <c r="V155" s="26">
        <f t="shared" si="48"/>
        <v>8326560</v>
      </c>
      <c r="W155" s="27">
        <v>20</v>
      </c>
      <c r="X155" s="28">
        <v>1520</v>
      </c>
      <c r="Y155" s="7">
        <f t="shared" si="46"/>
        <v>5478</v>
      </c>
      <c r="Z155" s="2">
        <f t="shared" si="49"/>
        <v>5478</v>
      </c>
      <c r="AA155" s="8">
        <f t="shared" si="42"/>
        <v>302756</v>
      </c>
      <c r="AB155" s="8">
        <f t="shared" si="51"/>
        <v>3020</v>
      </c>
      <c r="AC155" s="8">
        <f t="shared" si="50"/>
        <v>299686</v>
      </c>
      <c r="AD155" s="29">
        <f t="shared" si="53"/>
        <v>780.43</v>
      </c>
      <c r="AE155" s="30">
        <f t="shared" si="53"/>
        <v>715.24</v>
      </c>
      <c r="AF155" s="30">
        <f t="shared" si="53"/>
        <v>660.1</v>
      </c>
      <c r="AG155" s="30">
        <f t="shared" si="53"/>
        <v>612.85</v>
      </c>
      <c r="AH155" s="30">
        <f t="shared" si="53"/>
        <v>571.91999999999996</v>
      </c>
      <c r="AI155" s="30">
        <f t="shared" si="53"/>
        <v>536.11</v>
      </c>
      <c r="AJ155" s="30">
        <f t="shared" si="53"/>
        <v>504.52</v>
      </c>
      <c r="AK155" s="30">
        <f t="shared" si="53"/>
        <v>476.45</v>
      </c>
      <c r="AL155" s="30">
        <f t="shared" si="53"/>
        <v>444.64</v>
      </c>
      <c r="AM155" s="30">
        <f t="shared" si="53"/>
        <v>411.09</v>
      </c>
      <c r="AN155" s="30">
        <f t="shared" si="52"/>
        <v>392.26</v>
      </c>
      <c r="AO155" s="30">
        <f t="shared" si="52"/>
        <v>379.83</v>
      </c>
      <c r="AP155" s="30">
        <f t="shared" si="52"/>
        <v>368.16</v>
      </c>
      <c r="AQ155" s="30">
        <f t="shared" si="52"/>
        <v>357.19</v>
      </c>
      <c r="AR155" s="30">
        <f t="shared" si="52"/>
        <v>346.86</v>
      </c>
      <c r="AS155" s="30">
        <f t="shared" si="52"/>
        <v>337.1</v>
      </c>
      <c r="AT155" s="30">
        <f t="shared" si="52"/>
        <v>327.88</v>
      </c>
      <c r="AU155" s="31">
        <f t="shared" si="52"/>
        <v>310.88</v>
      </c>
    </row>
    <row r="156" spans="21:47" x14ac:dyDescent="0.15">
      <c r="U156" s="25">
        <v>153</v>
      </c>
      <c r="V156" s="26">
        <f t="shared" si="48"/>
        <v>8444070</v>
      </c>
      <c r="W156" s="27">
        <v>20</v>
      </c>
      <c r="X156" s="28">
        <v>1530</v>
      </c>
      <c r="Y156" s="7">
        <f t="shared" si="46"/>
        <v>5519</v>
      </c>
      <c r="Z156" s="2">
        <f t="shared" si="49"/>
        <v>5519</v>
      </c>
      <c r="AA156" s="8">
        <f t="shared" si="42"/>
        <v>308275</v>
      </c>
      <c r="AB156" s="8">
        <f t="shared" si="51"/>
        <v>3040</v>
      </c>
      <c r="AC156" s="8">
        <f t="shared" si="50"/>
        <v>305185</v>
      </c>
      <c r="AD156" s="29">
        <f t="shared" si="53"/>
        <v>794.75</v>
      </c>
      <c r="AE156" s="30">
        <f t="shared" si="53"/>
        <v>728.37</v>
      </c>
      <c r="AF156" s="30">
        <f t="shared" si="53"/>
        <v>672.21</v>
      </c>
      <c r="AG156" s="30">
        <f t="shared" si="53"/>
        <v>624.1</v>
      </c>
      <c r="AH156" s="30">
        <f t="shared" si="53"/>
        <v>582.41</v>
      </c>
      <c r="AI156" s="30">
        <f t="shared" si="53"/>
        <v>545.95000000000005</v>
      </c>
      <c r="AJ156" s="30">
        <f t="shared" si="53"/>
        <v>513.78</v>
      </c>
      <c r="AK156" s="30">
        <f t="shared" si="53"/>
        <v>485.19</v>
      </c>
      <c r="AL156" s="30">
        <f t="shared" si="53"/>
        <v>452.8</v>
      </c>
      <c r="AM156" s="30">
        <f t="shared" si="53"/>
        <v>418.64</v>
      </c>
      <c r="AN156" s="30">
        <f t="shared" si="52"/>
        <v>399.46</v>
      </c>
      <c r="AO156" s="30">
        <f t="shared" si="52"/>
        <v>386.8</v>
      </c>
      <c r="AP156" s="30">
        <f t="shared" si="52"/>
        <v>374.92</v>
      </c>
      <c r="AQ156" s="30">
        <f t="shared" si="52"/>
        <v>363.75</v>
      </c>
      <c r="AR156" s="30">
        <f t="shared" si="52"/>
        <v>353.22</v>
      </c>
      <c r="AS156" s="30">
        <f t="shared" si="52"/>
        <v>343.29</v>
      </c>
      <c r="AT156" s="30">
        <f t="shared" si="52"/>
        <v>333.9</v>
      </c>
      <c r="AU156" s="31">
        <f t="shared" si="52"/>
        <v>316.58</v>
      </c>
    </row>
    <row r="157" spans="21:47" x14ac:dyDescent="0.15">
      <c r="U157" s="25">
        <v>154</v>
      </c>
      <c r="V157" s="26">
        <f t="shared" si="48"/>
        <v>8560860</v>
      </c>
      <c r="W157" s="27">
        <v>20</v>
      </c>
      <c r="X157" s="28">
        <v>1540</v>
      </c>
      <c r="Y157" s="7">
        <f t="shared" si="46"/>
        <v>5559</v>
      </c>
      <c r="Z157" s="2">
        <f t="shared" si="49"/>
        <v>5559</v>
      </c>
      <c r="AA157" s="8">
        <f t="shared" si="42"/>
        <v>313834</v>
      </c>
      <c r="AB157" s="8">
        <f t="shared" si="51"/>
        <v>3060</v>
      </c>
      <c r="AC157" s="8">
        <f t="shared" si="50"/>
        <v>310724</v>
      </c>
      <c r="AD157" s="29">
        <f t="shared" si="53"/>
        <v>809.18</v>
      </c>
      <c r="AE157" s="30">
        <f t="shared" si="53"/>
        <v>741.58</v>
      </c>
      <c r="AF157" s="30">
        <f t="shared" si="53"/>
        <v>684.41</v>
      </c>
      <c r="AG157" s="30">
        <f t="shared" si="53"/>
        <v>635.42999999999995</v>
      </c>
      <c r="AH157" s="30">
        <f t="shared" si="53"/>
        <v>592.98</v>
      </c>
      <c r="AI157" s="30">
        <f t="shared" si="53"/>
        <v>555.86</v>
      </c>
      <c r="AJ157" s="30">
        <f t="shared" si="53"/>
        <v>523.1</v>
      </c>
      <c r="AK157" s="30">
        <f t="shared" si="53"/>
        <v>494</v>
      </c>
      <c r="AL157" s="30">
        <f t="shared" si="53"/>
        <v>461.01</v>
      </c>
      <c r="AM157" s="30">
        <f t="shared" si="53"/>
        <v>426.23</v>
      </c>
      <c r="AN157" s="30">
        <f t="shared" si="52"/>
        <v>406.71</v>
      </c>
      <c r="AO157" s="30">
        <f t="shared" si="52"/>
        <v>393.82</v>
      </c>
      <c r="AP157" s="30">
        <f t="shared" si="52"/>
        <v>381.72</v>
      </c>
      <c r="AQ157" s="30">
        <f t="shared" si="52"/>
        <v>370.35</v>
      </c>
      <c r="AR157" s="30">
        <f t="shared" si="52"/>
        <v>359.63</v>
      </c>
      <c r="AS157" s="30">
        <f t="shared" si="52"/>
        <v>349.52</v>
      </c>
      <c r="AT157" s="30">
        <f t="shared" si="52"/>
        <v>339.96</v>
      </c>
      <c r="AU157" s="31">
        <f t="shared" si="52"/>
        <v>322.33</v>
      </c>
    </row>
    <row r="158" spans="21:47" x14ac:dyDescent="0.15">
      <c r="U158" s="25">
        <v>155</v>
      </c>
      <c r="V158" s="26">
        <f t="shared" si="48"/>
        <v>8678450</v>
      </c>
      <c r="W158" s="27">
        <v>20</v>
      </c>
      <c r="X158" s="28">
        <v>1550</v>
      </c>
      <c r="Y158" s="7">
        <f t="shared" si="46"/>
        <v>5599</v>
      </c>
      <c r="Z158" s="2">
        <f t="shared" si="49"/>
        <v>5599</v>
      </c>
      <c r="AA158" s="8">
        <f t="shared" si="42"/>
        <v>319433</v>
      </c>
      <c r="AB158" s="8">
        <f t="shared" si="51"/>
        <v>3080</v>
      </c>
      <c r="AC158" s="8">
        <f t="shared" si="50"/>
        <v>316303</v>
      </c>
      <c r="AD158" s="29">
        <f t="shared" si="53"/>
        <v>823.71</v>
      </c>
      <c r="AE158" s="30">
        <f t="shared" si="53"/>
        <v>754.9</v>
      </c>
      <c r="AF158" s="30">
        <f t="shared" si="53"/>
        <v>696.7</v>
      </c>
      <c r="AG158" s="30">
        <f t="shared" si="53"/>
        <v>646.84</v>
      </c>
      <c r="AH158" s="30">
        <f t="shared" si="53"/>
        <v>603.63</v>
      </c>
      <c r="AI158" s="30">
        <f t="shared" si="53"/>
        <v>565.84</v>
      </c>
      <c r="AJ158" s="30">
        <f t="shared" si="53"/>
        <v>532.5</v>
      </c>
      <c r="AK158" s="30">
        <f t="shared" si="53"/>
        <v>502.87</v>
      </c>
      <c r="AL158" s="30">
        <f t="shared" si="53"/>
        <v>469.29</v>
      </c>
      <c r="AM158" s="30">
        <f t="shared" si="53"/>
        <v>433.89</v>
      </c>
      <c r="AN158" s="30">
        <f t="shared" si="52"/>
        <v>414.01</v>
      </c>
      <c r="AO158" s="30">
        <f t="shared" si="52"/>
        <v>400.89</v>
      </c>
      <c r="AP158" s="30">
        <f t="shared" si="52"/>
        <v>388.58</v>
      </c>
      <c r="AQ158" s="30">
        <f t="shared" si="52"/>
        <v>377</v>
      </c>
      <c r="AR158" s="30">
        <f t="shared" si="52"/>
        <v>366.09</v>
      </c>
      <c r="AS158" s="30">
        <f t="shared" si="52"/>
        <v>355.8</v>
      </c>
      <c r="AT158" s="30">
        <f t="shared" si="52"/>
        <v>346.06</v>
      </c>
      <c r="AU158" s="31">
        <f t="shared" si="52"/>
        <v>328.12</v>
      </c>
    </row>
    <row r="159" spans="21:47" x14ac:dyDescent="0.15">
      <c r="U159" s="25">
        <v>156</v>
      </c>
      <c r="V159" s="26">
        <f t="shared" si="48"/>
        <v>8796840</v>
      </c>
      <c r="W159" s="27">
        <v>20</v>
      </c>
      <c r="X159" s="28">
        <v>1560</v>
      </c>
      <c r="Y159" s="7">
        <f t="shared" si="46"/>
        <v>5639</v>
      </c>
      <c r="Z159" s="2">
        <f t="shared" si="49"/>
        <v>5639</v>
      </c>
      <c r="AA159" s="8">
        <f t="shared" si="42"/>
        <v>325072</v>
      </c>
      <c r="AB159" s="8">
        <f t="shared" si="51"/>
        <v>3100</v>
      </c>
      <c r="AC159" s="8">
        <f t="shared" si="50"/>
        <v>321922</v>
      </c>
      <c r="AD159" s="29">
        <f t="shared" si="53"/>
        <v>838.34</v>
      </c>
      <c r="AE159" s="30">
        <f t="shared" si="53"/>
        <v>768.31</v>
      </c>
      <c r="AF159" s="30">
        <f t="shared" si="53"/>
        <v>709.08</v>
      </c>
      <c r="AG159" s="30">
        <f t="shared" si="53"/>
        <v>658.33</v>
      </c>
      <c r="AH159" s="30">
        <f t="shared" si="53"/>
        <v>614.35</v>
      </c>
      <c r="AI159" s="30">
        <f t="shared" si="53"/>
        <v>575.89</v>
      </c>
      <c r="AJ159" s="30">
        <f t="shared" si="53"/>
        <v>541.96</v>
      </c>
      <c r="AK159" s="30">
        <f t="shared" si="53"/>
        <v>511.8</v>
      </c>
      <c r="AL159" s="30">
        <f t="shared" si="53"/>
        <v>477.63</v>
      </c>
      <c r="AM159" s="30">
        <f t="shared" si="53"/>
        <v>441.59</v>
      </c>
      <c r="AN159" s="30">
        <f t="shared" si="52"/>
        <v>421.36</v>
      </c>
      <c r="AO159" s="30">
        <f t="shared" si="52"/>
        <v>408.01</v>
      </c>
      <c r="AP159" s="30">
        <f t="shared" si="52"/>
        <v>395.48</v>
      </c>
      <c r="AQ159" s="30">
        <f t="shared" si="52"/>
        <v>383.7</v>
      </c>
      <c r="AR159" s="30">
        <f t="shared" si="52"/>
        <v>372.59</v>
      </c>
      <c r="AS159" s="30">
        <f t="shared" si="52"/>
        <v>362.12</v>
      </c>
      <c r="AT159" s="30">
        <f t="shared" si="52"/>
        <v>352.21</v>
      </c>
      <c r="AU159" s="31">
        <f t="shared" si="52"/>
        <v>333.94</v>
      </c>
    </row>
    <row r="160" spans="21:47" x14ac:dyDescent="0.15">
      <c r="U160" s="25">
        <v>157</v>
      </c>
      <c r="V160" s="26">
        <f t="shared" si="48"/>
        <v>8916030</v>
      </c>
      <c r="W160" s="27">
        <v>20</v>
      </c>
      <c r="X160" s="28">
        <v>1570</v>
      </c>
      <c r="Y160" s="7">
        <f t="shared" si="46"/>
        <v>5679</v>
      </c>
      <c r="Z160" s="2">
        <f t="shared" si="49"/>
        <v>5679</v>
      </c>
      <c r="AA160" s="8">
        <f t="shared" si="42"/>
        <v>330751</v>
      </c>
      <c r="AB160" s="8">
        <f t="shared" si="51"/>
        <v>3120</v>
      </c>
      <c r="AC160" s="8">
        <f t="shared" si="50"/>
        <v>327581</v>
      </c>
      <c r="AD160" s="29">
        <f t="shared" si="53"/>
        <v>853.08</v>
      </c>
      <c r="AE160" s="30">
        <f t="shared" si="53"/>
        <v>781.82</v>
      </c>
      <c r="AF160" s="30">
        <f t="shared" si="53"/>
        <v>721.54</v>
      </c>
      <c r="AG160" s="30">
        <f t="shared" si="53"/>
        <v>669.9</v>
      </c>
      <c r="AH160" s="30">
        <f t="shared" si="53"/>
        <v>625.15</v>
      </c>
      <c r="AI160" s="30">
        <f t="shared" si="53"/>
        <v>586.01</v>
      </c>
      <c r="AJ160" s="30">
        <f t="shared" si="53"/>
        <v>551.48</v>
      </c>
      <c r="AK160" s="30">
        <f t="shared" si="53"/>
        <v>520.79999999999995</v>
      </c>
      <c r="AL160" s="30">
        <f t="shared" si="53"/>
        <v>486.03</v>
      </c>
      <c r="AM160" s="30">
        <f t="shared" si="53"/>
        <v>449.36</v>
      </c>
      <c r="AN160" s="30">
        <f t="shared" si="52"/>
        <v>428.77</v>
      </c>
      <c r="AO160" s="30">
        <f t="shared" si="52"/>
        <v>415.19</v>
      </c>
      <c r="AP160" s="30">
        <f t="shared" si="52"/>
        <v>402.43</v>
      </c>
      <c r="AQ160" s="30">
        <f t="shared" si="52"/>
        <v>390.44</v>
      </c>
      <c r="AR160" s="30">
        <f t="shared" si="52"/>
        <v>379.14</v>
      </c>
      <c r="AS160" s="30">
        <f t="shared" si="52"/>
        <v>368.48</v>
      </c>
      <c r="AT160" s="30">
        <f t="shared" si="52"/>
        <v>358.4</v>
      </c>
      <c r="AU160" s="31">
        <f t="shared" si="52"/>
        <v>339.81</v>
      </c>
    </row>
    <row r="161" spans="21:47" x14ac:dyDescent="0.15">
      <c r="U161" s="25">
        <v>158</v>
      </c>
      <c r="V161" s="26">
        <f t="shared" si="48"/>
        <v>9036020</v>
      </c>
      <c r="W161" s="27">
        <v>20</v>
      </c>
      <c r="X161" s="28">
        <v>1580</v>
      </c>
      <c r="Y161" s="7">
        <f t="shared" si="46"/>
        <v>5719</v>
      </c>
      <c r="Z161" s="2">
        <f t="shared" si="49"/>
        <v>5719</v>
      </c>
      <c r="AA161" s="8">
        <f t="shared" si="42"/>
        <v>336470</v>
      </c>
      <c r="AB161" s="8">
        <f t="shared" si="51"/>
        <v>3140</v>
      </c>
      <c r="AC161" s="8">
        <f t="shared" si="50"/>
        <v>333280</v>
      </c>
      <c r="AD161" s="29">
        <f t="shared" si="53"/>
        <v>867.92</v>
      </c>
      <c r="AE161" s="30">
        <f t="shared" si="53"/>
        <v>795.42</v>
      </c>
      <c r="AF161" s="30">
        <f t="shared" si="53"/>
        <v>734.1</v>
      </c>
      <c r="AG161" s="30">
        <f t="shared" si="53"/>
        <v>681.55</v>
      </c>
      <c r="AH161" s="30">
        <f t="shared" si="53"/>
        <v>636.03</v>
      </c>
      <c r="AI161" s="30">
        <f t="shared" si="53"/>
        <v>596.21</v>
      </c>
      <c r="AJ161" s="30">
        <f t="shared" si="53"/>
        <v>561.08000000000004</v>
      </c>
      <c r="AK161" s="30">
        <f t="shared" si="53"/>
        <v>529.86</v>
      </c>
      <c r="AL161" s="30">
        <f t="shared" si="53"/>
        <v>494.48</v>
      </c>
      <c r="AM161" s="30">
        <f t="shared" si="53"/>
        <v>457.17</v>
      </c>
      <c r="AN161" s="30">
        <f t="shared" si="52"/>
        <v>436.23</v>
      </c>
      <c r="AO161" s="30">
        <f t="shared" si="52"/>
        <v>422.41</v>
      </c>
      <c r="AP161" s="30">
        <f t="shared" si="52"/>
        <v>409.43</v>
      </c>
      <c r="AQ161" s="30">
        <f t="shared" si="52"/>
        <v>397.23</v>
      </c>
      <c r="AR161" s="30">
        <f t="shared" si="52"/>
        <v>385.74</v>
      </c>
      <c r="AS161" s="30">
        <f t="shared" si="52"/>
        <v>374.89</v>
      </c>
      <c r="AT161" s="30">
        <f t="shared" si="52"/>
        <v>364.64</v>
      </c>
      <c r="AU161" s="31">
        <f t="shared" si="52"/>
        <v>345.73</v>
      </c>
    </row>
    <row r="162" spans="21:47" x14ac:dyDescent="0.15">
      <c r="U162" s="25">
        <v>159</v>
      </c>
      <c r="V162" s="26">
        <f t="shared" si="48"/>
        <v>9156810</v>
      </c>
      <c r="W162" s="27">
        <v>20</v>
      </c>
      <c r="X162" s="28">
        <v>1590</v>
      </c>
      <c r="Y162" s="7">
        <f t="shared" si="46"/>
        <v>5759</v>
      </c>
      <c r="Z162" s="8">
        <f t="shared" si="49"/>
        <v>5759</v>
      </c>
      <c r="AA162" s="8">
        <f t="shared" si="42"/>
        <v>342229</v>
      </c>
      <c r="AB162" s="8">
        <f t="shared" si="51"/>
        <v>3160</v>
      </c>
      <c r="AC162" s="8">
        <f t="shared" si="50"/>
        <v>339019</v>
      </c>
      <c r="AD162" s="29">
        <f t="shared" si="53"/>
        <v>882.86</v>
      </c>
      <c r="AE162" s="30">
        <f t="shared" si="53"/>
        <v>809.11</v>
      </c>
      <c r="AF162" s="30">
        <f t="shared" si="53"/>
        <v>746.74</v>
      </c>
      <c r="AG162" s="30">
        <f t="shared" si="53"/>
        <v>693.29</v>
      </c>
      <c r="AH162" s="30">
        <f t="shared" si="53"/>
        <v>646.98</v>
      </c>
      <c r="AI162" s="30">
        <f t="shared" si="53"/>
        <v>606.47</v>
      </c>
      <c r="AJ162" s="30">
        <f t="shared" si="53"/>
        <v>570.74</v>
      </c>
      <c r="AK162" s="30">
        <f t="shared" si="53"/>
        <v>538.98</v>
      </c>
      <c r="AL162" s="30">
        <f t="shared" si="53"/>
        <v>503</v>
      </c>
      <c r="AM162" s="30">
        <f t="shared" si="53"/>
        <v>465.05</v>
      </c>
      <c r="AN162" s="30">
        <f t="shared" si="52"/>
        <v>443.74</v>
      </c>
      <c r="AO162" s="30">
        <f t="shared" si="52"/>
        <v>429.68</v>
      </c>
      <c r="AP162" s="30">
        <f t="shared" si="52"/>
        <v>416.49</v>
      </c>
      <c r="AQ162" s="30">
        <f t="shared" si="52"/>
        <v>404.08</v>
      </c>
      <c r="AR162" s="30">
        <f t="shared" si="52"/>
        <v>392.38</v>
      </c>
      <c r="AS162" s="30">
        <f t="shared" si="52"/>
        <v>381.35</v>
      </c>
      <c r="AT162" s="30">
        <f t="shared" si="52"/>
        <v>370.92</v>
      </c>
      <c r="AU162" s="31">
        <f t="shared" si="52"/>
        <v>351.68</v>
      </c>
    </row>
    <row r="163" spans="21:47" x14ac:dyDescent="0.15">
      <c r="U163" s="25">
        <v>160</v>
      </c>
      <c r="V163" s="26">
        <f t="shared" si="48"/>
        <v>9278400</v>
      </c>
      <c r="W163" s="27">
        <v>20</v>
      </c>
      <c r="X163" s="28">
        <v>1600</v>
      </c>
      <c r="Y163" s="7">
        <f t="shared" si="46"/>
        <v>5799</v>
      </c>
      <c r="Z163" s="8">
        <f t="shared" si="49"/>
        <v>5799</v>
      </c>
      <c r="AA163" s="8">
        <f t="shared" si="42"/>
        <v>348028</v>
      </c>
      <c r="AB163" s="8">
        <f t="shared" si="51"/>
        <v>3180</v>
      </c>
      <c r="AC163" s="8">
        <f t="shared" si="50"/>
        <v>344798</v>
      </c>
      <c r="AD163" s="29">
        <f t="shared" si="53"/>
        <v>897.91</v>
      </c>
      <c r="AE163" s="30">
        <f t="shared" si="53"/>
        <v>822.91</v>
      </c>
      <c r="AF163" s="30">
        <f t="shared" si="53"/>
        <v>759.47</v>
      </c>
      <c r="AG163" s="30">
        <f t="shared" si="53"/>
        <v>705.11</v>
      </c>
      <c r="AH163" s="30">
        <f t="shared" si="53"/>
        <v>658.01</v>
      </c>
      <c r="AI163" s="30">
        <f t="shared" si="53"/>
        <v>616.80999999999995</v>
      </c>
      <c r="AJ163" s="30">
        <f t="shared" si="53"/>
        <v>580.47</v>
      </c>
      <c r="AK163" s="30">
        <f t="shared" si="53"/>
        <v>548.16999999999996</v>
      </c>
      <c r="AL163" s="30">
        <f t="shared" si="53"/>
        <v>511.57</v>
      </c>
      <c r="AM163" s="30">
        <f t="shared" si="53"/>
        <v>472.97</v>
      </c>
      <c r="AN163" s="30">
        <f t="shared" si="53"/>
        <v>451.31</v>
      </c>
      <c r="AO163" s="30">
        <f t="shared" si="53"/>
        <v>437.01</v>
      </c>
      <c r="AP163" s="30">
        <f t="shared" si="53"/>
        <v>423.58</v>
      </c>
      <c r="AQ163" s="30">
        <f t="shared" si="53"/>
        <v>410.96</v>
      </c>
      <c r="AR163" s="30">
        <f t="shared" si="53"/>
        <v>399.07</v>
      </c>
      <c r="AS163" s="30">
        <f t="shared" si="53"/>
        <v>387.85</v>
      </c>
      <c r="AT163" s="30">
        <f t="shared" ref="AN163:AU178" si="54">ROUND($AC163/INDEX($E:$E,MATCH(AT$3,$A:$A,0)),2)</f>
        <v>377.24</v>
      </c>
      <c r="AU163" s="31">
        <f t="shared" si="54"/>
        <v>357.67</v>
      </c>
    </row>
    <row r="164" spans="21:47" x14ac:dyDescent="0.15">
      <c r="U164" s="25">
        <v>161</v>
      </c>
      <c r="V164" s="26">
        <f t="shared" si="48"/>
        <v>9399180</v>
      </c>
      <c r="W164" s="27">
        <v>20</v>
      </c>
      <c r="X164" s="28">
        <v>1610</v>
      </c>
      <c r="Y164" s="7">
        <f t="shared" si="46"/>
        <v>5838</v>
      </c>
      <c r="Z164" s="8">
        <f t="shared" si="49"/>
        <v>5838</v>
      </c>
      <c r="AA164" s="8">
        <f t="shared" si="42"/>
        <v>353866</v>
      </c>
      <c r="AB164" s="8">
        <f t="shared" si="51"/>
        <v>3200</v>
      </c>
      <c r="AC164" s="8">
        <f t="shared" si="50"/>
        <v>350616</v>
      </c>
      <c r="AD164" s="29">
        <f t="shared" ref="AD164:AS179" si="55">ROUND($AC164/INDEX($E:$E,MATCH(AD$3,$A:$A,0)),2)</f>
        <v>913.06</v>
      </c>
      <c r="AE164" s="30">
        <f t="shared" si="55"/>
        <v>836.79</v>
      </c>
      <c r="AF164" s="30">
        <f t="shared" si="55"/>
        <v>772.28</v>
      </c>
      <c r="AG164" s="30">
        <f t="shared" si="55"/>
        <v>717.01</v>
      </c>
      <c r="AH164" s="30">
        <f t="shared" si="55"/>
        <v>669.11</v>
      </c>
      <c r="AI164" s="30">
        <f t="shared" si="55"/>
        <v>627.22</v>
      </c>
      <c r="AJ164" s="30">
        <f t="shared" si="55"/>
        <v>590.26</v>
      </c>
      <c r="AK164" s="30">
        <f t="shared" si="55"/>
        <v>557.41999999999996</v>
      </c>
      <c r="AL164" s="30">
        <f t="shared" si="55"/>
        <v>520.20000000000005</v>
      </c>
      <c r="AM164" s="30">
        <f t="shared" si="55"/>
        <v>480.95</v>
      </c>
      <c r="AN164" s="30">
        <f t="shared" si="55"/>
        <v>458.92</v>
      </c>
      <c r="AO164" s="30">
        <f t="shared" si="55"/>
        <v>444.38</v>
      </c>
      <c r="AP164" s="30">
        <f t="shared" si="55"/>
        <v>430.73</v>
      </c>
      <c r="AQ164" s="30">
        <f t="shared" si="55"/>
        <v>417.9</v>
      </c>
      <c r="AR164" s="30">
        <f t="shared" si="55"/>
        <v>405.81</v>
      </c>
      <c r="AS164" s="30">
        <f t="shared" si="55"/>
        <v>394.39</v>
      </c>
      <c r="AT164" s="30">
        <f t="shared" si="54"/>
        <v>383.61</v>
      </c>
      <c r="AU164" s="31">
        <f t="shared" si="54"/>
        <v>363.71</v>
      </c>
    </row>
    <row r="165" spans="21:47" x14ac:dyDescent="0.15">
      <c r="U165" s="25">
        <v>162</v>
      </c>
      <c r="V165" s="26">
        <f t="shared" si="48"/>
        <v>9520740</v>
      </c>
      <c r="W165" s="27">
        <v>20</v>
      </c>
      <c r="X165" s="28">
        <v>1620</v>
      </c>
      <c r="Y165" s="7">
        <f t="shared" si="46"/>
        <v>5877</v>
      </c>
      <c r="Z165" s="8">
        <f t="shared" si="49"/>
        <v>5877</v>
      </c>
      <c r="AA165" s="8">
        <f t="shared" si="42"/>
        <v>359743</v>
      </c>
      <c r="AB165" s="8">
        <f t="shared" si="51"/>
        <v>3220</v>
      </c>
      <c r="AC165" s="8">
        <f t="shared" si="50"/>
        <v>356473</v>
      </c>
      <c r="AD165" s="29">
        <f t="shared" si="55"/>
        <v>928.32</v>
      </c>
      <c r="AE165" s="30">
        <f t="shared" si="55"/>
        <v>850.77</v>
      </c>
      <c r="AF165" s="30">
        <f t="shared" si="55"/>
        <v>785.18</v>
      </c>
      <c r="AG165" s="30">
        <f t="shared" si="55"/>
        <v>728.98</v>
      </c>
      <c r="AH165" s="30">
        <f t="shared" si="55"/>
        <v>680.29</v>
      </c>
      <c r="AI165" s="30">
        <f t="shared" si="55"/>
        <v>637.70000000000005</v>
      </c>
      <c r="AJ165" s="30">
        <f t="shared" si="55"/>
        <v>600.12</v>
      </c>
      <c r="AK165" s="30">
        <f t="shared" si="55"/>
        <v>566.73</v>
      </c>
      <c r="AL165" s="30">
        <f t="shared" si="55"/>
        <v>528.89</v>
      </c>
      <c r="AM165" s="30">
        <f t="shared" si="55"/>
        <v>488.99</v>
      </c>
      <c r="AN165" s="30">
        <f t="shared" si="54"/>
        <v>466.59</v>
      </c>
      <c r="AO165" s="30">
        <f t="shared" si="54"/>
        <v>451.8</v>
      </c>
      <c r="AP165" s="30">
        <f t="shared" si="54"/>
        <v>437.93</v>
      </c>
      <c r="AQ165" s="30">
        <f t="shared" si="54"/>
        <v>424.88</v>
      </c>
      <c r="AR165" s="30">
        <f t="shared" si="54"/>
        <v>412.58</v>
      </c>
      <c r="AS165" s="30">
        <f t="shared" si="54"/>
        <v>400.98</v>
      </c>
      <c r="AT165" s="30">
        <f t="shared" si="54"/>
        <v>390.01</v>
      </c>
      <c r="AU165" s="31">
        <f t="shared" si="54"/>
        <v>369.79</v>
      </c>
    </row>
    <row r="166" spans="21:47" x14ac:dyDescent="0.15">
      <c r="U166" s="25">
        <v>163</v>
      </c>
      <c r="V166" s="26">
        <f t="shared" si="48"/>
        <v>9644710</v>
      </c>
      <c r="W166" s="27">
        <v>20</v>
      </c>
      <c r="X166" s="28">
        <v>1630</v>
      </c>
      <c r="Y166" s="7">
        <f t="shared" si="46"/>
        <v>5917</v>
      </c>
      <c r="Z166" s="8">
        <f t="shared" si="49"/>
        <v>5917</v>
      </c>
      <c r="AA166" s="8">
        <f t="shared" si="42"/>
        <v>365660</v>
      </c>
      <c r="AB166" s="8">
        <f t="shared" si="51"/>
        <v>3240</v>
      </c>
      <c r="AC166" s="8">
        <f t="shared" si="50"/>
        <v>362370</v>
      </c>
      <c r="AD166" s="29">
        <f t="shared" si="55"/>
        <v>943.67</v>
      </c>
      <c r="AE166" s="30">
        <f t="shared" si="55"/>
        <v>864.84</v>
      </c>
      <c r="AF166" s="30">
        <f t="shared" si="55"/>
        <v>798.17</v>
      </c>
      <c r="AG166" s="30">
        <f t="shared" si="55"/>
        <v>741.04</v>
      </c>
      <c r="AH166" s="30">
        <f t="shared" si="55"/>
        <v>691.55</v>
      </c>
      <c r="AI166" s="30">
        <f t="shared" si="55"/>
        <v>648.25</v>
      </c>
      <c r="AJ166" s="30">
        <f t="shared" si="55"/>
        <v>610.04999999999995</v>
      </c>
      <c r="AK166" s="30">
        <f t="shared" si="55"/>
        <v>576.1</v>
      </c>
      <c r="AL166" s="30">
        <f t="shared" si="55"/>
        <v>537.64</v>
      </c>
      <c r="AM166" s="30">
        <f t="shared" si="55"/>
        <v>497.08</v>
      </c>
      <c r="AN166" s="30">
        <f t="shared" si="54"/>
        <v>474.31</v>
      </c>
      <c r="AO166" s="30">
        <f t="shared" si="54"/>
        <v>459.28</v>
      </c>
      <c r="AP166" s="30">
        <f t="shared" si="54"/>
        <v>445.17</v>
      </c>
      <c r="AQ166" s="30">
        <f t="shared" si="54"/>
        <v>431.91</v>
      </c>
      <c r="AR166" s="30">
        <f t="shared" si="54"/>
        <v>419.41</v>
      </c>
      <c r="AS166" s="30">
        <f t="shared" si="54"/>
        <v>407.62</v>
      </c>
      <c r="AT166" s="30">
        <f t="shared" si="54"/>
        <v>396.47</v>
      </c>
      <c r="AU166" s="31">
        <f t="shared" si="54"/>
        <v>375.9</v>
      </c>
    </row>
    <row r="167" spans="21:47" x14ac:dyDescent="0.15">
      <c r="U167" s="25">
        <v>164</v>
      </c>
      <c r="V167" s="26">
        <f t="shared" si="48"/>
        <v>9767840</v>
      </c>
      <c r="W167" s="27">
        <v>20</v>
      </c>
      <c r="X167" s="28">
        <v>1640</v>
      </c>
      <c r="Y167" s="7">
        <f t="shared" si="46"/>
        <v>5956</v>
      </c>
      <c r="Z167" s="8">
        <f t="shared" si="49"/>
        <v>5956</v>
      </c>
      <c r="AA167" s="8">
        <f t="shared" si="42"/>
        <v>371616</v>
      </c>
      <c r="AB167" s="8">
        <f t="shared" si="51"/>
        <v>3260</v>
      </c>
      <c r="AC167" s="8">
        <f t="shared" si="50"/>
        <v>368306</v>
      </c>
      <c r="AD167" s="29">
        <f t="shared" si="55"/>
        <v>959.13</v>
      </c>
      <c r="AE167" s="30">
        <f t="shared" si="55"/>
        <v>879.01</v>
      </c>
      <c r="AF167" s="30">
        <f t="shared" si="55"/>
        <v>811.25</v>
      </c>
      <c r="AG167" s="30">
        <f t="shared" si="55"/>
        <v>753.18</v>
      </c>
      <c r="AH167" s="30">
        <f t="shared" si="55"/>
        <v>702.87</v>
      </c>
      <c r="AI167" s="30">
        <f t="shared" si="55"/>
        <v>658.87</v>
      </c>
      <c r="AJ167" s="30">
        <f t="shared" si="55"/>
        <v>620.04</v>
      </c>
      <c r="AK167" s="30">
        <f t="shared" si="55"/>
        <v>585.54</v>
      </c>
      <c r="AL167" s="30">
        <f t="shared" si="55"/>
        <v>546.45000000000005</v>
      </c>
      <c r="AM167" s="30">
        <f t="shared" si="55"/>
        <v>505.22</v>
      </c>
      <c r="AN167" s="30">
        <f t="shared" si="54"/>
        <v>482.08</v>
      </c>
      <c r="AO167" s="30">
        <f t="shared" si="54"/>
        <v>466.8</v>
      </c>
      <c r="AP167" s="30">
        <f t="shared" si="54"/>
        <v>452.46</v>
      </c>
      <c r="AQ167" s="30">
        <f t="shared" si="54"/>
        <v>438.98</v>
      </c>
      <c r="AR167" s="30">
        <f t="shared" si="54"/>
        <v>426.28</v>
      </c>
      <c r="AS167" s="30">
        <f t="shared" si="54"/>
        <v>414.29</v>
      </c>
      <c r="AT167" s="30">
        <f t="shared" si="54"/>
        <v>402.96</v>
      </c>
      <c r="AU167" s="31">
        <f t="shared" si="54"/>
        <v>382.06</v>
      </c>
    </row>
    <row r="168" spans="21:47" x14ac:dyDescent="0.15">
      <c r="U168" s="25">
        <v>165</v>
      </c>
      <c r="V168" s="26">
        <f t="shared" si="48"/>
        <v>9891750</v>
      </c>
      <c r="W168" s="27">
        <v>20</v>
      </c>
      <c r="X168" s="28">
        <v>1650</v>
      </c>
      <c r="Y168" s="7">
        <f t="shared" si="46"/>
        <v>5995</v>
      </c>
      <c r="Z168" s="8">
        <f t="shared" si="49"/>
        <v>5995</v>
      </c>
      <c r="AA168" s="8">
        <f t="shared" ref="AA168:AA203" si="56">Z168+AA167</f>
        <v>377611</v>
      </c>
      <c r="AB168" s="8">
        <f t="shared" si="51"/>
        <v>3280</v>
      </c>
      <c r="AC168" s="8">
        <f t="shared" si="50"/>
        <v>374281</v>
      </c>
      <c r="AD168" s="29">
        <f t="shared" si="55"/>
        <v>974.69</v>
      </c>
      <c r="AE168" s="30">
        <f t="shared" si="55"/>
        <v>893.27</v>
      </c>
      <c r="AF168" s="30">
        <f t="shared" si="55"/>
        <v>824.41</v>
      </c>
      <c r="AG168" s="30">
        <f t="shared" si="55"/>
        <v>765.4</v>
      </c>
      <c r="AH168" s="30">
        <f t="shared" si="55"/>
        <v>714.28</v>
      </c>
      <c r="AI168" s="30">
        <f t="shared" si="55"/>
        <v>669.55</v>
      </c>
      <c r="AJ168" s="30">
        <f t="shared" si="55"/>
        <v>630.1</v>
      </c>
      <c r="AK168" s="30">
        <f t="shared" si="55"/>
        <v>595.04</v>
      </c>
      <c r="AL168" s="30">
        <f t="shared" si="55"/>
        <v>555.30999999999995</v>
      </c>
      <c r="AM168" s="30">
        <f t="shared" si="55"/>
        <v>513.41999999999996</v>
      </c>
      <c r="AN168" s="30">
        <f t="shared" si="54"/>
        <v>489.9</v>
      </c>
      <c r="AO168" s="30">
        <f t="shared" si="54"/>
        <v>474.37</v>
      </c>
      <c r="AP168" s="30">
        <f t="shared" si="54"/>
        <v>459.8</v>
      </c>
      <c r="AQ168" s="30">
        <f t="shared" si="54"/>
        <v>446.1</v>
      </c>
      <c r="AR168" s="30">
        <f t="shared" si="54"/>
        <v>433.2</v>
      </c>
      <c r="AS168" s="30">
        <f t="shared" si="54"/>
        <v>421.01</v>
      </c>
      <c r="AT168" s="30">
        <f t="shared" si="54"/>
        <v>409.5</v>
      </c>
      <c r="AU168" s="31">
        <f t="shared" si="54"/>
        <v>388.26</v>
      </c>
    </row>
    <row r="169" spans="21:47" x14ac:dyDescent="0.15">
      <c r="U169" s="25">
        <v>166</v>
      </c>
      <c r="V169" s="26">
        <f t="shared" si="48"/>
        <v>10016440</v>
      </c>
      <c r="W169" s="27">
        <v>20</v>
      </c>
      <c r="X169" s="28">
        <v>1660</v>
      </c>
      <c r="Y169" s="7">
        <f t="shared" si="46"/>
        <v>6034</v>
      </c>
      <c r="Z169" s="8">
        <f t="shared" si="49"/>
        <v>6034</v>
      </c>
      <c r="AA169" s="8">
        <f t="shared" si="56"/>
        <v>383645</v>
      </c>
      <c r="AB169" s="8">
        <f t="shared" si="51"/>
        <v>3300</v>
      </c>
      <c r="AC169" s="8">
        <f t="shared" si="50"/>
        <v>380295</v>
      </c>
      <c r="AD169" s="29">
        <f t="shared" si="55"/>
        <v>990.35</v>
      </c>
      <c r="AE169" s="30">
        <f t="shared" si="55"/>
        <v>907.63</v>
      </c>
      <c r="AF169" s="30">
        <f t="shared" si="55"/>
        <v>837.65</v>
      </c>
      <c r="AG169" s="30">
        <f t="shared" si="55"/>
        <v>777.7</v>
      </c>
      <c r="AH169" s="30">
        <f t="shared" si="55"/>
        <v>725.75</v>
      </c>
      <c r="AI169" s="30">
        <f t="shared" si="55"/>
        <v>680.31</v>
      </c>
      <c r="AJ169" s="30">
        <f t="shared" si="55"/>
        <v>640.23</v>
      </c>
      <c r="AK169" s="30">
        <f t="shared" si="55"/>
        <v>604.6</v>
      </c>
      <c r="AL169" s="30">
        <f t="shared" si="55"/>
        <v>564.24</v>
      </c>
      <c r="AM169" s="30">
        <f t="shared" si="55"/>
        <v>521.66999999999996</v>
      </c>
      <c r="AN169" s="30">
        <f t="shared" si="54"/>
        <v>497.77</v>
      </c>
      <c r="AO169" s="30">
        <f t="shared" si="54"/>
        <v>482</v>
      </c>
      <c r="AP169" s="30">
        <f t="shared" si="54"/>
        <v>467.19</v>
      </c>
      <c r="AQ169" s="30">
        <f t="shared" si="54"/>
        <v>453.27</v>
      </c>
      <c r="AR169" s="30">
        <f t="shared" si="54"/>
        <v>440.16</v>
      </c>
      <c r="AS169" s="30">
        <f t="shared" si="54"/>
        <v>427.78</v>
      </c>
      <c r="AT169" s="30">
        <f t="shared" si="54"/>
        <v>416.08</v>
      </c>
      <c r="AU169" s="31">
        <f t="shared" si="54"/>
        <v>394.5</v>
      </c>
    </row>
    <row r="170" spans="21:47" x14ac:dyDescent="0.15">
      <c r="U170" s="25">
        <v>167</v>
      </c>
      <c r="V170" s="26">
        <f t="shared" si="48"/>
        <v>10140240</v>
      </c>
      <c r="W170" s="27">
        <v>20</v>
      </c>
      <c r="X170" s="28">
        <v>1670</v>
      </c>
      <c r="Y170" s="7">
        <f t="shared" si="46"/>
        <v>6072</v>
      </c>
      <c r="Z170" s="8">
        <f t="shared" si="49"/>
        <v>6072</v>
      </c>
      <c r="AA170" s="8">
        <f t="shared" si="56"/>
        <v>389717</v>
      </c>
      <c r="AB170" s="8">
        <f t="shared" si="51"/>
        <v>3320</v>
      </c>
      <c r="AC170" s="8">
        <f t="shared" si="50"/>
        <v>386347</v>
      </c>
      <c r="AD170" s="29">
        <f t="shared" si="55"/>
        <v>1006.11</v>
      </c>
      <c r="AE170" s="30">
        <f t="shared" si="55"/>
        <v>922.07</v>
      </c>
      <c r="AF170" s="30">
        <f t="shared" si="55"/>
        <v>850.98</v>
      </c>
      <c r="AG170" s="30">
        <f t="shared" si="55"/>
        <v>790.08</v>
      </c>
      <c r="AH170" s="30">
        <f t="shared" si="55"/>
        <v>737.3</v>
      </c>
      <c r="AI170" s="30">
        <f t="shared" si="55"/>
        <v>691.14</v>
      </c>
      <c r="AJ170" s="30">
        <f t="shared" si="55"/>
        <v>650.41999999999996</v>
      </c>
      <c r="AK170" s="30">
        <f t="shared" si="55"/>
        <v>614.22</v>
      </c>
      <c r="AL170" s="30">
        <f t="shared" si="55"/>
        <v>573.22</v>
      </c>
      <c r="AM170" s="30">
        <f t="shared" si="55"/>
        <v>529.97</v>
      </c>
      <c r="AN170" s="30">
        <f t="shared" si="54"/>
        <v>505.69</v>
      </c>
      <c r="AO170" s="30">
        <f t="shared" si="54"/>
        <v>489.67</v>
      </c>
      <c r="AP170" s="30">
        <f t="shared" si="54"/>
        <v>474.63</v>
      </c>
      <c r="AQ170" s="30">
        <f t="shared" si="54"/>
        <v>460.49</v>
      </c>
      <c r="AR170" s="30">
        <f t="shared" si="54"/>
        <v>447.16</v>
      </c>
      <c r="AS170" s="30">
        <f t="shared" si="54"/>
        <v>434.59</v>
      </c>
      <c r="AT170" s="30">
        <f t="shared" si="54"/>
        <v>422.7</v>
      </c>
      <c r="AU170" s="31">
        <f t="shared" si="54"/>
        <v>400.77</v>
      </c>
    </row>
    <row r="171" spans="21:47" x14ac:dyDescent="0.15">
      <c r="U171" s="25">
        <v>168</v>
      </c>
      <c r="V171" s="26">
        <f t="shared" si="48"/>
        <v>10266480</v>
      </c>
      <c r="W171" s="27">
        <v>20</v>
      </c>
      <c r="X171" s="28">
        <v>1680</v>
      </c>
      <c r="Y171" s="7">
        <f t="shared" si="46"/>
        <v>6111</v>
      </c>
      <c r="Z171" s="8">
        <f t="shared" si="49"/>
        <v>6111</v>
      </c>
      <c r="AA171" s="8">
        <f t="shared" si="56"/>
        <v>395828</v>
      </c>
      <c r="AB171" s="8">
        <f t="shared" si="51"/>
        <v>3340</v>
      </c>
      <c r="AC171" s="8">
        <f t="shared" si="50"/>
        <v>392438</v>
      </c>
      <c r="AD171" s="29">
        <f t="shared" si="55"/>
        <v>1021.97</v>
      </c>
      <c r="AE171" s="30">
        <f t="shared" si="55"/>
        <v>936.61</v>
      </c>
      <c r="AF171" s="30">
        <f t="shared" si="55"/>
        <v>864.4</v>
      </c>
      <c r="AG171" s="30">
        <f t="shared" si="55"/>
        <v>802.53</v>
      </c>
      <c r="AH171" s="30">
        <f t="shared" si="55"/>
        <v>748.93</v>
      </c>
      <c r="AI171" s="30">
        <f t="shared" si="55"/>
        <v>702.04</v>
      </c>
      <c r="AJ171" s="30">
        <f t="shared" si="55"/>
        <v>660.67</v>
      </c>
      <c r="AK171" s="30">
        <f t="shared" si="55"/>
        <v>623.91</v>
      </c>
      <c r="AL171" s="30">
        <f t="shared" si="55"/>
        <v>582.25</v>
      </c>
      <c r="AM171" s="30">
        <f t="shared" si="55"/>
        <v>538.32000000000005</v>
      </c>
      <c r="AN171" s="30">
        <f t="shared" si="54"/>
        <v>513.66</v>
      </c>
      <c r="AO171" s="30">
        <f t="shared" si="54"/>
        <v>497.39</v>
      </c>
      <c r="AP171" s="30">
        <f t="shared" si="54"/>
        <v>482.11</v>
      </c>
      <c r="AQ171" s="30">
        <f t="shared" si="54"/>
        <v>467.74</v>
      </c>
      <c r="AR171" s="30">
        <f t="shared" si="54"/>
        <v>454.21</v>
      </c>
      <c r="AS171" s="30">
        <f t="shared" si="54"/>
        <v>441.44</v>
      </c>
      <c r="AT171" s="30">
        <f t="shared" si="54"/>
        <v>429.36</v>
      </c>
      <c r="AU171" s="31">
        <f t="shared" si="54"/>
        <v>407.09</v>
      </c>
    </row>
    <row r="172" spans="21:47" x14ac:dyDescent="0.15">
      <c r="U172" s="25">
        <v>169</v>
      </c>
      <c r="V172" s="26">
        <f t="shared" si="48"/>
        <v>10393500</v>
      </c>
      <c r="W172" s="27">
        <v>20</v>
      </c>
      <c r="X172" s="28">
        <v>1690</v>
      </c>
      <c r="Y172" s="7">
        <f t="shared" si="46"/>
        <v>6150</v>
      </c>
      <c r="Z172" s="8">
        <f t="shared" si="49"/>
        <v>6150</v>
      </c>
      <c r="AA172" s="8">
        <f t="shared" si="56"/>
        <v>401978</v>
      </c>
      <c r="AB172" s="8">
        <f t="shared" si="51"/>
        <v>3360</v>
      </c>
      <c r="AC172" s="8">
        <f t="shared" si="50"/>
        <v>398568</v>
      </c>
      <c r="AD172" s="29">
        <f t="shared" si="55"/>
        <v>1037.94</v>
      </c>
      <c r="AE172" s="30">
        <f t="shared" si="55"/>
        <v>951.24</v>
      </c>
      <c r="AF172" s="30">
        <f t="shared" si="55"/>
        <v>877.9</v>
      </c>
      <c r="AG172" s="30">
        <f t="shared" si="55"/>
        <v>815.07</v>
      </c>
      <c r="AH172" s="30">
        <f t="shared" si="55"/>
        <v>760.63</v>
      </c>
      <c r="AI172" s="30">
        <f t="shared" si="55"/>
        <v>713</v>
      </c>
      <c r="AJ172" s="30">
        <f t="shared" si="55"/>
        <v>670.99</v>
      </c>
      <c r="AK172" s="30">
        <f t="shared" si="55"/>
        <v>633.65</v>
      </c>
      <c r="AL172" s="30">
        <f t="shared" si="55"/>
        <v>591.35</v>
      </c>
      <c r="AM172" s="30">
        <f t="shared" si="55"/>
        <v>546.73</v>
      </c>
      <c r="AN172" s="30">
        <f t="shared" si="54"/>
        <v>521.69000000000005</v>
      </c>
      <c r="AO172" s="30">
        <f t="shared" si="54"/>
        <v>505.16</v>
      </c>
      <c r="AP172" s="30">
        <f t="shared" si="54"/>
        <v>489.64</v>
      </c>
      <c r="AQ172" s="30">
        <f t="shared" si="54"/>
        <v>475.05</v>
      </c>
      <c r="AR172" s="30">
        <f t="shared" si="54"/>
        <v>461.31</v>
      </c>
      <c r="AS172" s="30">
        <f t="shared" si="54"/>
        <v>448.33</v>
      </c>
      <c r="AT172" s="30">
        <f t="shared" si="54"/>
        <v>436.07</v>
      </c>
      <c r="AU172" s="31">
        <f t="shared" si="54"/>
        <v>413.45</v>
      </c>
    </row>
    <row r="173" spans="21:47" x14ac:dyDescent="0.15">
      <c r="U173" s="25">
        <v>170</v>
      </c>
      <c r="V173" s="26">
        <f t="shared" si="48"/>
        <v>10519600</v>
      </c>
      <c r="W173" s="27">
        <v>20</v>
      </c>
      <c r="X173" s="28">
        <v>1700</v>
      </c>
      <c r="Y173" s="7">
        <f t="shared" si="46"/>
        <v>6188</v>
      </c>
      <c r="Z173" s="8">
        <f t="shared" si="49"/>
        <v>6188</v>
      </c>
      <c r="AA173" s="8">
        <f t="shared" si="56"/>
        <v>408166</v>
      </c>
      <c r="AB173" s="8">
        <f t="shared" si="51"/>
        <v>3380</v>
      </c>
      <c r="AC173" s="8">
        <f t="shared" si="50"/>
        <v>404736</v>
      </c>
      <c r="AD173" s="29">
        <f t="shared" si="55"/>
        <v>1054</v>
      </c>
      <c r="AE173" s="30">
        <f t="shared" si="55"/>
        <v>965.96</v>
      </c>
      <c r="AF173" s="30">
        <f t="shared" si="55"/>
        <v>891.49</v>
      </c>
      <c r="AG173" s="30">
        <f t="shared" si="55"/>
        <v>827.68</v>
      </c>
      <c r="AH173" s="30">
        <f t="shared" si="55"/>
        <v>772.4</v>
      </c>
      <c r="AI173" s="30">
        <f t="shared" si="55"/>
        <v>724.04</v>
      </c>
      <c r="AJ173" s="30">
        <f t="shared" si="55"/>
        <v>681.37</v>
      </c>
      <c r="AK173" s="30">
        <f t="shared" si="55"/>
        <v>643.46</v>
      </c>
      <c r="AL173" s="30">
        <f t="shared" si="55"/>
        <v>600.5</v>
      </c>
      <c r="AM173" s="30">
        <f t="shared" si="55"/>
        <v>555.19000000000005</v>
      </c>
      <c r="AN173" s="30">
        <f t="shared" si="54"/>
        <v>529.76</v>
      </c>
      <c r="AO173" s="30">
        <f t="shared" si="54"/>
        <v>512.97</v>
      </c>
      <c r="AP173" s="30">
        <f t="shared" si="54"/>
        <v>497.22</v>
      </c>
      <c r="AQ173" s="30">
        <f t="shared" si="54"/>
        <v>482.4</v>
      </c>
      <c r="AR173" s="30">
        <f t="shared" si="54"/>
        <v>468.44</v>
      </c>
      <c r="AS173" s="30">
        <f t="shared" si="54"/>
        <v>455.27</v>
      </c>
      <c r="AT173" s="30">
        <f t="shared" si="54"/>
        <v>442.82</v>
      </c>
      <c r="AU173" s="31">
        <f t="shared" si="54"/>
        <v>419.85</v>
      </c>
    </row>
    <row r="174" spans="21:47" x14ac:dyDescent="0.15">
      <c r="U174" s="25">
        <v>171</v>
      </c>
      <c r="V174" s="26">
        <f t="shared" si="48"/>
        <v>10646460</v>
      </c>
      <c r="W174" s="27">
        <v>20</v>
      </c>
      <c r="X174" s="28">
        <v>1710</v>
      </c>
      <c r="Y174" s="7">
        <f t="shared" si="46"/>
        <v>6226</v>
      </c>
      <c r="Z174" s="8">
        <f t="shared" si="49"/>
        <v>6226</v>
      </c>
      <c r="AA174" s="8">
        <f t="shared" si="56"/>
        <v>414392</v>
      </c>
      <c r="AB174" s="8">
        <f t="shared" si="51"/>
        <v>3400</v>
      </c>
      <c r="AC174" s="8">
        <f t="shared" si="50"/>
        <v>410942</v>
      </c>
      <c r="AD174" s="29">
        <f t="shared" si="55"/>
        <v>1070.1600000000001</v>
      </c>
      <c r="AE174" s="30">
        <f t="shared" si="55"/>
        <v>980.77</v>
      </c>
      <c r="AF174" s="30">
        <f t="shared" si="55"/>
        <v>905.16</v>
      </c>
      <c r="AG174" s="30">
        <f t="shared" si="55"/>
        <v>840.37</v>
      </c>
      <c r="AH174" s="30">
        <f t="shared" si="55"/>
        <v>784.24</v>
      </c>
      <c r="AI174" s="30">
        <f t="shared" si="55"/>
        <v>735.14</v>
      </c>
      <c r="AJ174" s="30">
        <f t="shared" si="55"/>
        <v>691.82</v>
      </c>
      <c r="AK174" s="30">
        <f t="shared" si="55"/>
        <v>653.33000000000004</v>
      </c>
      <c r="AL174" s="30">
        <f t="shared" si="55"/>
        <v>609.71</v>
      </c>
      <c r="AM174" s="30">
        <f t="shared" si="55"/>
        <v>563.71</v>
      </c>
      <c r="AN174" s="30">
        <f t="shared" si="54"/>
        <v>537.88</v>
      </c>
      <c r="AO174" s="30">
        <f t="shared" si="54"/>
        <v>520.84</v>
      </c>
      <c r="AP174" s="30">
        <f t="shared" si="54"/>
        <v>504.84</v>
      </c>
      <c r="AQ174" s="30">
        <f t="shared" si="54"/>
        <v>489.8</v>
      </c>
      <c r="AR174" s="30">
        <f t="shared" si="54"/>
        <v>475.63</v>
      </c>
      <c r="AS174" s="30">
        <f t="shared" si="54"/>
        <v>462.25</v>
      </c>
      <c r="AT174" s="30">
        <f t="shared" si="54"/>
        <v>449.61</v>
      </c>
      <c r="AU174" s="31">
        <f t="shared" si="54"/>
        <v>426.29</v>
      </c>
    </row>
    <row r="175" spans="21:47" x14ac:dyDescent="0.15">
      <c r="U175" s="25">
        <v>172</v>
      </c>
      <c r="V175" s="26">
        <f t="shared" si="48"/>
        <v>10774080</v>
      </c>
      <c r="W175" s="27">
        <v>20</v>
      </c>
      <c r="X175" s="28">
        <v>1720</v>
      </c>
      <c r="Y175" s="7">
        <f t="shared" si="46"/>
        <v>6264</v>
      </c>
      <c r="Z175" s="8">
        <f t="shared" si="49"/>
        <v>6264</v>
      </c>
      <c r="AA175" s="8">
        <f t="shared" si="56"/>
        <v>420656</v>
      </c>
      <c r="AB175" s="8">
        <f t="shared" si="51"/>
        <v>3420</v>
      </c>
      <c r="AC175" s="8">
        <f t="shared" si="50"/>
        <v>417186</v>
      </c>
      <c r="AD175" s="29">
        <f t="shared" si="55"/>
        <v>1086.42</v>
      </c>
      <c r="AE175" s="30">
        <f t="shared" si="55"/>
        <v>995.67</v>
      </c>
      <c r="AF175" s="30">
        <f t="shared" si="55"/>
        <v>918.91</v>
      </c>
      <c r="AG175" s="30">
        <f t="shared" si="55"/>
        <v>853.14</v>
      </c>
      <c r="AH175" s="30">
        <f t="shared" si="55"/>
        <v>796.16</v>
      </c>
      <c r="AI175" s="30">
        <f t="shared" si="55"/>
        <v>746.31</v>
      </c>
      <c r="AJ175" s="30">
        <f t="shared" si="55"/>
        <v>702.33</v>
      </c>
      <c r="AK175" s="30">
        <f t="shared" si="55"/>
        <v>663.25</v>
      </c>
      <c r="AL175" s="30">
        <f t="shared" si="55"/>
        <v>618.97</v>
      </c>
      <c r="AM175" s="30">
        <f t="shared" si="55"/>
        <v>572.27</v>
      </c>
      <c r="AN175" s="30">
        <f t="shared" si="54"/>
        <v>546.04999999999995</v>
      </c>
      <c r="AO175" s="30">
        <f t="shared" si="54"/>
        <v>528.75</v>
      </c>
      <c r="AP175" s="30">
        <f t="shared" si="54"/>
        <v>512.51</v>
      </c>
      <c r="AQ175" s="30">
        <f t="shared" si="54"/>
        <v>497.24</v>
      </c>
      <c r="AR175" s="30">
        <f t="shared" si="54"/>
        <v>482.85</v>
      </c>
      <c r="AS175" s="30">
        <f t="shared" si="54"/>
        <v>469.28</v>
      </c>
      <c r="AT175" s="30">
        <f t="shared" si="54"/>
        <v>456.44</v>
      </c>
      <c r="AU175" s="31">
        <f t="shared" si="54"/>
        <v>432.77</v>
      </c>
    </row>
    <row r="176" spans="21:47" x14ac:dyDescent="0.15">
      <c r="U176" s="25">
        <v>173</v>
      </c>
      <c r="V176" s="26">
        <f t="shared" si="48"/>
        <v>10902460</v>
      </c>
      <c r="W176" s="27">
        <v>20</v>
      </c>
      <c r="X176" s="28">
        <v>1730</v>
      </c>
      <c r="Y176" s="7">
        <f t="shared" si="46"/>
        <v>6302</v>
      </c>
      <c r="Z176" s="8">
        <f t="shared" si="49"/>
        <v>6302</v>
      </c>
      <c r="AA176" s="8">
        <f t="shared" si="56"/>
        <v>426958</v>
      </c>
      <c r="AB176" s="8">
        <f t="shared" si="51"/>
        <v>3440</v>
      </c>
      <c r="AC176" s="8">
        <f t="shared" si="50"/>
        <v>423468</v>
      </c>
      <c r="AD176" s="29">
        <f t="shared" si="55"/>
        <v>1102.78</v>
      </c>
      <c r="AE176" s="30">
        <f t="shared" si="55"/>
        <v>1010.66</v>
      </c>
      <c r="AF176" s="30">
        <f t="shared" si="55"/>
        <v>932.75</v>
      </c>
      <c r="AG176" s="30">
        <f t="shared" si="55"/>
        <v>865.99</v>
      </c>
      <c r="AH176" s="30">
        <f t="shared" si="55"/>
        <v>808.15</v>
      </c>
      <c r="AI176" s="30">
        <f t="shared" si="55"/>
        <v>757.55</v>
      </c>
      <c r="AJ176" s="30">
        <f t="shared" si="55"/>
        <v>712.91</v>
      </c>
      <c r="AK176" s="30">
        <f t="shared" si="55"/>
        <v>673.24</v>
      </c>
      <c r="AL176" s="30">
        <f t="shared" si="55"/>
        <v>628.29</v>
      </c>
      <c r="AM176" s="30">
        <f t="shared" si="55"/>
        <v>580.89</v>
      </c>
      <c r="AN176" s="30">
        <f t="shared" si="54"/>
        <v>554.28</v>
      </c>
      <c r="AO176" s="30">
        <f t="shared" si="54"/>
        <v>536.71</v>
      </c>
      <c r="AP176" s="30">
        <f t="shared" si="54"/>
        <v>520.23</v>
      </c>
      <c r="AQ176" s="30">
        <f t="shared" si="54"/>
        <v>504.73</v>
      </c>
      <c r="AR176" s="30">
        <f t="shared" si="54"/>
        <v>490.13</v>
      </c>
      <c r="AS176" s="30">
        <f t="shared" si="54"/>
        <v>476.34</v>
      </c>
      <c r="AT176" s="30">
        <f t="shared" si="54"/>
        <v>463.31</v>
      </c>
      <c r="AU176" s="31">
        <f t="shared" si="54"/>
        <v>439.28</v>
      </c>
    </row>
    <row r="177" spans="21:47" x14ac:dyDescent="0.15">
      <c r="U177" s="25">
        <v>174</v>
      </c>
      <c r="V177" s="26">
        <f t="shared" si="48"/>
        <v>11031600</v>
      </c>
      <c r="W177" s="27">
        <v>20</v>
      </c>
      <c r="X177" s="28">
        <v>1740</v>
      </c>
      <c r="Y177" s="7">
        <f t="shared" si="46"/>
        <v>6340</v>
      </c>
      <c r="Z177" s="8">
        <f t="shared" si="49"/>
        <v>6340</v>
      </c>
      <c r="AA177" s="8">
        <f t="shared" si="56"/>
        <v>433298</v>
      </c>
      <c r="AB177" s="8">
        <f t="shared" si="51"/>
        <v>3460</v>
      </c>
      <c r="AC177" s="8">
        <f t="shared" si="50"/>
        <v>429788</v>
      </c>
      <c r="AD177" s="29">
        <f t="shared" si="55"/>
        <v>1119.24</v>
      </c>
      <c r="AE177" s="30">
        <f t="shared" si="55"/>
        <v>1025.75</v>
      </c>
      <c r="AF177" s="30">
        <f t="shared" si="55"/>
        <v>946.67</v>
      </c>
      <c r="AG177" s="30">
        <f t="shared" si="55"/>
        <v>878.91</v>
      </c>
      <c r="AH177" s="30">
        <f t="shared" si="55"/>
        <v>820.21</v>
      </c>
      <c r="AI177" s="30">
        <f t="shared" si="55"/>
        <v>768.85</v>
      </c>
      <c r="AJ177" s="30">
        <f t="shared" si="55"/>
        <v>723.55</v>
      </c>
      <c r="AK177" s="30">
        <f t="shared" si="55"/>
        <v>683.29</v>
      </c>
      <c r="AL177" s="30">
        <f t="shared" si="55"/>
        <v>637.66999999999996</v>
      </c>
      <c r="AM177" s="30">
        <f t="shared" si="55"/>
        <v>589.55999999999995</v>
      </c>
      <c r="AN177" s="30">
        <f t="shared" si="54"/>
        <v>562.54999999999995</v>
      </c>
      <c r="AO177" s="30">
        <f t="shared" si="54"/>
        <v>544.72</v>
      </c>
      <c r="AP177" s="30">
        <f t="shared" si="54"/>
        <v>528</v>
      </c>
      <c r="AQ177" s="30">
        <f t="shared" si="54"/>
        <v>512.26</v>
      </c>
      <c r="AR177" s="30">
        <f t="shared" si="54"/>
        <v>497.44</v>
      </c>
      <c r="AS177" s="30">
        <f t="shared" si="54"/>
        <v>483.45</v>
      </c>
      <c r="AT177" s="30">
        <f t="shared" si="54"/>
        <v>470.23</v>
      </c>
      <c r="AU177" s="31">
        <f t="shared" si="54"/>
        <v>445.84</v>
      </c>
    </row>
    <row r="178" spans="21:47" x14ac:dyDescent="0.15">
      <c r="U178" s="25">
        <v>175</v>
      </c>
      <c r="V178" s="26">
        <f t="shared" si="48"/>
        <v>11161500</v>
      </c>
      <c r="W178" s="27">
        <v>20</v>
      </c>
      <c r="X178" s="28">
        <v>1750</v>
      </c>
      <c r="Y178" s="7">
        <f t="shared" si="46"/>
        <v>6378</v>
      </c>
      <c r="Z178" s="8">
        <f t="shared" si="49"/>
        <v>6378</v>
      </c>
      <c r="AA178" s="8">
        <f t="shared" si="56"/>
        <v>439676</v>
      </c>
      <c r="AB178" s="8">
        <f t="shared" si="51"/>
        <v>3480</v>
      </c>
      <c r="AC178" s="8">
        <f t="shared" si="50"/>
        <v>436146</v>
      </c>
      <c r="AD178" s="29">
        <f t="shared" si="55"/>
        <v>1135.8</v>
      </c>
      <c r="AE178" s="30">
        <f t="shared" si="55"/>
        <v>1040.92</v>
      </c>
      <c r="AF178" s="30">
        <f t="shared" si="55"/>
        <v>960.67</v>
      </c>
      <c r="AG178" s="30">
        <f t="shared" si="55"/>
        <v>891.91</v>
      </c>
      <c r="AH178" s="30">
        <f t="shared" si="55"/>
        <v>832.34</v>
      </c>
      <c r="AI178" s="30">
        <f t="shared" si="55"/>
        <v>780.23</v>
      </c>
      <c r="AJ178" s="30">
        <f t="shared" si="55"/>
        <v>734.25</v>
      </c>
      <c r="AK178" s="30">
        <f t="shared" si="55"/>
        <v>693.4</v>
      </c>
      <c r="AL178" s="30">
        <f t="shared" si="55"/>
        <v>647.1</v>
      </c>
      <c r="AM178" s="30">
        <f t="shared" si="55"/>
        <v>598.28</v>
      </c>
      <c r="AN178" s="30">
        <f t="shared" si="54"/>
        <v>570.87</v>
      </c>
      <c r="AO178" s="30">
        <f t="shared" si="54"/>
        <v>552.78</v>
      </c>
      <c r="AP178" s="30">
        <f t="shared" si="54"/>
        <v>535.80999999999995</v>
      </c>
      <c r="AQ178" s="30">
        <f t="shared" si="54"/>
        <v>519.84</v>
      </c>
      <c r="AR178" s="30">
        <f t="shared" si="54"/>
        <v>504.8</v>
      </c>
      <c r="AS178" s="30">
        <f t="shared" si="54"/>
        <v>490.6</v>
      </c>
      <c r="AT178" s="30">
        <f t="shared" si="54"/>
        <v>477.18</v>
      </c>
      <c r="AU178" s="31">
        <f t="shared" si="54"/>
        <v>452.43</v>
      </c>
    </row>
    <row r="179" spans="21:47" x14ac:dyDescent="0.15">
      <c r="U179" s="25">
        <v>176</v>
      </c>
      <c r="V179" s="26">
        <f t="shared" si="48"/>
        <v>11292160</v>
      </c>
      <c r="W179" s="27">
        <v>20</v>
      </c>
      <c r="X179" s="28">
        <v>1760</v>
      </c>
      <c r="Y179" s="7">
        <f t="shared" si="46"/>
        <v>6416</v>
      </c>
      <c r="Z179" s="8">
        <f t="shared" si="49"/>
        <v>6416</v>
      </c>
      <c r="AA179" s="8">
        <f t="shared" si="56"/>
        <v>446092</v>
      </c>
      <c r="AB179" s="8">
        <f t="shared" si="51"/>
        <v>3500</v>
      </c>
      <c r="AC179" s="8">
        <f t="shared" si="50"/>
        <v>442542</v>
      </c>
      <c r="AD179" s="29">
        <f t="shared" si="55"/>
        <v>1152.45</v>
      </c>
      <c r="AE179" s="30">
        <f t="shared" si="55"/>
        <v>1056.19</v>
      </c>
      <c r="AF179" s="30">
        <f t="shared" si="55"/>
        <v>974.76</v>
      </c>
      <c r="AG179" s="30">
        <f t="shared" si="55"/>
        <v>904.99</v>
      </c>
      <c r="AH179" s="30">
        <f t="shared" si="55"/>
        <v>844.55</v>
      </c>
      <c r="AI179" s="30">
        <f t="shared" si="55"/>
        <v>791.67</v>
      </c>
      <c r="AJ179" s="30">
        <f t="shared" si="55"/>
        <v>745.02</v>
      </c>
      <c r="AK179" s="30">
        <f t="shared" si="55"/>
        <v>703.56</v>
      </c>
      <c r="AL179" s="30">
        <f t="shared" si="55"/>
        <v>656.59</v>
      </c>
      <c r="AM179" s="30">
        <f t="shared" si="55"/>
        <v>607.04999999999995</v>
      </c>
      <c r="AN179" s="30">
        <f t="shared" si="55"/>
        <v>579.24</v>
      </c>
      <c r="AO179" s="30">
        <f t="shared" si="55"/>
        <v>560.89</v>
      </c>
      <c r="AP179" s="30">
        <f t="shared" si="55"/>
        <v>543.66</v>
      </c>
      <c r="AQ179" s="30">
        <f t="shared" si="55"/>
        <v>527.46</v>
      </c>
      <c r="AR179" s="30">
        <f t="shared" si="55"/>
        <v>512.20000000000005</v>
      </c>
      <c r="AS179" s="30">
        <f t="shared" si="55"/>
        <v>497.8</v>
      </c>
      <c r="AT179" s="30">
        <f t="shared" ref="AN179:AU194" si="57">ROUND($AC179/INDEX($E:$E,MATCH(AT$3,$A:$A,0)),2)</f>
        <v>484.18</v>
      </c>
      <c r="AU179" s="31">
        <f t="shared" si="57"/>
        <v>459.07</v>
      </c>
    </row>
    <row r="180" spans="21:47" x14ac:dyDescent="0.15">
      <c r="U180" s="25">
        <v>177</v>
      </c>
      <c r="V180" s="26">
        <f t="shared" si="48"/>
        <v>11423580</v>
      </c>
      <c r="W180" s="27">
        <v>20</v>
      </c>
      <c r="X180" s="28">
        <v>1770</v>
      </c>
      <c r="Y180" s="7">
        <f t="shared" si="46"/>
        <v>6454</v>
      </c>
      <c r="Z180" s="8">
        <f t="shared" si="49"/>
        <v>6454</v>
      </c>
      <c r="AA180" s="8">
        <f t="shared" si="56"/>
        <v>452546</v>
      </c>
      <c r="AB180" s="8">
        <f t="shared" si="51"/>
        <v>3520</v>
      </c>
      <c r="AC180" s="8">
        <f t="shared" si="50"/>
        <v>448976</v>
      </c>
      <c r="AD180" s="29">
        <f t="shared" ref="AD180:AS195" si="58">ROUND($AC180/INDEX($E:$E,MATCH(AD$3,$A:$A,0)),2)</f>
        <v>1169.21</v>
      </c>
      <c r="AE180" s="30">
        <f t="shared" si="58"/>
        <v>1071.54</v>
      </c>
      <c r="AF180" s="30">
        <f t="shared" si="58"/>
        <v>988.93</v>
      </c>
      <c r="AG180" s="30">
        <f t="shared" si="58"/>
        <v>918.15</v>
      </c>
      <c r="AH180" s="30">
        <f t="shared" si="58"/>
        <v>856.82</v>
      </c>
      <c r="AI180" s="30">
        <f t="shared" si="58"/>
        <v>803.18</v>
      </c>
      <c r="AJ180" s="30">
        <f t="shared" si="58"/>
        <v>755.85</v>
      </c>
      <c r="AK180" s="30">
        <f t="shared" si="58"/>
        <v>713.79</v>
      </c>
      <c r="AL180" s="30">
        <f t="shared" si="58"/>
        <v>666.14</v>
      </c>
      <c r="AM180" s="30">
        <f t="shared" si="58"/>
        <v>615.88</v>
      </c>
      <c r="AN180" s="30">
        <f t="shared" si="57"/>
        <v>587.66</v>
      </c>
      <c r="AO180" s="30">
        <f t="shared" si="57"/>
        <v>569.04</v>
      </c>
      <c r="AP180" s="30">
        <f t="shared" si="57"/>
        <v>551.57000000000005</v>
      </c>
      <c r="AQ180" s="30">
        <f t="shared" si="57"/>
        <v>535.13</v>
      </c>
      <c r="AR180" s="30">
        <f t="shared" si="57"/>
        <v>519.65</v>
      </c>
      <c r="AS180" s="30">
        <f t="shared" si="57"/>
        <v>505.03</v>
      </c>
      <c r="AT180" s="30">
        <f t="shared" si="57"/>
        <v>491.22</v>
      </c>
      <c r="AU180" s="31">
        <f t="shared" si="57"/>
        <v>465.74</v>
      </c>
    </row>
    <row r="181" spans="21:47" x14ac:dyDescent="0.15">
      <c r="U181" s="25">
        <v>178</v>
      </c>
      <c r="V181" s="26">
        <f t="shared" si="48"/>
        <v>11553980</v>
      </c>
      <c r="W181" s="27">
        <v>20</v>
      </c>
      <c r="X181" s="28">
        <v>1780</v>
      </c>
      <c r="Y181" s="7">
        <f t="shared" si="46"/>
        <v>6491</v>
      </c>
      <c r="Z181" s="8">
        <f t="shared" si="49"/>
        <v>6491</v>
      </c>
      <c r="AA181" s="8">
        <f t="shared" si="56"/>
        <v>459037</v>
      </c>
      <c r="AB181" s="8">
        <f t="shared" si="51"/>
        <v>3540</v>
      </c>
      <c r="AC181" s="8">
        <f t="shared" si="50"/>
        <v>455447</v>
      </c>
      <c r="AD181" s="29">
        <f t="shared" si="58"/>
        <v>1186.06</v>
      </c>
      <c r="AE181" s="30">
        <f t="shared" si="58"/>
        <v>1086.99</v>
      </c>
      <c r="AF181" s="30">
        <f t="shared" si="58"/>
        <v>1003.19</v>
      </c>
      <c r="AG181" s="30">
        <f t="shared" si="58"/>
        <v>931.38</v>
      </c>
      <c r="AH181" s="30">
        <f t="shared" si="58"/>
        <v>869.17</v>
      </c>
      <c r="AI181" s="30">
        <f t="shared" si="58"/>
        <v>814.75</v>
      </c>
      <c r="AJ181" s="30">
        <f t="shared" si="58"/>
        <v>766.75</v>
      </c>
      <c r="AK181" s="30">
        <f t="shared" si="58"/>
        <v>724.08</v>
      </c>
      <c r="AL181" s="30">
        <f t="shared" si="58"/>
        <v>675.74</v>
      </c>
      <c r="AM181" s="30">
        <f t="shared" si="58"/>
        <v>624.76</v>
      </c>
      <c r="AN181" s="30">
        <f t="shared" si="57"/>
        <v>596.13</v>
      </c>
      <c r="AO181" s="30">
        <f t="shared" si="57"/>
        <v>577.25</v>
      </c>
      <c r="AP181" s="30">
        <f t="shared" si="57"/>
        <v>559.52</v>
      </c>
      <c r="AQ181" s="30">
        <f t="shared" si="57"/>
        <v>542.85</v>
      </c>
      <c r="AR181" s="30">
        <f t="shared" si="57"/>
        <v>527.14</v>
      </c>
      <c r="AS181" s="30">
        <f t="shared" si="57"/>
        <v>512.30999999999995</v>
      </c>
      <c r="AT181" s="30">
        <f t="shared" si="57"/>
        <v>498.3</v>
      </c>
      <c r="AU181" s="31">
        <f t="shared" si="57"/>
        <v>472.46</v>
      </c>
    </row>
    <row r="182" spans="21:47" x14ac:dyDescent="0.15">
      <c r="U182" s="25">
        <v>179</v>
      </c>
      <c r="V182" s="26">
        <f t="shared" si="48"/>
        <v>11686910</v>
      </c>
      <c r="W182" s="27">
        <v>20</v>
      </c>
      <c r="X182" s="28">
        <v>1790</v>
      </c>
      <c r="Y182" s="7">
        <f t="shared" si="46"/>
        <v>6529</v>
      </c>
      <c r="Z182" s="8">
        <f t="shared" si="49"/>
        <v>6529</v>
      </c>
      <c r="AA182" s="8">
        <f t="shared" si="56"/>
        <v>465566</v>
      </c>
      <c r="AB182" s="8">
        <f t="shared" si="51"/>
        <v>3560</v>
      </c>
      <c r="AC182" s="8">
        <f t="shared" si="50"/>
        <v>461956</v>
      </c>
      <c r="AD182" s="29">
        <f t="shared" si="58"/>
        <v>1203.01</v>
      </c>
      <c r="AE182" s="30">
        <f t="shared" si="58"/>
        <v>1102.52</v>
      </c>
      <c r="AF182" s="30">
        <f t="shared" si="58"/>
        <v>1017.52</v>
      </c>
      <c r="AG182" s="30">
        <f t="shared" si="58"/>
        <v>944.7</v>
      </c>
      <c r="AH182" s="30">
        <f t="shared" si="58"/>
        <v>881.6</v>
      </c>
      <c r="AI182" s="30">
        <f t="shared" si="58"/>
        <v>826.4</v>
      </c>
      <c r="AJ182" s="30">
        <f t="shared" si="58"/>
        <v>777.7</v>
      </c>
      <c r="AK182" s="30">
        <f t="shared" si="58"/>
        <v>734.43</v>
      </c>
      <c r="AL182" s="30">
        <f t="shared" si="58"/>
        <v>685.39</v>
      </c>
      <c r="AM182" s="30">
        <f t="shared" si="58"/>
        <v>633.67999999999995</v>
      </c>
      <c r="AN182" s="30">
        <f t="shared" si="57"/>
        <v>604.65</v>
      </c>
      <c r="AO182" s="30">
        <f t="shared" si="57"/>
        <v>585.5</v>
      </c>
      <c r="AP182" s="30">
        <f t="shared" si="57"/>
        <v>567.51</v>
      </c>
      <c r="AQ182" s="30">
        <f t="shared" si="57"/>
        <v>550.6</v>
      </c>
      <c r="AR182" s="30">
        <f t="shared" si="57"/>
        <v>534.66999999999996</v>
      </c>
      <c r="AS182" s="30">
        <f t="shared" si="57"/>
        <v>519.64</v>
      </c>
      <c r="AT182" s="30">
        <f t="shared" si="57"/>
        <v>505.42</v>
      </c>
      <c r="AU182" s="31">
        <f t="shared" si="57"/>
        <v>479.21</v>
      </c>
    </row>
    <row r="183" spans="21:47" x14ac:dyDescent="0.15">
      <c r="U183" s="25">
        <v>180</v>
      </c>
      <c r="V183" s="26">
        <f t="shared" si="48"/>
        <v>11818800</v>
      </c>
      <c r="W183" s="27">
        <v>20</v>
      </c>
      <c r="X183" s="28">
        <v>1800</v>
      </c>
      <c r="Y183" s="7">
        <f t="shared" si="46"/>
        <v>6566</v>
      </c>
      <c r="Z183" s="8">
        <f t="shared" si="49"/>
        <v>6566</v>
      </c>
      <c r="AA183" s="8">
        <f t="shared" si="56"/>
        <v>472132</v>
      </c>
      <c r="AB183" s="8">
        <f t="shared" si="51"/>
        <v>3580</v>
      </c>
      <c r="AC183" s="8">
        <f t="shared" si="50"/>
        <v>468502</v>
      </c>
      <c r="AD183" s="29">
        <f t="shared" si="58"/>
        <v>1220.06</v>
      </c>
      <c r="AE183" s="30">
        <f t="shared" si="58"/>
        <v>1118.1400000000001</v>
      </c>
      <c r="AF183" s="30">
        <f t="shared" si="58"/>
        <v>1031.94</v>
      </c>
      <c r="AG183" s="30">
        <f t="shared" si="58"/>
        <v>958.08</v>
      </c>
      <c r="AH183" s="30">
        <f t="shared" si="58"/>
        <v>894.09</v>
      </c>
      <c r="AI183" s="30">
        <f t="shared" si="58"/>
        <v>838.11</v>
      </c>
      <c r="AJ183" s="30">
        <f t="shared" si="58"/>
        <v>788.72</v>
      </c>
      <c r="AK183" s="30">
        <f t="shared" si="58"/>
        <v>744.84</v>
      </c>
      <c r="AL183" s="30">
        <f t="shared" si="58"/>
        <v>695.11</v>
      </c>
      <c r="AM183" s="30">
        <f t="shared" si="58"/>
        <v>642.66</v>
      </c>
      <c r="AN183" s="30">
        <f t="shared" si="57"/>
        <v>613.22</v>
      </c>
      <c r="AO183" s="30">
        <f t="shared" si="57"/>
        <v>593.79</v>
      </c>
      <c r="AP183" s="30">
        <f t="shared" si="57"/>
        <v>575.55999999999995</v>
      </c>
      <c r="AQ183" s="30">
        <f t="shared" si="57"/>
        <v>558.41</v>
      </c>
      <c r="AR183" s="30">
        <f t="shared" si="57"/>
        <v>542.25</v>
      </c>
      <c r="AS183" s="30">
        <f t="shared" si="57"/>
        <v>527</v>
      </c>
      <c r="AT183" s="30">
        <f t="shared" si="57"/>
        <v>512.58000000000004</v>
      </c>
      <c r="AU183" s="31">
        <f t="shared" si="57"/>
        <v>486</v>
      </c>
    </row>
    <row r="184" spans="21:47" x14ac:dyDescent="0.15">
      <c r="U184" s="25">
        <v>181</v>
      </c>
      <c r="V184" s="26">
        <f t="shared" si="48"/>
        <v>11951430</v>
      </c>
      <c r="W184" s="27">
        <v>20</v>
      </c>
      <c r="X184" s="28">
        <v>1810</v>
      </c>
      <c r="Y184" s="7">
        <f t="shared" si="46"/>
        <v>6603</v>
      </c>
      <c r="Z184" s="8">
        <f t="shared" si="49"/>
        <v>6603</v>
      </c>
      <c r="AA184" s="8">
        <f t="shared" si="56"/>
        <v>478735</v>
      </c>
      <c r="AB184" s="8">
        <f t="shared" si="51"/>
        <v>3600</v>
      </c>
      <c r="AC184" s="8">
        <f t="shared" si="50"/>
        <v>475085</v>
      </c>
      <c r="AD184" s="29">
        <f t="shared" si="58"/>
        <v>1237.2</v>
      </c>
      <c r="AE184" s="30">
        <f t="shared" si="58"/>
        <v>1133.8499999999999</v>
      </c>
      <c r="AF184" s="30">
        <f t="shared" si="58"/>
        <v>1046.44</v>
      </c>
      <c r="AG184" s="30">
        <f t="shared" si="58"/>
        <v>971.54</v>
      </c>
      <c r="AH184" s="30">
        <f t="shared" si="58"/>
        <v>906.65</v>
      </c>
      <c r="AI184" s="30">
        <f t="shared" si="58"/>
        <v>849.88</v>
      </c>
      <c r="AJ184" s="30">
        <f t="shared" si="58"/>
        <v>799.81</v>
      </c>
      <c r="AK184" s="30">
        <f t="shared" si="58"/>
        <v>755.3</v>
      </c>
      <c r="AL184" s="30">
        <f t="shared" si="58"/>
        <v>704.87</v>
      </c>
      <c r="AM184" s="30">
        <f t="shared" si="58"/>
        <v>651.69000000000005</v>
      </c>
      <c r="AN184" s="30">
        <f t="shared" si="57"/>
        <v>621.84</v>
      </c>
      <c r="AO184" s="30">
        <f t="shared" si="57"/>
        <v>602.14</v>
      </c>
      <c r="AP184" s="30">
        <f t="shared" si="57"/>
        <v>583.64</v>
      </c>
      <c r="AQ184" s="30">
        <f t="shared" si="57"/>
        <v>566.25</v>
      </c>
      <c r="AR184" s="30">
        <f t="shared" si="57"/>
        <v>549.87</v>
      </c>
      <c r="AS184" s="30">
        <f t="shared" si="57"/>
        <v>534.4</v>
      </c>
      <c r="AT184" s="30">
        <f t="shared" si="57"/>
        <v>519.79</v>
      </c>
      <c r="AU184" s="31">
        <f t="shared" si="57"/>
        <v>492.83</v>
      </c>
    </row>
    <row r="185" spans="21:47" x14ac:dyDescent="0.15">
      <c r="U185" s="25">
        <v>182</v>
      </c>
      <c r="V185" s="26">
        <f t="shared" si="48"/>
        <v>12084800</v>
      </c>
      <c r="W185" s="27">
        <v>20</v>
      </c>
      <c r="X185" s="28">
        <v>1820</v>
      </c>
      <c r="Y185" s="7">
        <f t="shared" si="46"/>
        <v>6640</v>
      </c>
      <c r="Z185" s="8">
        <f t="shared" si="49"/>
        <v>6640</v>
      </c>
      <c r="AA185" s="8">
        <f t="shared" si="56"/>
        <v>485375</v>
      </c>
      <c r="AB185" s="8">
        <f t="shared" si="51"/>
        <v>3620</v>
      </c>
      <c r="AC185" s="8">
        <f t="shared" si="50"/>
        <v>481705</v>
      </c>
      <c r="AD185" s="29">
        <f t="shared" si="58"/>
        <v>1254.44</v>
      </c>
      <c r="AE185" s="30">
        <f t="shared" si="58"/>
        <v>1149.6500000000001</v>
      </c>
      <c r="AF185" s="30">
        <f t="shared" si="58"/>
        <v>1061.02</v>
      </c>
      <c r="AG185" s="30">
        <f t="shared" si="58"/>
        <v>985.08</v>
      </c>
      <c r="AH185" s="30">
        <f t="shared" si="58"/>
        <v>919.28</v>
      </c>
      <c r="AI185" s="30">
        <f t="shared" si="58"/>
        <v>861.73</v>
      </c>
      <c r="AJ185" s="30">
        <f t="shared" si="58"/>
        <v>810.95</v>
      </c>
      <c r="AK185" s="30">
        <f t="shared" si="58"/>
        <v>765.83</v>
      </c>
      <c r="AL185" s="30">
        <f t="shared" si="58"/>
        <v>714.7</v>
      </c>
      <c r="AM185" s="30">
        <f t="shared" si="58"/>
        <v>660.78</v>
      </c>
      <c r="AN185" s="30">
        <f t="shared" si="57"/>
        <v>630.5</v>
      </c>
      <c r="AO185" s="30">
        <f t="shared" si="57"/>
        <v>610.53</v>
      </c>
      <c r="AP185" s="30">
        <f t="shared" si="57"/>
        <v>591.78</v>
      </c>
      <c r="AQ185" s="30">
        <f t="shared" si="57"/>
        <v>574.14</v>
      </c>
      <c r="AR185" s="30">
        <f t="shared" si="57"/>
        <v>557.53</v>
      </c>
      <c r="AS185" s="30">
        <f t="shared" si="57"/>
        <v>541.85</v>
      </c>
      <c r="AT185" s="30">
        <f t="shared" si="57"/>
        <v>527.03</v>
      </c>
      <c r="AU185" s="31">
        <f t="shared" si="57"/>
        <v>499.69</v>
      </c>
    </row>
    <row r="186" spans="21:47" x14ac:dyDescent="0.15">
      <c r="U186" s="25">
        <v>183</v>
      </c>
      <c r="V186" s="26">
        <f t="shared" si="48"/>
        <v>12218910</v>
      </c>
      <c r="W186" s="27">
        <v>20</v>
      </c>
      <c r="X186" s="28">
        <v>1830</v>
      </c>
      <c r="Y186" s="7">
        <f t="shared" si="46"/>
        <v>6677</v>
      </c>
      <c r="Z186" s="8">
        <f t="shared" si="49"/>
        <v>6677</v>
      </c>
      <c r="AA186" s="8">
        <f t="shared" si="56"/>
        <v>492052</v>
      </c>
      <c r="AB186" s="8">
        <f t="shared" si="51"/>
        <v>3640</v>
      </c>
      <c r="AC186" s="8">
        <f t="shared" si="50"/>
        <v>488362</v>
      </c>
      <c r="AD186" s="29">
        <f t="shared" si="58"/>
        <v>1271.78</v>
      </c>
      <c r="AE186" s="30">
        <f t="shared" si="58"/>
        <v>1165.54</v>
      </c>
      <c r="AF186" s="30">
        <f t="shared" si="58"/>
        <v>1075.69</v>
      </c>
      <c r="AG186" s="30">
        <f t="shared" si="58"/>
        <v>998.7</v>
      </c>
      <c r="AH186" s="30">
        <f t="shared" si="58"/>
        <v>931.99</v>
      </c>
      <c r="AI186" s="30">
        <f t="shared" si="58"/>
        <v>873.64</v>
      </c>
      <c r="AJ186" s="30">
        <f t="shared" si="58"/>
        <v>822.16</v>
      </c>
      <c r="AK186" s="30">
        <f t="shared" si="58"/>
        <v>776.41</v>
      </c>
      <c r="AL186" s="30">
        <f t="shared" si="58"/>
        <v>724.57</v>
      </c>
      <c r="AM186" s="30">
        <f t="shared" si="58"/>
        <v>669.91</v>
      </c>
      <c r="AN186" s="30">
        <f t="shared" si="57"/>
        <v>639.22</v>
      </c>
      <c r="AO186" s="30">
        <f t="shared" si="57"/>
        <v>618.96</v>
      </c>
      <c r="AP186" s="30">
        <f t="shared" si="57"/>
        <v>599.95000000000005</v>
      </c>
      <c r="AQ186" s="30">
        <f t="shared" si="57"/>
        <v>582.08000000000004</v>
      </c>
      <c r="AR186" s="30">
        <f t="shared" si="57"/>
        <v>565.23</v>
      </c>
      <c r="AS186" s="30">
        <f t="shared" si="57"/>
        <v>549.34</v>
      </c>
      <c r="AT186" s="30">
        <f t="shared" si="57"/>
        <v>534.30999999999995</v>
      </c>
      <c r="AU186" s="31">
        <f t="shared" si="57"/>
        <v>506.6</v>
      </c>
    </row>
    <row r="187" spans="21:47" x14ac:dyDescent="0.15">
      <c r="U187" s="25">
        <v>184</v>
      </c>
      <c r="V187" s="26">
        <f t="shared" si="48"/>
        <v>12353760</v>
      </c>
      <c r="W187" s="27">
        <v>20</v>
      </c>
      <c r="X187" s="28">
        <v>1840</v>
      </c>
      <c r="Y187" s="7">
        <f t="shared" si="46"/>
        <v>6714</v>
      </c>
      <c r="Z187" s="8">
        <f t="shared" si="49"/>
        <v>6714</v>
      </c>
      <c r="AA187" s="8">
        <f t="shared" si="56"/>
        <v>498766</v>
      </c>
      <c r="AB187" s="8">
        <f t="shared" si="51"/>
        <v>3660</v>
      </c>
      <c r="AC187" s="8">
        <f t="shared" si="50"/>
        <v>495056</v>
      </c>
      <c r="AD187" s="29">
        <f t="shared" si="58"/>
        <v>1289.21</v>
      </c>
      <c r="AE187" s="30">
        <f t="shared" si="58"/>
        <v>1181.52</v>
      </c>
      <c r="AF187" s="30">
        <f t="shared" si="58"/>
        <v>1090.43</v>
      </c>
      <c r="AG187" s="30">
        <f t="shared" si="58"/>
        <v>1012.38</v>
      </c>
      <c r="AH187" s="30">
        <f t="shared" si="58"/>
        <v>944.76</v>
      </c>
      <c r="AI187" s="30">
        <f t="shared" si="58"/>
        <v>885.61</v>
      </c>
      <c r="AJ187" s="30">
        <f t="shared" si="58"/>
        <v>833.43</v>
      </c>
      <c r="AK187" s="30">
        <f t="shared" si="58"/>
        <v>787.05</v>
      </c>
      <c r="AL187" s="30">
        <f t="shared" si="58"/>
        <v>734.5</v>
      </c>
      <c r="AM187" s="30">
        <f t="shared" si="58"/>
        <v>679.09</v>
      </c>
      <c r="AN187" s="30">
        <f t="shared" si="57"/>
        <v>647.98</v>
      </c>
      <c r="AO187" s="30">
        <f t="shared" si="57"/>
        <v>627.45000000000005</v>
      </c>
      <c r="AP187" s="30">
        <f t="shared" si="57"/>
        <v>608.17999999999995</v>
      </c>
      <c r="AQ187" s="30">
        <f t="shared" si="57"/>
        <v>590.04999999999995</v>
      </c>
      <c r="AR187" s="30">
        <f t="shared" si="57"/>
        <v>572.98</v>
      </c>
      <c r="AS187" s="30">
        <f t="shared" si="57"/>
        <v>556.87</v>
      </c>
      <c r="AT187" s="30">
        <f t="shared" si="57"/>
        <v>541.64</v>
      </c>
      <c r="AU187" s="31">
        <f t="shared" si="57"/>
        <v>513.54</v>
      </c>
    </row>
    <row r="188" spans="21:47" x14ac:dyDescent="0.15">
      <c r="U188" s="25">
        <v>185</v>
      </c>
      <c r="V188" s="26">
        <f t="shared" si="48"/>
        <v>12489350</v>
      </c>
      <c r="W188" s="27">
        <v>20</v>
      </c>
      <c r="X188" s="28">
        <v>1850</v>
      </c>
      <c r="Y188" s="7">
        <f t="shared" si="46"/>
        <v>6751</v>
      </c>
      <c r="Z188" s="8">
        <f t="shared" si="49"/>
        <v>6751</v>
      </c>
      <c r="AA188" s="8">
        <f t="shared" si="56"/>
        <v>505517</v>
      </c>
      <c r="AB188" s="8">
        <f t="shared" si="51"/>
        <v>3680</v>
      </c>
      <c r="AC188" s="8">
        <f t="shared" si="50"/>
        <v>501787</v>
      </c>
      <c r="AD188" s="29">
        <f t="shared" si="58"/>
        <v>1306.74</v>
      </c>
      <c r="AE188" s="30">
        <f t="shared" si="58"/>
        <v>1197.58</v>
      </c>
      <c r="AF188" s="30">
        <f t="shared" si="58"/>
        <v>1105.26</v>
      </c>
      <c r="AG188" s="30">
        <f t="shared" si="58"/>
        <v>1026.1500000000001</v>
      </c>
      <c r="AH188" s="30">
        <f t="shared" si="58"/>
        <v>957.61</v>
      </c>
      <c r="AI188" s="30">
        <f t="shared" si="58"/>
        <v>897.65</v>
      </c>
      <c r="AJ188" s="30">
        <f t="shared" si="58"/>
        <v>844.76</v>
      </c>
      <c r="AK188" s="30">
        <f t="shared" si="58"/>
        <v>797.75</v>
      </c>
      <c r="AL188" s="30">
        <f t="shared" si="58"/>
        <v>744.49</v>
      </c>
      <c r="AM188" s="30">
        <f t="shared" si="58"/>
        <v>688.32</v>
      </c>
      <c r="AN188" s="30">
        <f t="shared" si="57"/>
        <v>656.79</v>
      </c>
      <c r="AO188" s="30">
        <f t="shared" si="57"/>
        <v>635.98</v>
      </c>
      <c r="AP188" s="30">
        <f t="shared" si="57"/>
        <v>616.45000000000005</v>
      </c>
      <c r="AQ188" s="30">
        <f t="shared" si="57"/>
        <v>598.08000000000004</v>
      </c>
      <c r="AR188" s="30">
        <f t="shared" si="57"/>
        <v>580.77</v>
      </c>
      <c r="AS188" s="30">
        <f t="shared" si="57"/>
        <v>564.44000000000005</v>
      </c>
      <c r="AT188" s="30">
        <f t="shared" si="57"/>
        <v>549</v>
      </c>
      <c r="AU188" s="31">
        <f t="shared" si="57"/>
        <v>520.53</v>
      </c>
    </row>
    <row r="189" spans="21:47" x14ac:dyDescent="0.15">
      <c r="U189" s="25">
        <v>186</v>
      </c>
      <c r="V189" s="26">
        <f t="shared" si="48"/>
        <v>12625680</v>
      </c>
      <c r="W189" s="27">
        <v>20</v>
      </c>
      <c r="X189" s="28">
        <v>1860</v>
      </c>
      <c r="Y189" s="7">
        <f t="shared" si="46"/>
        <v>6788</v>
      </c>
      <c r="Z189" s="8">
        <f t="shared" si="49"/>
        <v>6788</v>
      </c>
      <c r="AA189" s="8">
        <f t="shared" si="56"/>
        <v>512305</v>
      </c>
      <c r="AB189" s="8">
        <f t="shared" si="51"/>
        <v>3700</v>
      </c>
      <c r="AC189" s="8">
        <f t="shared" si="50"/>
        <v>508555</v>
      </c>
      <c r="AD189" s="29">
        <f t="shared" si="58"/>
        <v>1324.36</v>
      </c>
      <c r="AE189" s="30">
        <f t="shared" si="58"/>
        <v>1213.74</v>
      </c>
      <c r="AF189" s="30">
        <f t="shared" si="58"/>
        <v>1120.17</v>
      </c>
      <c r="AG189" s="30">
        <f t="shared" si="58"/>
        <v>1039.99</v>
      </c>
      <c r="AH189" s="30">
        <f t="shared" si="58"/>
        <v>970.52</v>
      </c>
      <c r="AI189" s="30">
        <f t="shared" si="58"/>
        <v>909.76</v>
      </c>
      <c r="AJ189" s="30">
        <f t="shared" si="58"/>
        <v>856.15</v>
      </c>
      <c r="AK189" s="30">
        <f t="shared" si="58"/>
        <v>808.51</v>
      </c>
      <c r="AL189" s="30">
        <f t="shared" si="58"/>
        <v>754.53</v>
      </c>
      <c r="AM189" s="30">
        <f t="shared" si="58"/>
        <v>697.61</v>
      </c>
      <c r="AN189" s="30">
        <f t="shared" si="57"/>
        <v>665.65</v>
      </c>
      <c r="AO189" s="30">
        <f t="shared" si="57"/>
        <v>644.55999999999995</v>
      </c>
      <c r="AP189" s="30">
        <f t="shared" si="57"/>
        <v>624.76</v>
      </c>
      <c r="AQ189" s="30">
        <f t="shared" si="57"/>
        <v>606.14</v>
      </c>
      <c r="AR189" s="30">
        <f t="shared" si="57"/>
        <v>588.61</v>
      </c>
      <c r="AS189" s="30">
        <f t="shared" si="57"/>
        <v>572.04999999999995</v>
      </c>
      <c r="AT189" s="30">
        <f t="shared" si="57"/>
        <v>556.41</v>
      </c>
      <c r="AU189" s="31">
        <f t="shared" si="57"/>
        <v>527.54999999999995</v>
      </c>
    </row>
    <row r="190" spans="21:47" x14ac:dyDescent="0.15">
      <c r="U190" s="25">
        <v>187</v>
      </c>
      <c r="V190" s="26">
        <f t="shared" si="48"/>
        <v>12760880</v>
      </c>
      <c r="W190" s="27">
        <v>20</v>
      </c>
      <c r="X190" s="28">
        <v>1870</v>
      </c>
      <c r="Y190" s="7">
        <f t="shared" si="46"/>
        <v>6824</v>
      </c>
      <c r="Z190" s="8">
        <f t="shared" si="49"/>
        <v>6824</v>
      </c>
      <c r="AA190" s="8">
        <f t="shared" si="56"/>
        <v>519129</v>
      </c>
      <c r="AB190" s="8">
        <f t="shared" si="51"/>
        <v>3720</v>
      </c>
      <c r="AC190" s="8">
        <f t="shared" si="50"/>
        <v>515359</v>
      </c>
      <c r="AD190" s="29">
        <f t="shared" si="58"/>
        <v>1342.08</v>
      </c>
      <c r="AE190" s="30">
        <f t="shared" si="58"/>
        <v>1229.97</v>
      </c>
      <c r="AF190" s="30">
        <f t="shared" si="58"/>
        <v>1135.1500000000001</v>
      </c>
      <c r="AG190" s="30">
        <f t="shared" si="58"/>
        <v>1053.9000000000001</v>
      </c>
      <c r="AH190" s="30">
        <f t="shared" si="58"/>
        <v>983.51</v>
      </c>
      <c r="AI190" s="30">
        <f t="shared" si="58"/>
        <v>921.93</v>
      </c>
      <c r="AJ190" s="30">
        <f t="shared" si="58"/>
        <v>867.61</v>
      </c>
      <c r="AK190" s="30">
        <f t="shared" si="58"/>
        <v>819.33</v>
      </c>
      <c r="AL190" s="30">
        <f t="shared" si="58"/>
        <v>764.63</v>
      </c>
      <c r="AM190" s="30">
        <f t="shared" si="58"/>
        <v>706.94</v>
      </c>
      <c r="AN190" s="30">
        <f t="shared" si="57"/>
        <v>674.55</v>
      </c>
      <c r="AO190" s="30">
        <f t="shared" si="57"/>
        <v>653.17999999999995</v>
      </c>
      <c r="AP190" s="30">
        <f t="shared" si="57"/>
        <v>633.12</v>
      </c>
      <c r="AQ190" s="30">
        <f t="shared" si="57"/>
        <v>614.25</v>
      </c>
      <c r="AR190" s="30">
        <f t="shared" si="57"/>
        <v>596.48</v>
      </c>
      <c r="AS190" s="30">
        <f t="shared" si="57"/>
        <v>579.71</v>
      </c>
      <c r="AT190" s="30">
        <f t="shared" si="57"/>
        <v>563.85</v>
      </c>
      <c r="AU190" s="31">
        <f t="shared" si="57"/>
        <v>534.6</v>
      </c>
    </row>
    <row r="191" spans="21:47" x14ac:dyDescent="0.15">
      <c r="U191" s="25">
        <v>188</v>
      </c>
      <c r="V191" s="26">
        <f t="shared" si="48"/>
        <v>12898680</v>
      </c>
      <c r="W191" s="27">
        <v>20</v>
      </c>
      <c r="X191" s="28">
        <v>1880</v>
      </c>
      <c r="Y191" s="7">
        <f t="shared" si="46"/>
        <v>6861</v>
      </c>
      <c r="Z191" s="8">
        <f t="shared" si="49"/>
        <v>6861</v>
      </c>
      <c r="AA191" s="8">
        <f t="shared" si="56"/>
        <v>525990</v>
      </c>
      <c r="AB191" s="8">
        <f t="shared" si="51"/>
        <v>3740</v>
      </c>
      <c r="AC191" s="8">
        <f t="shared" si="50"/>
        <v>522200</v>
      </c>
      <c r="AD191" s="29">
        <f t="shared" si="58"/>
        <v>1359.9</v>
      </c>
      <c r="AE191" s="30">
        <f t="shared" si="58"/>
        <v>1246.3</v>
      </c>
      <c r="AF191" s="30">
        <f t="shared" si="58"/>
        <v>1150.22</v>
      </c>
      <c r="AG191" s="30">
        <f t="shared" si="58"/>
        <v>1067.8900000000001</v>
      </c>
      <c r="AH191" s="30">
        <f t="shared" si="58"/>
        <v>996.56</v>
      </c>
      <c r="AI191" s="30">
        <f t="shared" si="58"/>
        <v>934.17</v>
      </c>
      <c r="AJ191" s="30">
        <f t="shared" si="58"/>
        <v>879.12</v>
      </c>
      <c r="AK191" s="30">
        <f t="shared" si="58"/>
        <v>830.21</v>
      </c>
      <c r="AL191" s="30">
        <f t="shared" si="58"/>
        <v>774.78</v>
      </c>
      <c r="AM191" s="30">
        <f t="shared" si="58"/>
        <v>716.32</v>
      </c>
      <c r="AN191" s="30">
        <f t="shared" si="57"/>
        <v>683.51</v>
      </c>
      <c r="AO191" s="30">
        <f t="shared" si="57"/>
        <v>661.85</v>
      </c>
      <c r="AP191" s="30">
        <f t="shared" si="57"/>
        <v>641.52</v>
      </c>
      <c r="AQ191" s="30">
        <f t="shared" si="57"/>
        <v>622.41</v>
      </c>
      <c r="AR191" s="30">
        <f t="shared" si="57"/>
        <v>604.4</v>
      </c>
      <c r="AS191" s="30">
        <f t="shared" si="57"/>
        <v>587.4</v>
      </c>
      <c r="AT191" s="30">
        <f t="shared" si="57"/>
        <v>571.33000000000004</v>
      </c>
      <c r="AU191" s="31">
        <f t="shared" si="57"/>
        <v>541.70000000000005</v>
      </c>
    </row>
    <row r="192" spans="21:47" x14ac:dyDescent="0.15">
      <c r="U192" s="25">
        <v>189</v>
      </c>
      <c r="V192" s="26">
        <f t="shared" si="48"/>
        <v>13035330</v>
      </c>
      <c r="W192" s="27">
        <v>20</v>
      </c>
      <c r="X192" s="28">
        <v>1890</v>
      </c>
      <c r="Y192" s="7">
        <f t="shared" si="46"/>
        <v>6897</v>
      </c>
      <c r="Z192" s="8">
        <f t="shared" si="49"/>
        <v>6897</v>
      </c>
      <c r="AA192" s="8">
        <f t="shared" si="56"/>
        <v>532887</v>
      </c>
      <c r="AB192" s="8">
        <f t="shared" si="51"/>
        <v>3760</v>
      </c>
      <c r="AC192" s="8">
        <f t="shared" si="50"/>
        <v>529077</v>
      </c>
      <c r="AD192" s="29">
        <f t="shared" si="58"/>
        <v>1377.8</v>
      </c>
      <c r="AE192" s="30">
        <f t="shared" si="58"/>
        <v>1262.71</v>
      </c>
      <c r="AF192" s="30">
        <f t="shared" si="58"/>
        <v>1165.3699999999999</v>
      </c>
      <c r="AG192" s="30">
        <f t="shared" si="58"/>
        <v>1081.96</v>
      </c>
      <c r="AH192" s="30">
        <f t="shared" si="58"/>
        <v>1009.69</v>
      </c>
      <c r="AI192" s="30">
        <f t="shared" si="58"/>
        <v>946.47</v>
      </c>
      <c r="AJ192" s="30">
        <f t="shared" si="58"/>
        <v>890.7</v>
      </c>
      <c r="AK192" s="30">
        <f t="shared" si="58"/>
        <v>841.14</v>
      </c>
      <c r="AL192" s="30">
        <f t="shared" si="58"/>
        <v>784.98</v>
      </c>
      <c r="AM192" s="30">
        <f t="shared" si="58"/>
        <v>725.76</v>
      </c>
      <c r="AN192" s="30">
        <f t="shared" si="57"/>
        <v>692.51</v>
      </c>
      <c r="AO192" s="30">
        <f t="shared" si="57"/>
        <v>670.57</v>
      </c>
      <c r="AP192" s="30">
        <f t="shared" si="57"/>
        <v>649.97</v>
      </c>
      <c r="AQ192" s="30">
        <f t="shared" si="57"/>
        <v>630.6</v>
      </c>
      <c r="AR192" s="30">
        <f t="shared" si="57"/>
        <v>612.36</v>
      </c>
      <c r="AS192" s="30">
        <f t="shared" si="57"/>
        <v>595.14</v>
      </c>
      <c r="AT192" s="30">
        <f t="shared" si="57"/>
        <v>578.86</v>
      </c>
      <c r="AU192" s="31">
        <f t="shared" si="57"/>
        <v>548.84</v>
      </c>
    </row>
    <row r="193" spans="21:47" x14ac:dyDescent="0.15">
      <c r="U193" s="25">
        <v>190</v>
      </c>
      <c r="V193" s="26">
        <f t="shared" si="48"/>
        <v>13174600</v>
      </c>
      <c r="W193" s="27">
        <v>20</v>
      </c>
      <c r="X193" s="28">
        <v>1900</v>
      </c>
      <c r="Y193" s="7">
        <f t="shared" si="46"/>
        <v>6934</v>
      </c>
      <c r="Z193" s="8">
        <f t="shared" si="49"/>
        <v>6934</v>
      </c>
      <c r="AA193" s="8">
        <f t="shared" si="56"/>
        <v>539821</v>
      </c>
      <c r="AB193" s="8">
        <f t="shared" si="51"/>
        <v>3780</v>
      </c>
      <c r="AC193" s="8">
        <f t="shared" si="50"/>
        <v>535991</v>
      </c>
      <c r="AD193" s="29">
        <f t="shared" si="58"/>
        <v>1395.81</v>
      </c>
      <c r="AE193" s="30">
        <f t="shared" si="58"/>
        <v>1279.21</v>
      </c>
      <c r="AF193" s="30">
        <f t="shared" si="58"/>
        <v>1180.5999999999999</v>
      </c>
      <c r="AG193" s="30">
        <f t="shared" si="58"/>
        <v>1096.0999999999999</v>
      </c>
      <c r="AH193" s="30">
        <f t="shared" si="58"/>
        <v>1022.88</v>
      </c>
      <c r="AI193" s="30">
        <f t="shared" si="58"/>
        <v>958.84</v>
      </c>
      <c r="AJ193" s="30">
        <f t="shared" si="58"/>
        <v>902.34</v>
      </c>
      <c r="AK193" s="30">
        <f t="shared" si="58"/>
        <v>852.13</v>
      </c>
      <c r="AL193" s="30">
        <f t="shared" si="58"/>
        <v>795.24</v>
      </c>
      <c r="AM193" s="30">
        <f t="shared" si="58"/>
        <v>735.24</v>
      </c>
      <c r="AN193" s="30">
        <f t="shared" si="57"/>
        <v>701.56</v>
      </c>
      <c r="AO193" s="30">
        <f t="shared" si="57"/>
        <v>679.33</v>
      </c>
      <c r="AP193" s="30">
        <f t="shared" si="57"/>
        <v>658.47</v>
      </c>
      <c r="AQ193" s="30">
        <f t="shared" si="57"/>
        <v>638.85</v>
      </c>
      <c r="AR193" s="30">
        <f t="shared" si="57"/>
        <v>620.36</v>
      </c>
      <c r="AS193" s="30">
        <f t="shared" si="57"/>
        <v>602.91</v>
      </c>
      <c r="AT193" s="30">
        <f t="shared" si="57"/>
        <v>586.41999999999996</v>
      </c>
      <c r="AU193" s="31">
        <f t="shared" si="57"/>
        <v>556.01</v>
      </c>
    </row>
    <row r="194" spans="21:47" x14ac:dyDescent="0.15">
      <c r="U194" s="25">
        <v>191</v>
      </c>
      <c r="V194" s="26">
        <f t="shared" si="48"/>
        <v>13312700</v>
      </c>
      <c r="W194" s="27">
        <v>20</v>
      </c>
      <c r="X194" s="28">
        <v>1910</v>
      </c>
      <c r="Y194" s="7">
        <f t="shared" si="46"/>
        <v>6970</v>
      </c>
      <c r="Z194" s="8">
        <f t="shared" si="49"/>
        <v>6970</v>
      </c>
      <c r="AA194" s="8">
        <f t="shared" si="56"/>
        <v>546791</v>
      </c>
      <c r="AB194" s="8">
        <f t="shared" si="51"/>
        <v>3800</v>
      </c>
      <c r="AC194" s="8">
        <f t="shared" si="50"/>
        <v>542941</v>
      </c>
      <c r="AD194" s="29">
        <f t="shared" si="58"/>
        <v>1413.91</v>
      </c>
      <c r="AE194" s="30">
        <f t="shared" si="58"/>
        <v>1295.8</v>
      </c>
      <c r="AF194" s="30">
        <f t="shared" si="58"/>
        <v>1195.9100000000001</v>
      </c>
      <c r="AG194" s="30">
        <f t="shared" si="58"/>
        <v>1110.31</v>
      </c>
      <c r="AH194" s="30">
        <f t="shared" si="58"/>
        <v>1036.1500000000001</v>
      </c>
      <c r="AI194" s="30">
        <f t="shared" si="58"/>
        <v>971.27</v>
      </c>
      <c r="AJ194" s="30">
        <f t="shared" si="58"/>
        <v>914.04</v>
      </c>
      <c r="AK194" s="30">
        <f t="shared" si="58"/>
        <v>863.18</v>
      </c>
      <c r="AL194" s="30">
        <f t="shared" si="58"/>
        <v>805.55</v>
      </c>
      <c r="AM194" s="30">
        <f t="shared" si="58"/>
        <v>744.78</v>
      </c>
      <c r="AN194" s="30">
        <f t="shared" si="57"/>
        <v>710.66</v>
      </c>
      <c r="AO194" s="30">
        <f t="shared" si="57"/>
        <v>688.14</v>
      </c>
      <c r="AP194" s="30">
        <f t="shared" si="57"/>
        <v>667</v>
      </c>
      <c r="AQ194" s="30">
        <f t="shared" si="57"/>
        <v>647.13</v>
      </c>
      <c r="AR194" s="30">
        <f t="shared" si="57"/>
        <v>628.4</v>
      </c>
      <c r="AS194" s="30">
        <f t="shared" si="57"/>
        <v>610.73</v>
      </c>
      <c r="AT194" s="30">
        <f t="shared" si="57"/>
        <v>594.03</v>
      </c>
      <c r="AU194" s="31">
        <f t="shared" si="57"/>
        <v>563.22</v>
      </c>
    </row>
    <row r="195" spans="21:47" x14ac:dyDescent="0.15">
      <c r="U195" s="25">
        <v>192</v>
      </c>
      <c r="V195" s="26">
        <f t="shared" si="48"/>
        <v>13451520</v>
      </c>
      <c r="W195" s="27">
        <v>20</v>
      </c>
      <c r="X195" s="28">
        <v>1920</v>
      </c>
      <c r="Y195" s="7">
        <f t="shared" si="46"/>
        <v>7006</v>
      </c>
      <c r="Z195" s="8">
        <f t="shared" si="49"/>
        <v>7006</v>
      </c>
      <c r="AA195" s="8">
        <f t="shared" si="56"/>
        <v>553797</v>
      </c>
      <c r="AB195" s="8">
        <f t="shared" si="51"/>
        <v>3820</v>
      </c>
      <c r="AC195" s="8">
        <f t="shared" si="50"/>
        <v>549927</v>
      </c>
      <c r="AD195" s="29">
        <f t="shared" si="58"/>
        <v>1432.1</v>
      </c>
      <c r="AE195" s="30">
        <f t="shared" si="58"/>
        <v>1312.47</v>
      </c>
      <c r="AF195" s="30">
        <f t="shared" si="58"/>
        <v>1211.29</v>
      </c>
      <c r="AG195" s="30">
        <f t="shared" si="58"/>
        <v>1124.5999999999999</v>
      </c>
      <c r="AH195" s="30">
        <f t="shared" si="58"/>
        <v>1049.48</v>
      </c>
      <c r="AI195" s="30">
        <f t="shared" si="58"/>
        <v>983.77</v>
      </c>
      <c r="AJ195" s="30">
        <f t="shared" si="58"/>
        <v>925.8</v>
      </c>
      <c r="AK195" s="30">
        <f t="shared" si="58"/>
        <v>874.29</v>
      </c>
      <c r="AL195" s="30">
        <f t="shared" si="58"/>
        <v>815.92</v>
      </c>
      <c r="AM195" s="30">
        <f t="shared" si="58"/>
        <v>754.36</v>
      </c>
      <c r="AN195" s="30">
        <f t="shared" si="58"/>
        <v>719.8</v>
      </c>
      <c r="AO195" s="30">
        <f t="shared" si="58"/>
        <v>696.99</v>
      </c>
      <c r="AP195" s="30">
        <f t="shared" si="58"/>
        <v>675.59</v>
      </c>
      <c r="AQ195" s="30">
        <f t="shared" si="58"/>
        <v>655.46</v>
      </c>
      <c r="AR195" s="30">
        <f t="shared" si="58"/>
        <v>636.49</v>
      </c>
      <c r="AS195" s="30">
        <f t="shared" si="58"/>
        <v>618.59</v>
      </c>
      <c r="AT195" s="30">
        <f t="shared" ref="AN195:AU203" si="59">ROUND($AC195/INDEX($E:$E,MATCH(AT$3,$A:$A,0)),2)</f>
        <v>601.66999999999996</v>
      </c>
      <c r="AU195" s="31">
        <f t="shared" si="59"/>
        <v>570.46</v>
      </c>
    </row>
    <row r="196" spans="21:47" x14ac:dyDescent="0.15">
      <c r="U196" s="25">
        <v>193</v>
      </c>
      <c r="V196" s="26">
        <f t="shared" si="48"/>
        <v>13591060</v>
      </c>
      <c r="W196" s="27">
        <v>20</v>
      </c>
      <c r="X196" s="28">
        <v>1930</v>
      </c>
      <c r="Y196" s="7">
        <f t="shared" ref="Y196:Y203" si="60">INT(IF($U196&lt;30,$P$5,IF($U196&gt;100,$P$7,$P$6))*$U196^IF($U196&lt;30,$Q$5,IF($U196&gt;100,$Q$7,$Q$6))+IF($U196&lt;30,$R$5,IF($U196&gt;100,$R$7,$R$6)))</f>
        <v>7042</v>
      </c>
      <c r="Z196" s="8">
        <f t="shared" si="49"/>
        <v>7042</v>
      </c>
      <c r="AA196" s="8">
        <f t="shared" si="56"/>
        <v>560839</v>
      </c>
      <c r="AB196" s="8">
        <f t="shared" si="51"/>
        <v>3840</v>
      </c>
      <c r="AC196" s="8">
        <f t="shared" si="50"/>
        <v>556949</v>
      </c>
      <c r="AD196" s="29">
        <f t="shared" ref="AD196:AM203" si="61">ROUND($AC196/INDEX($E:$E,MATCH(AD$3,$A:$A,0)),2)</f>
        <v>1450.39</v>
      </c>
      <c r="AE196" s="30">
        <f t="shared" si="61"/>
        <v>1329.23</v>
      </c>
      <c r="AF196" s="30">
        <f t="shared" si="61"/>
        <v>1226.76</v>
      </c>
      <c r="AG196" s="30">
        <f t="shared" si="61"/>
        <v>1138.96</v>
      </c>
      <c r="AH196" s="30">
        <f t="shared" si="61"/>
        <v>1062.8800000000001</v>
      </c>
      <c r="AI196" s="30">
        <f t="shared" si="61"/>
        <v>996.33</v>
      </c>
      <c r="AJ196" s="30">
        <f t="shared" si="61"/>
        <v>937.62</v>
      </c>
      <c r="AK196" s="30">
        <f t="shared" si="61"/>
        <v>885.45</v>
      </c>
      <c r="AL196" s="30">
        <f t="shared" si="61"/>
        <v>826.33</v>
      </c>
      <c r="AM196" s="30">
        <f t="shared" si="61"/>
        <v>763.99</v>
      </c>
      <c r="AN196" s="30">
        <f t="shared" si="59"/>
        <v>728.99</v>
      </c>
      <c r="AO196" s="30">
        <f t="shared" si="59"/>
        <v>705.89</v>
      </c>
      <c r="AP196" s="30">
        <f t="shared" si="59"/>
        <v>684.21</v>
      </c>
      <c r="AQ196" s="30">
        <f t="shared" si="59"/>
        <v>663.82</v>
      </c>
      <c r="AR196" s="30">
        <f t="shared" si="59"/>
        <v>644.62</v>
      </c>
      <c r="AS196" s="30">
        <f t="shared" si="59"/>
        <v>626.49</v>
      </c>
      <c r="AT196" s="30">
        <f t="shared" si="59"/>
        <v>609.35</v>
      </c>
      <c r="AU196" s="31">
        <f t="shared" si="59"/>
        <v>577.75</v>
      </c>
    </row>
    <row r="197" spans="21:47" x14ac:dyDescent="0.15">
      <c r="U197" s="25">
        <v>194</v>
      </c>
      <c r="V197" s="26">
        <f t="shared" ref="V197:V203" si="62">X197*Y197</f>
        <v>13731320</v>
      </c>
      <c r="W197" s="27">
        <v>20</v>
      </c>
      <c r="X197" s="28">
        <v>1940</v>
      </c>
      <c r="Y197" s="7">
        <f t="shared" si="60"/>
        <v>7078</v>
      </c>
      <c r="Z197" s="8">
        <f t="shared" ref="Z197:Z203" si="63">Y197*$B$24</f>
        <v>7078</v>
      </c>
      <c r="AA197" s="8">
        <f t="shared" si="56"/>
        <v>567917</v>
      </c>
      <c r="AB197" s="8">
        <f t="shared" si="51"/>
        <v>3860</v>
      </c>
      <c r="AC197" s="8">
        <f t="shared" ref="AC197:AC203" si="64">AA197-$B$23-AB197</f>
        <v>564007</v>
      </c>
      <c r="AD197" s="29">
        <f t="shared" si="61"/>
        <v>1468.77</v>
      </c>
      <c r="AE197" s="30">
        <f t="shared" si="61"/>
        <v>1346.08</v>
      </c>
      <c r="AF197" s="30">
        <f t="shared" si="61"/>
        <v>1242.31</v>
      </c>
      <c r="AG197" s="30">
        <f t="shared" si="61"/>
        <v>1153.3900000000001</v>
      </c>
      <c r="AH197" s="30">
        <f t="shared" si="61"/>
        <v>1076.3499999999999</v>
      </c>
      <c r="AI197" s="30">
        <f t="shared" si="61"/>
        <v>1008.96</v>
      </c>
      <c r="AJ197" s="30">
        <f t="shared" si="61"/>
        <v>949.51</v>
      </c>
      <c r="AK197" s="30">
        <f t="shared" si="61"/>
        <v>896.67</v>
      </c>
      <c r="AL197" s="30">
        <f t="shared" si="61"/>
        <v>836.81</v>
      </c>
      <c r="AM197" s="30">
        <f t="shared" si="61"/>
        <v>773.67</v>
      </c>
      <c r="AN197" s="30">
        <f t="shared" si="59"/>
        <v>738.23</v>
      </c>
      <c r="AO197" s="30">
        <f t="shared" si="59"/>
        <v>714.84</v>
      </c>
      <c r="AP197" s="30">
        <f t="shared" si="59"/>
        <v>692.88</v>
      </c>
      <c r="AQ197" s="30">
        <f t="shared" si="59"/>
        <v>672.24</v>
      </c>
      <c r="AR197" s="30">
        <f t="shared" si="59"/>
        <v>652.79</v>
      </c>
      <c r="AS197" s="30">
        <f t="shared" si="59"/>
        <v>634.42999999999995</v>
      </c>
      <c r="AT197" s="30">
        <f t="shared" si="59"/>
        <v>617.08000000000004</v>
      </c>
      <c r="AU197" s="31">
        <f t="shared" si="59"/>
        <v>585.07000000000005</v>
      </c>
    </row>
    <row r="198" spans="21:47" x14ac:dyDescent="0.15">
      <c r="U198" s="25">
        <v>195</v>
      </c>
      <c r="V198" s="26">
        <f t="shared" si="62"/>
        <v>13872300</v>
      </c>
      <c r="W198" s="27">
        <v>20</v>
      </c>
      <c r="X198" s="28">
        <v>1950</v>
      </c>
      <c r="Y198" s="7">
        <f t="shared" si="60"/>
        <v>7114</v>
      </c>
      <c r="Z198" s="8">
        <f t="shared" si="63"/>
        <v>7114</v>
      </c>
      <c r="AA198" s="8">
        <f t="shared" si="56"/>
        <v>575031</v>
      </c>
      <c r="AB198" s="8">
        <f t="shared" ref="AB198:AB203" si="65">AB197+W198</f>
        <v>3880</v>
      </c>
      <c r="AC198" s="8">
        <f t="shared" si="64"/>
        <v>571101</v>
      </c>
      <c r="AD198" s="29">
        <f t="shared" si="61"/>
        <v>1487.24</v>
      </c>
      <c r="AE198" s="30">
        <f t="shared" si="61"/>
        <v>1363.01</v>
      </c>
      <c r="AF198" s="30">
        <f t="shared" si="61"/>
        <v>1257.93</v>
      </c>
      <c r="AG198" s="30">
        <f t="shared" si="61"/>
        <v>1167.9000000000001</v>
      </c>
      <c r="AH198" s="30">
        <f t="shared" si="61"/>
        <v>1089.8900000000001</v>
      </c>
      <c r="AI198" s="30">
        <f t="shared" si="61"/>
        <v>1021.65</v>
      </c>
      <c r="AJ198" s="30">
        <f t="shared" si="61"/>
        <v>961.45</v>
      </c>
      <c r="AK198" s="30">
        <f t="shared" si="61"/>
        <v>907.95</v>
      </c>
      <c r="AL198" s="30">
        <f t="shared" si="61"/>
        <v>847.33</v>
      </c>
      <c r="AM198" s="30">
        <f t="shared" si="61"/>
        <v>783.4</v>
      </c>
      <c r="AN198" s="30">
        <f t="shared" si="59"/>
        <v>747.51</v>
      </c>
      <c r="AO198" s="30">
        <f t="shared" si="59"/>
        <v>723.83</v>
      </c>
      <c r="AP198" s="30">
        <f t="shared" si="59"/>
        <v>701.6</v>
      </c>
      <c r="AQ198" s="30">
        <f t="shared" si="59"/>
        <v>680.69</v>
      </c>
      <c r="AR198" s="30">
        <f t="shared" si="59"/>
        <v>661</v>
      </c>
      <c r="AS198" s="30">
        <f t="shared" si="59"/>
        <v>642.41</v>
      </c>
      <c r="AT198" s="30">
        <f t="shared" si="59"/>
        <v>624.84</v>
      </c>
      <c r="AU198" s="31">
        <f t="shared" si="59"/>
        <v>592.42999999999995</v>
      </c>
    </row>
    <row r="199" spans="21:47" x14ac:dyDescent="0.15">
      <c r="U199" s="25">
        <v>196</v>
      </c>
      <c r="V199" s="26">
        <f t="shared" si="62"/>
        <v>14014000</v>
      </c>
      <c r="W199" s="27">
        <v>20</v>
      </c>
      <c r="X199" s="28">
        <v>1960</v>
      </c>
      <c r="Y199" s="7">
        <f t="shared" si="60"/>
        <v>7150</v>
      </c>
      <c r="Z199" s="8">
        <f t="shared" si="63"/>
        <v>7150</v>
      </c>
      <c r="AA199" s="8">
        <f t="shared" si="56"/>
        <v>582181</v>
      </c>
      <c r="AB199" s="8">
        <f t="shared" si="65"/>
        <v>3900</v>
      </c>
      <c r="AC199" s="8">
        <f t="shared" si="64"/>
        <v>578231</v>
      </c>
      <c r="AD199" s="29">
        <f t="shared" si="61"/>
        <v>1505.81</v>
      </c>
      <c r="AE199" s="30">
        <f t="shared" si="61"/>
        <v>1380.03</v>
      </c>
      <c r="AF199" s="30">
        <f t="shared" si="61"/>
        <v>1273.6400000000001</v>
      </c>
      <c r="AG199" s="30">
        <f t="shared" si="61"/>
        <v>1182.48</v>
      </c>
      <c r="AH199" s="30">
        <f t="shared" si="61"/>
        <v>1103.49</v>
      </c>
      <c r="AI199" s="30">
        <f t="shared" si="61"/>
        <v>1034.4000000000001</v>
      </c>
      <c r="AJ199" s="30">
        <f t="shared" si="61"/>
        <v>973.45</v>
      </c>
      <c r="AK199" s="30">
        <f t="shared" si="61"/>
        <v>919.29</v>
      </c>
      <c r="AL199" s="30">
        <f t="shared" si="61"/>
        <v>857.91</v>
      </c>
      <c r="AM199" s="30">
        <f t="shared" si="61"/>
        <v>793.18</v>
      </c>
      <c r="AN199" s="30">
        <f t="shared" si="59"/>
        <v>756.85</v>
      </c>
      <c r="AO199" s="30">
        <f t="shared" si="59"/>
        <v>732.87</v>
      </c>
      <c r="AP199" s="30">
        <f t="shared" si="59"/>
        <v>710.36</v>
      </c>
      <c r="AQ199" s="30">
        <f t="shared" si="59"/>
        <v>689.19</v>
      </c>
      <c r="AR199" s="30">
        <f t="shared" si="59"/>
        <v>669.25</v>
      </c>
      <c r="AS199" s="30">
        <f t="shared" si="59"/>
        <v>650.42999999999995</v>
      </c>
      <c r="AT199" s="30">
        <f t="shared" si="59"/>
        <v>632.64</v>
      </c>
      <c r="AU199" s="31">
        <f t="shared" si="59"/>
        <v>599.82000000000005</v>
      </c>
    </row>
    <row r="200" spans="21:47" x14ac:dyDescent="0.15">
      <c r="U200" s="25">
        <v>197</v>
      </c>
      <c r="V200" s="26">
        <f t="shared" si="62"/>
        <v>14154450</v>
      </c>
      <c r="W200" s="27">
        <v>20</v>
      </c>
      <c r="X200" s="28">
        <v>1970</v>
      </c>
      <c r="Y200" s="7">
        <f t="shared" si="60"/>
        <v>7185</v>
      </c>
      <c r="Z200" s="8">
        <f t="shared" si="63"/>
        <v>7185</v>
      </c>
      <c r="AA200" s="8">
        <f t="shared" si="56"/>
        <v>589366</v>
      </c>
      <c r="AB200" s="8">
        <f t="shared" si="65"/>
        <v>3920</v>
      </c>
      <c r="AC200" s="8">
        <f t="shared" si="64"/>
        <v>585396</v>
      </c>
      <c r="AD200" s="29">
        <f t="shared" si="61"/>
        <v>1524.47</v>
      </c>
      <c r="AE200" s="30">
        <f t="shared" si="61"/>
        <v>1397.13</v>
      </c>
      <c r="AF200" s="30">
        <f t="shared" si="61"/>
        <v>1289.42</v>
      </c>
      <c r="AG200" s="30">
        <f t="shared" si="61"/>
        <v>1197.1300000000001</v>
      </c>
      <c r="AH200" s="30">
        <f t="shared" si="61"/>
        <v>1117.17</v>
      </c>
      <c r="AI200" s="30">
        <f t="shared" si="61"/>
        <v>1047.22</v>
      </c>
      <c r="AJ200" s="30">
        <f t="shared" si="61"/>
        <v>985.52</v>
      </c>
      <c r="AK200" s="30">
        <f t="shared" si="61"/>
        <v>930.68</v>
      </c>
      <c r="AL200" s="30">
        <f t="shared" si="61"/>
        <v>868.54</v>
      </c>
      <c r="AM200" s="30">
        <f t="shared" si="61"/>
        <v>803.01</v>
      </c>
      <c r="AN200" s="30">
        <f t="shared" si="59"/>
        <v>766.23</v>
      </c>
      <c r="AO200" s="30">
        <f t="shared" si="59"/>
        <v>741.95</v>
      </c>
      <c r="AP200" s="30">
        <f t="shared" si="59"/>
        <v>719.16</v>
      </c>
      <c r="AQ200" s="30">
        <f t="shared" si="59"/>
        <v>697.73</v>
      </c>
      <c r="AR200" s="30">
        <f t="shared" si="59"/>
        <v>677.54</v>
      </c>
      <c r="AS200" s="30">
        <f t="shared" si="59"/>
        <v>658.49</v>
      </c>
      <c r="AT200" s="30">
        <f t="shared" si="59"/>
        <v>640.48</v>
      </c>
      <c r="AU200" s="31">
        <f t="shared" si="59"/>
        <v>607.26</v>
      </c>
    </row>
    <row r="201" spans="21:47" x14ac:dyDescent="0.15">
      <c r="U201" s="25">
        <v>198</v>
      </c>
      <c r="V201" s="26">
        <f t="shared" si="62"/>
        <v>14297580</v>
      </c>
      <c r="W201" s="27">
        <v>20</v>
      </c>
      <c r="X201" s="28">
        <v>1980</v>
      </c>
      <c r="Y201" s="7">
        <f t="shared" si="60"/>
        <v>7221</v>
      </c>
      <c r="Z201" s="8">
        <f t="shared" si="63"/>
        <v>7221</v>
      </c>
      <c r="AA201" s="8">
        <f t="shared" si="56"/>
        <v>596587</v>
      </c>
      <c r="AB201" s="8">
        <f t="shared" si="65"/>
        <v>3940</v>
      </c>
      <c r="AC201" s="8">
        <f t="shared" si="64"/>
        <v>592597</v>
      </c>
      <c r="AD201" s="29">
        <f t="shared" si="61"/>
        <v>1543.22</v>
      </c>
      <c r="AE201" s="30">
        <f t="shared" si="61"/>
        <v>1414.31</v>
      </c>
      <c r="AF201" s="30">
        <f t="shared" si="61"/>
        <v>1305.28</v>
      </c>
      <c r="AG201" s="30">
        <f t="shared" si="61"/>
        <v>1211.8499999999999</v>
      </c>
      <c r="AH201" s="30">
        <f t="shared" si="61"/>
        <v>1130.9100000000001</v>
      </c>
      <c r="AI201" s="30">
        <f t="shared" si="61"/>
        <v>1060.0999999999999</v>
      </c>
      <c r="AJ201" s="30">
        <f t="shared" si="61"/>
        <v>997.64</v>
      </c>
      <c r="AK201" s="30">
        <f t="shared" si="61"/>
        <v>942.13</v>
      </c>
      <c r="AL201" s="30">
        <f t="shared" si="61"/>
        <v>879.22</v>
      </c>
      <c r="AM201" s="30">
        <f t="shared" si="61"/>
        <v>812.89</v>
      </c>
      <c r="AN201" s="30">
        <f t="shared" si="59"/>
        <v>775.65</v>
      </c>
      <c r="AO201" s="30">
        <f t="shared" si="59"/>
        <v>751.07</v>
      </c>
      <c r="AP201" s="30">
        <f t="shared" si="59"/>
        <v>728.01</v>
      </c>
      <c r="AQ201" s="30">
        <f t="shared" si="59"/>
        <v>706.31</v>
      </c>
      <c r="AR201" s="30">
        <f t="shared" si="59"/>
        <v>685.88</v>
      </c>
      <c r="AS201" s="30">
        <f t="shared" si="59"/>
        <v>666.59</v>
      </c>
      <c r="AT201" s="30">
        <f t="shared" si="59"/>
        <v>648.36</v>
      </c>
      <c r="AU201" s="31">
        <f t="shared" si="59"/>
        <v>614.73</v>
      </c>
    </row>
    <row r="202" spans="21:47" x14ac:dyDescent="0.15">
      <c r="U202" s="25">
        <v>199</v>
      </c>
      <c r="V202" s="26">
        <f t="shared" si="62"/>
        <v>14439440</v>
      </c>
      <c r="W202" s="27">
        <v>20</v>
      </c>
      <c r="X202" s="28">
        <v>1990</v>
      </c>
      <c r="Y202" s="7">
        <f t="shared" si="60"/>
        <v>7256</v>
      </c>
      <c r="Z202" s="8">
        <f t="shared" si="63"/>
        <v>7256</v>
      </c>
      <c r="AA202" s="8">
        <f t="shared" si="56"/>
        <v>603843</v>
      </c>
      <c r="AB202" s="8">
        <f t="shared" si="65"/>
        <v>3960</v>
      </c>
      <c r="AC202" s="8">
        <f t="shared" si="64"/>
        <v>599833</v>
      </c>
      <c r="AD202" s="29">
        <f t="shared" si="61"/>
        <v>1562.07</v>
      </c>
      <c r="AE202" s="30">
        <f t="shared" si="61"/>
        <v>1431.58</v>
      </c>
      <c r="AF202" s="30">
        <f t="shared" si="61"/>
        <v>1321.22</v>
      </c>
      <c r="AG202" s="30">
        <f t="shared" si="61"/>
        <v>1226.6500000000001</v>
      </c>
      <c r="AH202" s="30">
        <f t="shared" si="61"/>
        <v>1144.72</v>
      </c>
      <c r="AI202" s="30">
        <f t="shared" si="61"/>
        <v>1073.05</v>
      </c>
      <c r="AJ202" s="30">
        <f t="shared" si="61"/>
        <v>1009.82</v>
      </c>
      <c r="AK202" s="30">
        <f t="shared" si="61"/>
        <v>953.63</v>
      </c>
      <c r="AL202" s="30">
        <f t="shared" si="61"/>
        <v>889.96</v>
      </c>
      <c r="AM202" s="30">
        <f t="shared" si="61"/>
        <v>822.82</v>
      </c>
      <c r="AN202" s="30">
        <f t="shared" si="59"/>
        <v>785.12</v>
      </c>
      <c r="AO202" s="30">
        <f t="shared" si="59"/>
        <v>760.24</v>
      </c>
      <c r="AP202" s="30">
        <f t="shared" si="59"/>
        <v>736.9</v>
      </c>
      <c r="AQ202" s="30">
        <f t="shared" si="59"/>
        <v>714.94</v>
      </c>
      <c r="AR202" s="30">
        <f t="shared" si="59"/>
        <v>694.25</v>
      </c>
      <c r="AS202" s="30">
        <f t="shared" si="59"/>
        <v>674.73</v>
      </c>
      <c r="AT202" s="30">
        <f t="shared" si="59"/>
        <v>656.27</v>
      </c>
      <c r="AU202" s="31">
        <f t="shared" si="59"/>
        <v>622.23</v>
      </c>
    </row>
    <row r="203" spans="21:47" x14ac:dyDescent="0.15">
      <c r="U203" s="25">
        <v>200</v>
      </c>
      <c r="V203" s="26">
        <f t="shared" si="62"/>
        <v>14584000</v>
      </c>
      <c r="W203" s="27">
        <v>20</v>
      </c>
      <c r="X203" s="28">
        <v>2000</v>
      </c>
      <c r="Y203" s="7">
        <f t="shared" si="60"/>
        <v>7292</v>
      </c>
      <c r="Z203" s="8">
        <f t="shared" si="63"/>
        <v>7292</v>
      </c>
      <c r="AA203" s="8">
        <f t="shared" si="56"/>
        <v>611135</v>
      </c>
      <c r="AB203" s="8">
        <f t="shared" si="65"/>
        <v>3980</v>
      </c>
      <c r="AC203" s="8">
        <f t="shared" si="64"/>
        <v>607105</v>
      </c>
      <c r="AD203" s="29">
        <f t="shared" si="61"/>
        <v>1581</v>
      </c>
      <c r="AE203" s="30">
        <f t="shared" si="61"/>
        <v>1448.94</v>
      </c>
      <c r="AF203" s="30">
        <f t="shared" si="61"/>
        <v>1337.24</v>
      </c>
      <c r="AG203" s="30">
        <f t="shared" si="61"/>
        <v>1241.52</v>
      </c>
      <c r="AH203" s="30">
        <f t="shared" si="61"/>
        <v>1158.5999999999999</v>
      </c>
      <c r="AI203" s="30">
        <f t="shared" si="61"/>
        <v>1086.06</v>
      </c>
      <c r="AJ203" s="30">
        <f t="shared" si="61"/>
        <v>1022.06</v>
      </c>
      <c r="AK203" s="30">
        <f t="shared" si="61"/>
        <v>965.19</v>
      </c>
      <c r="AL203" s="30">
        <f t="shared" si="61"/>
        <v>900.75</v>
      </c>
      <c r="AM203" s="30">
        <f t="shared" si="61"/>
        <v>832.79</v>
      </c>
      <c r="AN203" s="30">
        <f t="shared" si="59"/>
        <v>794.64</v>
      </c>
      <c r="AO203" s="30">
        <f t="shared" si="59"/>
        <v>769.46</v>
      </c>
      <c r="AP203" s="30">
        <f t="shared" si="59"/>
        <v>745.83</v>
      </c>
      <c r="AQ203" s="30">
        <f t="shared" si="59"/>
        <v>723.61</v>
      </c>
      <c r="AR203" s="30">
        <f t="shared" si="59"/>
        <v>702.67</v>
      </c>
      <c r="AS203" s="30">
        <f t="shared" si="59"/>
        <v>682.91</v>
      </c>
      <c r="AT203" s="30">
        <f t="shared" si="59"/>
        <v>664.23</v>
      </c>
      <c r="AU203" s="31">
        <f t="shared" si="59"/>
        <v>629.78</v>
      </c>
    </row>
  </sheetData>
  <mergeCells count="8">
    <mergeCell ref="V2:X2"/>
    <mergeCell ref="Y2:AC2"/>
    <mergeCell ref="AD2:AU2"/>
    <mergeCell ref="B87:D87"/>
    <mergeCell ref="E87:G87"/>
    <mergeCell ref="H87:J87"/>
    <mergeCell ref="K87:M87"/>
    <mergeCell ref="N87:P8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91"/>
  <sheetViews>
    <sheetView tabSelected="1" zoomScale="85" zoomScaleNormal="85" workbookViewId="0">
      <selection activeCell="F31" sqref="F31"/>
    </sheetView>
  </sheetViews>
  <sheetFormatPr defaultRowHeight="16.5" x14ac:dyDescent="0.35"/>
  <cols>
    <col min="1" max="2" width="9" style="56"/>
    <col min="3" max="3" width="14.5" style="56" bestFit="1" customWidth="1"/>
    <col min="4" max="4" width="14.125" style="56" bestFit="1" customWidth="1"/>
    <col min="5" max="5" width="18.125" style="56" bestFit="1" customWidth="1"/>
    <col min="6" max="6" width="18.25" style="56" bestFit="1" customWidth="1"/>
    <col min="7" max="7" width="19.125" style="56" bestFit="1" customWidth="1"/>
    <col min="8" max="8" width="14.125" style="56" bestFit="1" customWidth="1"/>
    <col min="9" max="11" width="9" style="56"/>
    <col min="12" max="12" width="9.5" style="56" customWidth="1"/>
    <col min="13" max="13" width="12.875" style="57" bestFit="1" customWidth="1"/>
    <col min="14" max="14" width="12.875" style="56" bestFit="1" customWidth="1"/>
    <col min="15" max="15" width="9.5" style="56" customWidth="1"/>
    <col min="16" max="17" width="13.625" style="56" bestFit="1" customWidth="1"/>
    <col min="18" max="23" width="9.5" style="56" customWidth="1"/>
    <col min="24" max="16384" width="9" style="56"/>
  </cols>
  <sheetData>
    <row r="1" spans="2:63" x14ac:dyDescent="0.35">
      <c r="D1" s="58" t="s">
        <v>129</v>
      </c>
      <c r="E1" s="58">
        <f>等级时间!E27</f>
        <v>384</v>
      </c>
    </row>
    <row r="2" spans="2:63" x14ac:dyDescent="0.35">
      <c r="B2" s="56" t="s">
        <v>113</v>
      </c>
      <c r="F2" s="56">
        <f>SUM(F4:F17)</f>
        <v>0.99999999999999989</v>
      </c>
      <c r="G2" s="56">
        <f>SUM(G4:G17)</f>
        <v>4.5000000000000009</v>
      </c>
    </row>
    <row r="3" spans="2:63" x14ac:dyDescent="0.35">
      <c r="B3" s="58" t="s">
        <v>114</v>
      </c>
      <c r="C3" s="58" t="s">
        <v>115</v>
      </c>
      <c r="D3" s="58" t="s">
        <v>116</v>
      </c>
      <c r="E3" s="58" t="s">
        <v>117</v>
      </c>
      <c r="F3" s="58" t="s">
        <v>118</v>
      </c>
      <c r="G3" s="58" t="s">
        <v>119</v>
      </c>
      <c r="H3" s="58" t="s">
        <v>120</v>
      </c>
      <c r="K3" s="58" t="s">
        <v>71</v>
      </c>
      <c r="L3" s="58" t="s">
        <v>121</v>
      </c>
      <c r="M3" s="59" t="s">
        <v>128</v>
      </c>
      <c r="N3" s="58" t="s">
        <v>128</v>
      </c>
      <c r="O3" s="58" t="s">
        <v>138</v>
      </c>
      <c r="P3" s="58" t="s">
        <v>139</v>
      </c>
      <c r="Q3" s="58" t="s">
        <v>140</v>
      </c>
      <c r="R3" s="58" t="s">
        <v>141</v>
      </c>
      <c r="S3" s="58" t="s">
        <v>142</v>
      </c>
      <c r="T3" s="58" t="s">
        <v>143</v>
      </c>
      <c r="U3" s="58" t="s">
        <v>144</v>
      </c>
      <c r="V3" s="58" t="s">
        <v>145</v>
      </c>
      <c r="W3" s="58" t="s">
        <v>146</v>
      </c>
      <c r="X3" s="58" t="s">
        <v>201</v>
      </c>
      <c r="Y3" s="58" t="s">
        <v>202</v>
      </c>
      <c r="Z3" s="58" t="s">
        <v>203</v>
      </c>
      <c r="AA3" s="58" t="s">
        <v>204</v>
      </c>
      <c r="AB3" s="58" t="s">
        <v>205</v>
      </c>
      <c r="AC3" s="58" t="s">
        <v>206</v>
      </c>
      <c r="AD3" s="58" t="s">
        <v>207</v>
      </c>
      <c r="AE3" s="58" t="s">
        <v>208</v>
      </c>
      <c r="AF3" s="58" t="s">
        <v>209</v>
      </c>
      <c r="AG3" s="58" t="s">
        <v>210</v>
      </c>
      <c r="AH3" s="58" t="s">
        <v>211</v>
      </c>
      <c r="AI3" s="58" t="s">
        <v>212</v>
      </c>
      <c r="AJ3" s="58" t="s">
        <v>213</v>
      </c>
      <c r="AK3" s="58" t="s">
        <v>214</v>
      </c>
      <c r="AL3" s="58" t="s">
        <v>215</v>
      </c>
      <c r="AM3" s="58" t="s">
        <v>216</v>
      </c>
      <c r="AN3" s="58" t="s">
        <v>217</v>
      </c>
      <c r="AO3" s="58" t="s">
        <v>218</v>
      </c>
      <c r="AP3" s="58" t="s">
        <v>219</v>
      </c>
      <c r="AQ3" s="58" t="s">
        <v>220</v>
      </c>
      <c r="AR3" s="58" t="s">
        <v>221</v>
      </c>
      <c r="AS3" s="58" t="s">
        <v>222</v>
      </c>
      <c r="AT3" s="58" t="s">
        <v>223</v>
      </c>
      <c r="AU3" s="58" t="s">
        <v>224</v>
      </c>
      <c r="AV3" s="58" t="s">
        <v>225</v>
      </c>
      <c r="AW3" s="58" t="s">
        <v>226</v>
      </c>
      <c r="AX3" s="58" t="s">
        <v>227</v>
      </c>
      <c r="AY3" s="58" t="s">
        <v>228</v>
      </c>
      <c r="AZ3" s="58" t="s">
        <v>229</v>
      </c>
      <c r="BA3" s="58" t="s">
        <v>230</v>
      </c>
      <c r="BB3" s="58" t="s">
        <v>231</v>
      </c>
      <c r="BC3" s="58" t="s">
        <v>232</v>
      </c>
      <c r="BD3" s="58" t="s">
        <v>233</v>
      </c>
      <c r="BE3" s="58" t="s">
        <v>234</v>
      </c>
      <c r="BF3" s="58" t="s">
        <v>235</v>
      </c>
      <c r="BG3" s="58" t="s">
        <v>236</v>
      </c>
      <c r="BH3" s="58" t="s">
        <v>237</v>
      </c>
      <c r="BI3" s="58" t="s">
        <v>238</v>
      </c>
      <c r="BJ3" s="58" t="s">
        <v>239</v>
      </c>
      <c r="BK3" s="58" t="s">
        <v>240</v>
      </c>
    </row>
    <row r="4" spans="2:63" x14ac:dyDescent="0.35">
      <c r="B4" s="58">
        <v>1</v>
      </c>
      <c r="C4" s="58" t="s">
        <v>1</v>
      </c>
      <c r="D4" s="58">
        <v>3000</v>
      </c>
      <c r="E4" s="58">
        <f>D4*VLOOKUP($C4,物品定价!$B:$D,3,0)</f>
        <v>3</v>
      </c>
      <c r="F4" s="60">
        <v>0.2</v>
      </c>
      <c r="G4" s="58">
        <f t="shared" ref="G4:G9" si="0">E4*F4</f>
        <v>0.60000000000000009</v>
      </c>
      <c r="H4" s="58">
        <f>1*F4</f>
        <v>0.2</v>
      </c>
      <c r="K4" s="58">
        <v>1</v>
      </c>
      <c r="L4" s="58">
        <v>27</v>
      </c>
      <c r="M4" s="59">
        <f>INDEX($K$24:$P$38,MATCH($K4,$K$24:$K$38,0),MATCH(M$3,$K$24:$P$24,0))</f>
        <v>361.6</v>
      </c>
      <c r="N4" s="58">
        <f t="shared" ref="N4:W17" si="1">ROUND($M4/VLOOKUP(N$3,$L$42:$O$51,3,0),2)</f>
        <v>361.6</v>
      </c>
      <c r="O4" s="58">
        <f t="shared" si="1"/>
        <v>180.8</v>
      </c>
      <c r="P4" s="58">
        <f t="shared" si="1"/>
        <v>90.4</v>
      </c>
      <c r="Q4" s="58">
        <f t="shared" si="1"/>
        <v>45.2</v>
      </c>
      <c r="R4" s="58">
        <f t="shared" si="1"/>
        <v>22.6</v>
      </c>
      <c r="S4" s="58">
        <f t="shared" si="1"/>
        <v>11.3</v>
      </c>
      <c r="T4" s="58">
        <f t="shared" si="1"/>
        <v>5.65</v>
      </c>
      <c r="U4" s="58">
        <f t="shared" si="1"/>
        <v>2.83</v>
      </c>
      <c r="V4" s="58">
        <f t="shared" si="1"/>
        <v>1.41</v>
      </c>
      <c r="W4" s="58">
        <f t="shared" si="1"/>
        <v>0.71</v>
      </c>
      <c r="X4" s="58" t="e">
        <f t="shared" ref="X4:AG17" si="2">ROUND($M4/VLOOKUP(X$3,$L$42:$O$51,3,0),2)</f>
        <v>#N/A</v>
      </c>
      <c r="Y4" s="58" t="e">
        <f t="shared" si="2"/>
        <v>#N/A</v>
      </c>
      <c r="Z4" s="58" t="e">
        <f t="shared" si="2"/>
        <v>#N/A</v>
      </c>
      <c r="AA4" s="58" t="e">
        <f t="shared" si="2"/>
        <v>#N/A</v>
      </c>
      <c r="AB4" s="58" t="e">
        <f t="shared" si="2"/>
        <v>#N/A</v>
      </c>
      <c r="AC4" s="58" t="e">
        <f t="shared" si="2"/>
        <v>#N/A</v>
      </c>
      <c r="AD4" s="58" t="e">
        <f t="shared" si="2"/>
        <v>#N/A</v>
      </c>
      <c r="AE4" s="58" t="e">
        <f t="shared" si="2"/>
        <v>#N/A</v>
      </c>
      <c r="AF4" s="58" t="e">
        <f t="shared" si="2"/>
        <v>#N/A</v>
      </c>
      <c r="AG4" s="58" t="e">
        <f t="shared" si="2"/>
        <v>#N/A</v>
      </c>
      <c r="AH4" s="58" t="e">
        <f t="shared" ref="AH4:AQ17" si="3">ROUND($M4/VLOOKUP(AH$3,$L$42:$O$51,3,0),2)</f>
        <v>#N/A</v>
      </c>
      <c r="AI4" s="58" t="e">
        <f t="shared" si="3"/>
        <v>#N/A</v>
      </c>
      <c r="AJ4" s="58" t="e">
        <f t="shared" si="3"/>
        <v>#N/A</v>
      </c>
      <c r="AK4" s="58" t="e">
        <f t="shared" si="3"/>
        <v>#N/A</v>
      </c>
      <c r="AL4" s="58" t="e">
        <f t="shared" si="3"/>
        <v>#N/A</v>
      </c>
      <c r="AM4" s="58" t="e">
        <f t="shared" si="3"/>
        <v>#N/A</v>
      </c>
      <c r="AN4" s="58" t="e">
        <f t="shared" si="3"/>
        <v>#N/A</v>
      </c>
      <c r="AO4" s="58" t="e">
        <f t="shared" si="3"/>
        <v>#N/A</v>
      </c>
      <c r="AP4" s="58" t="e">
        <f t="shared" si="3"/>
        <v>#N/A</v>
      </c>
      <c r="AQ4" s="58" t="e">
        <f t="shared" si="3"/>
        <v>#N/A</v>
      </c>
      <c r="AR4" s="58" t="e">
        <f t="shared" ref="AR4:BA17" si="4">ROUND($M4/VLOOKUP(AR$3,$L$42:$O$51,3,0),2)</f>
        <v>#N/A</v>
      </c>
      <c r="AS4" s="58" t="e">
        <f t="shared" si="4"/>
        <v>#N/A</v>
      </c>
      <c r="AT4" s="58" t="e">
        <f t="shared" si="4"/>
        <v>#N/A</v>
      </c>
      <c r="AU4" s="58" t="e">
        <f t="shared" si="4"/>
        <v>#N/A</v>
      </c>
      <c r="AV4" s="58" t="e">
        <f t="shared" si="4"/>
        <v>#N/A</v>
      </c>
      <c r="AW4" s="58" t="e">
        <f t="shared" si="4"/>
        <v>#N/A</v>
      </c>
      <c r="AX4" s="58" t="e">
        <f t="shared" si="4"/>
        <v>#N/A</v>
      </c>
      <c r="AY4" s="58" t="e">
        <f t="shared" si="4"/>
        <v>#N/A</v>
      </c>
      <c r="AZ4" s="58" t="e">
        <f t="shared" si="4"/>
        <v>#N/A</v>
      </c>
      <c r="BA4" s="58" t="e">
        <f t="shared" si="4"/>
        <v>#N/A</v>
      </c>
      <c r="BB4" s="58" t="e">
        <f t="shared" ref="BB4:BK17" si="5">ROUND($M4/VLOOKUP(BB$3,$L$42:$O$51,3,0),2)</f>
        <v>#N/A</v>
      </c>
      <c r="BC4" s="58" t="e">
        <f t="shared" si="5"/>
        <v>#N/A</v>
      </c>
      <c r="BD4" s="58" t="e">
        <f t="shared" si="5"/>
        <v>#N/A</v>
      </c>
      <c r="BE4" s="58" t="e">
        <f t="shared" si="5"/>
        <v>#N/A</v>
      </c>
      <c r="BF4" s="58" t="e">
        <f t="shared" si="5"/>
        <v>#N/A</v>
      </c>
      <c r="BG4" s="58" t="e">
        <f t="shared" si="5"/>
        <v>#N/A</v>
      </c>
      <c r="BH4" s="58" t="e">
        <f t="shared" si="5"/>
        <v>#N/A</v>
      </c>
      <c r="BI4" s="58" t="e">
        <f t="shared" si="5"/>
        <v>#N/A</v>
      </c>
      <c r="BJ4" s="58" t="e">
        <f t="shared" si="5"/>
        <v>#N/A</v>
      </c>
      <c r="BK4" s="58" t="e">
        <f t="shared" si="5"/>
        <v>#N/A</v>
      </c>
    </row>
    <row r="5" spans="2:63" x14ac:dyDescent="0.35">
      <c r="B5" s="58">
        <v>2</v>
      </c>
      <c r="C5" s="58" t="s">
        <v>1</v>
      </c>
      <c r="D5" s="58">
        <f>D4*2</f>
        <v>6000</v>
      </c>
      <c r="E5" s="58">
        <f>D5*VLOOKUP($C5,物品定价!$B:$D,3,0)</f>
        <v>6</v>
      </c>
      <c r="F5" s="60">
        <v>0.15</v>
      </c>
      <c r="G5" s="58">
        <f t="shared" si="0"/>
        <v>0.89999999999999991</v>
      </c>
      <c r="H5" s="58">
        <f t="shared" ref="H5:H6" si="6">1*F5</f>
        <v>0.15</v>
      </c>
      <c r="K5" s="58">
        <v>2</v>
      </c>
      <c r="L5" s="58">
        <v>31</v>
      </c>
      <c r="M5" s="59">
        <f t="shared" ref="M5:M17" si="7">INDEX($K$24:$P$38,MATCH($K5,$K$24:$K$38,0),MATCH(M$3,$K$24:$P$24,0))</f>
        <v>199.60000000000002</v>
      </c>
      <c r="N5" s="58">
        <f t="shared" si="1"/>
        <v>199.6</v>
      </c>
      <c r="O5" s="58">
        <f t="shared" si="1"/>
        <v>99.8</v>
      </c>
      <c r="P5" s="58">
        <f t="shared" si="1"/>
        <v>49.9</v>
      </c>
      <c r="Q5" s="58">
        <f t="shared" si="1"/>
        <v>24.95</v>
      </c>
      <c r="R5" s="58">
        <f t="shared" si="1"/>
        <v>12.48</v>
      </c>
      <c r="S5" s="58">
        <f t="shared" si="1"/>
        <v>6.24</v>
      </c>
      <c r="T5" s="58">
        <f t="shared" si="1"/>
        <v>3.12</v>
      </c>
      <c r="U5" s="58">
        <f t="shared" si="1"/>
        <v>1.56</v>
      </c>
      <c r="V5" s="58">
        <f t="shared" si="1"/>
        <v>0.78</v>
      </c>
      <c r="W5" s="58">
        <f t="shared" si="1"/>
        <v>0.39</v>
      </c>
      <c r="X5" s="58" t="e">
        <f t="shared" si="2"/>
        <v>#N/A</v>
      </c>
      <c r="Y5" s="58" t="e">
        <f t="shared" si="2"/>
        <v>#N/A</v>
      </c>
      <c r="Z5" s="58" t="e">
        <f t="shared" si="2"/>
        <v>#N/A</v>
      </c>
      <c r="AA5" s="58" t="e">
        <f t="shared" si="2"/>
        <v>#N/A</v>
      </c>
      <c r="AB5" s="58" t="e">
        <f t="shared" si="2"/>
        <v>#N/A</v>
      </c>
      <c r="AC5" s="58" t="e">
        <f t="shared" si="2"/>
        <v>#N/A</v>
      </c>
      <c r="AD5" s="58" t="e">
        <f t="shared" si="2"/>
        <v>#N/A</v>
      </c>
      <c r="AE5" s="58" t="e">
        <f t="shared" si="2"/>
        <v>#N/A</v>
      </c>
      <c r="AF5" s="58" t="e">
        <f t="shared" si="2"/>
        <v>#N/A</v>
      </c>
      <c r="AG5" s="58" t="e">
        <f t="shared" si="2"/>
        <v>#N/A</v>
      </c>
      <c r="AH5" s="58" t="e">
        <f t="shared" si="3"/>
        <v>#N/A</v>
      </c>
      <c r="AI5" s="58" t="e">
        <f t="shared" si="3"/>
        <v>#N/A</v>
      </c>
      <c r="AJ5" s="58" t="e">
        <f t="shared" si="3"/>
        <v>#N/A</v>
      </c>
      <c r="AK5" s="58" t="e">
        <f t="shared" si="3"/>
        <v>#N/A</v>
      </c>
      <c r="AL5" s="58" t="e">
        <f t="shared" si="3"/>
        <v>#N/A</v>
      </c>
      <c r="AM5" s="58" t="e">
        <f t="shared" si="3"/>
        <v>#N/A</v>
      </c>
      <c r="AN5" s="58" t="e">
        <f t="shared" si="3"/>
        <v>#N/A</v>
      </c>
      <c r="AO5" s="58" t="e">
        <f t="shared" si="3"/>
        <v>#N/A</v>
      </c>
      <c r="AP5" s="58" t="e">
        <f t="shared" si="3"/>
        <v>#N/A</v>
      </c>
      <c r="AQ5" s="58" t="e">
        <f t="shared" si="3"/>
        <v>#N/A</v>
      </c>
      <c r="AR5" s="58" t="e">
        <f t="shared" si="4"/>
        <v>#N/A</v>
      </c>
      <c r="AS5" s="58" t="e">
        <f t="shared" si="4"/>
        <v>#N/A</v>
      </c>
      <c r="AT5" s="58" t="e">
        <f t="shared" si="4"/>
        <v>#N/A</v>
      </c>
      <c r="AU5" s="58" t="e">
        <f t="shared" si="4"/>
        <v>#N/A</v>
      </c>
      <c r="AV5" s="58" t="e">
        <f t="shared" si="4"/>
        <v>#N/A</v>
      </c>
      <c r="AW5" s="58" t="e">
        <f t="shared" si="4"/>
        <v>#N/A</v>
      </c>
      <c r="AX5" s="58" t="e">
        <f t="shared" si="4"/>
        <v>#N/A</v>
      </c>
      <c r="AY5" s="58" t="e">
        <f t="shared" si="4"/>
        <v>#N/A</v>
      </c>
      <c r="AZ5" s="58" t="e">
        <f t="shared" si="4"/>
        <v>#N/A</v>
      </c>
      <c r="BA5" s="58" t="e">
        <f t="shared" si="4"/>
        <v>#N/A</v>
      </c>
      <c r="BB5" s="58" t="e">
        <f t="shared" si="5"/>
        <v>#N/A</v>
      </c>
      <c r="BC5" s="58" t="e">
        <f t="shared" si="5"/>
        <v>#N/A</v>
      </c>
      <c r="BD5" s="58" t="e">
        <f t="shared" si="5"/>
        <v>#N/A</v>
      </c>
      <c r="BE5" s="58" t="e">
        <f t="shared" si="5"/>
        <v>#N/A</v>
      </c>
      <c r="BF5" s="58" t="e">
        <f t="shared" si="5"/>
        <v>#N/A</v>
      </c>
      <c r="BG5" s="58" t="e">
        <f t="shared" si="5"/>
        <v>#N/A</v>
      </c>
      <c r="BH5" s="58" t="e">
        <f t="shared" si="5"/>
        <v>#N/A</v>
      </c>
      <c r="BI5" s="58" t="e">
        <f t="shared" si="5"/>
        <v>#N/A</v>
      </c>
      <c r="BJ5" s="58" t="e">
        <f t="shared" si="5"/>
        <v>#N/A</v>
      </c>
      <c r="BK5" s="58" t="e">
        <f t="shared" si="5"/>
        <v>#N/A</v>
      </c>
    </row>
    <row r="6" spans="2:63" x14ac:dyDescent="0.35">
      <c r="B6" s="58">
        <v>3</v>
      </c>
      <c r="C6" s="58" t="s">
        <v>1</v>
      </c>
      <c r="D6" s="58">
        <f t="shared" ref="D6:D7" si="8">D5*2</f>
        <v>12000</v>
      </c>
      <c r="E6" s="58">
        <f>D6*VLOOKUP($C6,物品定价!$B:$D,3,0)</f>
        <v>12</v>
      </c>
      <c r="F6" s="60">
        <v>0.1</v>
      </c>
      <c r="G6" s="58">
        <f t="shared" si="0"/>
        <v>1.2000000000000002</v>
      </c>
      <c r="H6" s="58">
        <f t="shared" si="6"/>
        <v>0.1</v>
      </c>
      <c r="K6" s="58">
        <v>3</v>
      </c>
      <c r="L6" s="58">
        <v>34</v>
      </c>
      <c r="M6" s="59">
        <f t="shared" si="7"/>
        <v>205.60000000000002</v>
      </c>
      <c r="N6" s="58">
        <f t="shared" si="1"/>
        <v>205.6</v>
      </c>
      <c r="O6" s="58">
        <f t="shared" si="1"/>
        <v>102.8</v>
      </c>
      <c r="P6" s="58">
        <f t="shared" si="1"/>
        <v>51.4</v>
      </c>
      <c r="Q6" s="58">
        <f t="shared" si="1"/>
        <v>25.7</v>
      </c>
      <c r="R6" s="58">
        <f t="shared" si="1"/>
        <v>12.85</v>
      </c>
      <c r="S6" s="58">
        <f t="shared" si="1"/>
        <v>6.43</v>
      </c>
      <c r="T6" s="58">
        <f t="shared" si="1"/>
        <v>3.21</v>
      </c>
      <c r="U6" s="58">
        <f t="shared" si="1"/>
        <v>1.61</v>
      </c>
      <c r="V6" s="58">
        <f t="shared" si="1"/>
        <v>0.8</v>
      </c>
      <c r="W6" s="58">
        <f t="shared" si="1"/>
        <v>0.4</v>
      </c>
      <c r="X6" s="58" t="e">
        <f t="shared" si="2"/>
        <v>#N/A</v>
      </c>
      <c r="Y6" s="58" t="e">
        <f t="shared" si="2"/>
        <v>#N/A</v>
      </c>
      <c r="Z6" s="58" t="e">
        <f t="shared" si="2"/>
        <v>#N/A</v>
      </c>
      <c r="AA6" s="58" t="e">
        <f t="shared" si="2"/>
        <v>#N/A</v>
      </c>
      <c r="AB6" s="58" t="e">
        <f t="shared" si="2"/>
        <v>#N/A</v>
      </c>
      <c r="AC6" s="58" t="e">
        <f t="shared" si="2"/>
        <v>#N/A</v>
      </c>
      <c r="AD6" s="58" t="e">
        <f t="shared" si="2"/>
        <v>#N/A</v>
      </c>
      <c r="AE6" s="58" t="e">
        <f t="shared" si="2"/>
        <v>#N/A</v>
      </c>
      <c r="AF6" s="58" t="e">
        <f t="shared" si="2"/>
        <v>#N/A</v>
      </c>
      <c r="AG6" s="58" t="e">
        <f t="shared" si="2"/>
        <v>#N/A</v>
      </c>
      <c r="AH6" s="58" t="e">
        <f t="shared" si="3"/>
        <v>#N/A</v>
      </c>
      <c r="AI6" s="58" t="e">
        <f t="shared" si="3"/>
        <v>#N/A</v>
      </c>
      <c r="AJ6" s="58" t="e">
        <f t="shared" si="3"/>
        <v>#N/A</v>
      </c>
      <c r="AK6" s="58" t="e">
        <f t="shared" si="3"/>
        <v>#N/A</v>
      </c>
      <c r="AL6" s="58" t="e">
        <f t="shared" si="3"/>
        <v>#N/A</v>
      </c>
      <c r="AM6" s="58" t="e">
        <f t="shared" si="3"/>
        <v>#N/A</v>
      </c>
      <c r="AN6" s="58" t="e">
        <f t="shared" si="3"/>
        <v>#N/A</v>
      </c>
      <c r="AO6" s="58" t="e">
        <f t="shared" si="3"/>
        <v>#N/A</v>
      </c>
      <c r="AP6" s="58" t="e">
        <f t="shared" si="3"/>
        <v>#N/A</v>
      </c>
      <c r="AQ6" s="58" t="e">
        <f t="shared" si="3"/>
        <v>#N/A</v>
      </c>
      <c r="AR6" s="58" t="e">
        <f t="shared" si="4"/>
        <v>#N/A</v>
      </c>
      <c r="AS6" s="58" t="e">
        <f t="shared" si="4"/>
        <v>#N/A</v>
      </c>
      <c r="AT6" s="58" t="e">
        <f t="shared" si="4"/>
        <v>#N/A</v>
      </c>
      <c r="AU6" s="58" t="e">
        <f t="shared" si="4"/>
        <v>#N/A</v>
      </c>
      <c r="AV6" s="58" t="e">
        <f t="shared" si="4"/>
        <v>#N/A</v>
      </c>
      <c r="AW6" s="58" t="e">
        <f t="shared" si="4"/>
        <v>#N/A</v>
      </c>
      <c r="AX6" s="58" t="e">
        <f t="shared" si="4"/>
        <v>#N/A</v>
      </c>
      <c r="AY6" s="58" t="e">
        <f t="shared" si="4"/>
        <v>#N/A</v>
      </c>
      <c r="AZ6" s="58" t="e">
        <f t="shared" si="4"/>
        <v>#N/A</v>
      </c>
      <c r="BA6" s="58" t="e">
        <f t="shared" si="4"/>
        <v>#N/A</v>
      </c>
      <c r="BB6" s="58" t="e">
        <f t="shared" si="5"/>
        <v>#N/A</v>
      </c>
      <c r="BC6" s="58" t="e">
        <f t="shared" si="5"/>
        <v>#N/A</v>
      </c>
      <c r="BD6" s="58" t="e">
        <f t="shared" si="5"/>
        <v>#N/A</v>
      </c>
      <c r="BE6" s="58" t="e">
        <f t="shared" si="5"/>
        <v>#N/A</v>
      </c>
      <c r="BF6" s="58" t="e">
        <f t="shared" si="5"/>
        <v>#N/A</v>
      </c>
      <c r="BG6" s="58" t="e">
        <f t="shared" si="5"/>
        <v>#N/A</v>
      </c>
      <c r="BH6" s="58" t="e">
        <f t="shared" si="5"/>
        <v>#N/A</v>
      </c>
      <c r="BI6" s="58" t="e">
        <f t="shared" si="5"/>
        <v>#N/A</v>
      </c>
      <c r="BJ6" s="58" t="e">
        <f t="shared" si="5"/>
        <v>#N/A</v>
      </c>
      <c r="BK6" s="58" t="e">
        <f t="shared" si="5"/>
        <v>#N/A</v>
      </c>
    </row>
    <row r="7" spans="2:63" x14ac:dyDescent="0.35">
      <c r="B7" s="58">
        <v>4</v>
      </c>
      <c r="C7" s="58" t="s">
        <v>1</v>
      </c>
      <c r="D7" s="58">
        <f t="shared" si="8"/>
        <v>24000</v>
      </c>
      <c r="E7" s="58">
        <f>D7*VLOOKUP($C7,物品定价!$B:$D,3,0)</f>
        <v>24</v>
      </c>
      <c r="F7" s="60">
        <v>0.05</v>
      </c>
      <c r="G7" s="58">
        <f>E7*F7</f>
        <v>1.2000000000000002</v>
      </c>
      <c r="H7" s="58">
        <f>1*F7</f>
        <v>0.05</v>
      </c>
      <c r="K7" s="58">
        <v>4</v>
      </c>
      <c r="L7" s="58">
        <v>36</v>
      </c>
      <c r="M7" s="59">
        <f t="shared" si="7"/>
        <v>211.60000000000002</v>
      </c>
      <c r="N7" s="58">
        <f t="shared" si="1"/>
        <v>211.6</v>
      </c>
      <c r="O7" s="58">
        <f t="shared" si="1"/>
        <v>105.8</v>
      </c>
      <c r="P7" s="58">
        <f t="shared" si="1"/>
        <v>52.9</v>
      </c>
      <c r="Q7" s="58">
        <f t="shared" si="1"/>
        <v>26.45</v>
      </c>
      <c r="R7" s="58">
        <f t="shared" si="1"/>
        <v>13.23</v>
      </c>
      <c r="S7" s="58">
        <f t="shared" si="1"/>
        <v>6.61</v>
      </c>
      <c r="T7" s="58">
        <f t="shared" si="1"/>
        <v>3.31</v>
      </c>
      <c r="U7" s="58">
        <f t="shared" si="1"/>
        <v>1.65</v>
      </c>
      <c r="V7" s="58">
        <f t="shared" si="1"/>
        <v>0.83</v>
      </c>
      <c r="W7" s="58">
        <f t="shared" si="1"/>
        <v>0.41</v>
      </c>
      <c r="X7" s="58" t="e">
        <f t="shared" si="2"/>
        <v>#N/A</v>
      </c>
      <c r="Y7" s="58" t="e">
        <f t="shared" si="2"/>
        <v>#N/A</v>
      </c>
      <c r="Z7" s="58" t="e">
        <f t="shared" si="2"/>
        <v>#N/A</v>
      </c>
      <c r="AA7" s="58" t="e">
        <f t="shared" si="2"/>
        <v>#N/A</v>
      </c>
      <c r="AB7" s="58" t="e">
        <f t="shared" si="2"/>
        <v>#N/A</v>
      </c>
      <c r="AC7" s="58" t="e">
        <f t="shared" si="2"/>
        <v>#N/A</v>
      </c>
      <c r="AD7" s="58" t="e">
        <f t="shared" si="2"/>
        <v>#N/A</v>
      </c>
      <c r="AE7" s="58" t="e">
        <f t="shared" si="2"/>
        <v>#N/A</v>
      </c>
      <c r="AF7" s="58" t="e">
        <f t="shared" si="2"/>
        <v>#N/A</v>
      </c>
      <c r="AG7" s="58" t="e">
        <f t="shared" si="2"/>
        <v>#N/A</v>
      </c>
      <c r="AH7" s="58" t="e">
        <f t="shared" si="3"/>
        <v>#N/A</v>
      </c>
      <c r="AI7" s="58" t="e">
        <f t="shared" si="3"/>
        <v>#N/A</v>
      </c>
      <c r="AJ7" s="58" t="e">
        <f t="shared" si="3"/>
        <v>#N/A</v>
      </c>
      <c r="AK7" s="58" t="e">
        <f t="shared" si="3"/>
        <v>#N/A</v>
      </c>
      <c r="AL7" s="58" t="e">
        <f t="shared" si="3"/>
        <v>#N/A</v>
      </c>
      <c r="AM7" s="58" t="e">
        <f t="shared" si="3"/>
        <v>#N/A</v>
      </c>
      <c r="AN7" s="58" t="e">
        <f t="shared" si="3"/>
        <v>#N/A</v>
      </c>
      <c r="AO7" s="58" t="e">
        <f t="shared" si="3"/>
        <v>#N/A</v>
      </c>
      <c r="AP7" s="58" t="e">
        <f t="shared" si="3"/>
        <v>#N/A</v>
      </c>
      <c r="AQ7" s="58" t="e">
        <f t="shared" si="3"/>
        <v>#N/A</v>
      </c>
      <c r="AR7" s="58" t="e">
        <f t="shared" si="4"/>
        <v>#N/A</v>
      </c>
      <c r="AS7" s="58" t="e">
        <f t="shared" si="4"/>
        <v>#N/A</v>
      </c>
      <c r="AT7" s="58" t="e">
        <f t="shared" si="4"/>
        <v>#N/A</v>
      </c>
      <c r="AU7" s="58" t="e">
        <f t="shared" si="4"/>
        <v>#N/A</v>
      </c>
      <c r="AV7" s="58" t="e">
        <f t="shared" si="4"/>
        <v>#N/A</v>
      </c>
      <c r="AW7" s="58" t="e">
        <f t="shared" si="4"/>
        <v>#N/A</v>
      </c>
      <c r="AX7" s="58" t="e">
        <f t="shared" si="4"/>
        <v>#N/A</v>
      </c>
      <c r="AY7" s="58" t="e">
        <f t="shared" si="4"/>
        <v>#N/A</v>
      </c>
      <c r="AZ7" s="58" t="e">
        <f t="shared" si="4"/>
        <v>#N/A</v>
      </c>
      <c r="BA7" s="58" t="e">
        <f t="shared" si="4"/>
        <v>#N/A</v>
      </c>
      <c r="BB7" s="58" t="e">
        <f t="shared" si="5"/>
        <v>#N/A</v>
      </c>
      <c r="BC7" s="58" t="e">
        <f t="shared" si="5"/>
        <v>#N/A</v>
      </c>
      <c r="BD7" s="58" t="e">
        <f t="shared" si="5"/>
        <v>#N/A</v>
      </c>
      <c r="BE7" s="58" t="e">
        <f t="shared" si="5"/>
        <v>#N/A</v>
      </c>
      <c r="BF7" s="58" t="e">
        <f t="shared" si="5"/>
        <v>#N/A</v>
      </c>
      <c r="BG7" s="58" t="e">
        <f t="shared" si="5"/>
        <v>#N/A</v>
      </c>
      <c r="BH7" s="58" t="e">
        <f t="shared" si="5"/>
        <v>#N/A</v>
      </c>
      <c r="BI7" s="58" t="e">
        <f t="shared" si="5"/>
        <v>#N/A</v>
      </c>
      <c r="BJ7" s="58" t="e">
        <f t="shared" si="5"/>
        <v>#N/A</v>
      </c>
      <c r="BK7" s="58" t="e">
        <f t="shared" si="5"/>
        <v>#N/A</v>
      </c>
    </row>
    <row r="8" spans="2:63" x14ac:dyDescent="0.35">
      <c r="B8" s="58">
        <v>5</v>
      </c>
      <c r="C8" s="58" t="s">
        <v>128</v>
      </c>
      <c r="D8" s="58">
        <v>1</v>
      </c>
      <c r="E8" s="58">
        <f>D8*VLOOKUP($C8,物品定价!$B:$D,3,0)</f>
        <v>1</v>
      </c>
      <c r="F8" s="60">
        <v>0.4</v>
      </c>
      <c r="G8" s="58">
        <f t="shared" si="0"/>
        <v>0.4</v>
      </c>
      <c r="H8" s="58">
        <f>D8*F8</f>
        <v>0.4</v>
      </c>
      <c r="K8" s="58">
        <v>5</v>
      </c>
      <c r="L8" s="58">
        <v>39</v>
      </c>
      <c r="M8" s="59">
        <f t="shared" si="7"/>
        <v>233.60000000000002</v>
      </c>
      <c r="N8" s="58">
        <f t="shared" si="1"/>
        <v>233.6</v>
      </c>
      <c r="O8" s="58">
        <f t="shared" si="1"/>
        <v>116.8</v>
      </c>
      <c r="P8" s="58">
        <f t="shared" si="1"/>
        <v>58.4</v>
      </c>
      <c r="Q8" s="58">
        <f t="shared" si="1"/>
        <v>29.2</v>
      </c>
      <c r="R8" s="58">
        <f t="shared" si="1"/>
        <v>14.6</v>
      </c>
      <c r="S8" s="58">
        <f t="shared" si="1"/>
        <v>7.3</v>
      </c>
      <c r="T8" s="58">
        <f t="shared" si="1"/>
        <v>3.65</v>
      </c>
      <c r="U8" s="58">
        <f t="shared" si="1"/>
        <v>1.83</v>
      </c>
      <c r="V8" s="58">
        <f t="shared" si="1"/>
        <v>0.91</v>
      </c>
      <c r="W8" s="58">
        <f t="shared" si="1"/>
        <v>0.46</v>
      </c>
      <c r="X8" s="58" t="e">
        <f t="shared" si="2"/>
        <v>#N/A</v>
      </c>
      <c r="Y8" s="58" t="e">
        <f t="shared" si="2"/>
        <v>#N/A</v>
      </c>
      <c r="Z8" s="58" t="e">
        <f t="shared" si="2"/>
        <v>#N/A</v>
      </c>
      <c r="AA8" s="58" t="e">
        <f t="shared" si="2"/>
        <v>#N/A</v>
      </c>
      <c r="AB8" s="58" t="e">
        <f t="shared" si="2"/>
        <v>#N/A</v>
      </c>
      <c r="AC8" s="58" t="e">
        <f t="shared" si="2"/>
        <v>#N/A</v>
      </c>
      <c r="AD8" s="58" t="e">
        <f t="shared" si="2"/>
        <v>#N/A</v>
      </c>
      <c r="AE8" s="58" t="e">
        <f t="shared" si="2"/>
        <v>#N/A</v>
      </c>
      <c r="AF8" s="58" t="e">
        <f t="shared" si="2"/>
        <v>#N/A</v>
      </c>
      <c r="AG8" s="58" t="e">
        <f t="shared" si="2"/>
        <v>#N/A</v>
      </c>
      <c r="AH8" s="58" t="e">
        <f t="shared" si="3"/>
        <v>#N/A</v>
      </c>
      <c r="AI8" s="58" t="e">
        <f t="shared" si="3"/>
        <v>#N/A</v>
      </c>
      <c r="AJ8" s="58" t="e">
        <f t="shared" si="3"/>
        <v>#N/A</v>
      </c>
      <c r="AK8" s="58" t="e">
        <f t="shared" si="3"/>
        <v>#N/A</v>
      </c>
      <c r="AL8" s="58" t="e">
        <f t="shared" si="3"/>
        <v>#N/A</v>
      </c>
      <c r="AM8" s="58" t="e">
        <f t="shared" si="3"/>
        <v>#N/A</v>
      </c>
      <c r="AN8" s="58" t="e">
        <f t="shared" si="3"/>
        <v>#N/A</v>
      </c>
      <c r="AO8" s="58" t="e">
        <f t="shared" si="3"/>
        <v>#N/A</v>
      </c>
      <c r="AP8" s="58" t="e">
        <f t="shared" si="3"/>
        <v>#N/A</v>
      </c>
      <c r="AQ8" s="58" t="e">
        <f t="shared" si="3"/>
        <v>#N/A</v>
      </c>
      <c r="AR8" s="58" t="e">
        <f t="shared" si="4"/>
        <v>#N/A</v>
      </c>
      <c r="AS8" s="58" t="e">
        <f t="shared" si="4"/>
        <v>#N/A</v>
      </c>
      <c r="AT8" s="58" t="e">
        <f t="shared" si="4"/>
        <v>#N/A</v>
      </c>
      <c r="AU8" s="58" t="e">
        <f t="shared" si="4"/>
        <v>#N/A</v>
      </c>
      <c r="AV8" s="58" t="e">
        <f t="shared" si="4"/>
        <v>#N/A</v>
      </c>
      <c r="AW8" s="58" t="e">
        <f t="shared" si="4"/>
        <v>#N/A</v>
      </c>
      <c r="AX8" s="58" t="e">
        <f t="shared" si="4"/>
        <v>#N/A</v>
      </c>
      <c r="AY8" s="58" t="e">
        <f t="shared" si="4"/>
        <v>#N/A</v>
      </c>
      <c r="AZ8" s="58" t="e">
        <f t="shared" si="4"/>
        <v>#N/A</v>
      </c>
      <c r="BA8" s="58" t="e">
        <f t="shared" si="4"/>
        <v>#N/A</v>
      </c>
      <c r="BB8" s="58" t="e">
        <f t="shared" si="5"/>
        <v>#N/A</v>
      </c>
      <c r="BC8" s="58" t="e">
        <f t="shared" si="5"/>
        <v>#N/A</v>
      </c>
      <c r="BD8" s="58" t="e">
        <f t="shared" si="5"/>
        <v>#N/A</v>
      </c>
      <c r="BE8" s="58" t="e">
        <f t="shared" si="5"/>
        <v>#N/A</v>
      </c>
      <c r="BF8" s="58" t="e">
        <f t="shared" si="5"/>
        <v>#N/A</v>
      </c>
      <c r="BG8" s="58" t="e">
        <f t="shared" si="5"/>
        <v>#N/A</v>
      </c>
      <c r="BH8" s="58" t="e">
        <f t="shared" si="5"/>
        <v>#N/A</v>
      </c>
      <c r="BI8" s="58" t="e">
        <f t="shared" si="5"/>
        <v>#N/A</v>
      </c>
      <c r="BJ8" s="58" t="e">
        <f t="shared" si="5"/>
        <v>#N/A</v>
      </c>
      <c r="BK8" s="58" t="e">
        <f t="shared" si="5"/>
        <v>#N/A</v>
      </c>
    </row>
    <row r="9" spans="2:63" x14ac:dyDescent="0.35">
      <c r="B9" s="58">
        <v>6</v>
      </c>
      <c r="C9" s="58" t="s">
        <v>161</v>
      </c>
      <c r="D9" s="58">
        <v>1</v>
      </c>
      <c r="E9" s="58">
        <f>D9*VLOOKUP($C9,物品定价!$B:$D,3,0)</f>
        <v>2</v>
      </c>
      <c r="F9" s="60">
        <v>0.1</v>
      </c>
      <c r="G9" s="58">
        <f t="shared" si="0"/>
        <v>0.2</v>
      </c>
      <c r="H9" s="58">
        <f t="shared" ref="H9" si="9">D9*F9</f>
        <v>0.1</v>
      </c>
      <c r="K9" s="58">
        <v>6</v>
      </c>
      <c r="L9" s="58">
        <v>41</v>
      </c>
      <c r="M9" s="59">
        <f t="shared" si="7"/>
        <v>239.60000000000002</v>
      </c>
      <c r="N9" s="58">
        <f t="shared" si="1"/>
        <v>239.6</v>
      </c>
      <c r="O9" s="58">
        <f t="shared" si="1"/>
        <v>119.8</v>
      </c>
      <c r="P9" s="58">
        <f t="shared" si="1"/>
        <v>59.9</v>
      </c>
      <c r="Q9" s="58">
        <f t="shared" si="1"/>
        <v>29.95</v>
      </c>
      <c r="R9" s="58">
        <f t="shared" si="1"/>
        <v>14.98</v>
      </c>
      <c r="S9" s="58">
        <f t="shared" si="1"/>
        <v>7.49</v>
      </c>
      <c r="T9" s="58">
        <f t="shared" si="1"/>
        <v>3.74</v>
      </c>
      <c r="U9" s="58">
        <f t="shared" si="1"/>
        <v>1.87</v>
      </c>
      <c r="V9" s="58">
        <f t="shared" si="1"/>
        <v>0.94</v>
      </c>
      <c r="W9" s="58">
        <f t="shared" si="1"/>
        <v>0.47</v>
      </c>
      <c r="X9" s="58" t="e">
        <f t="shared" si="2"/>
        <v>#N/A</v>
      </c>
      <c r="Y9" s="58" t="e">
        <f t="shared" si="2"/>
        <v>#N/A</v>
      </c>
      <c r="Z9" s="58" t="e">
        <f t="shared" si="2"/>
        <v>#N/A</v>
      </c>
      <c r="AA9" s="58" t="e">
        <f t="shared" si="2"/>
        <v>#N/A</v>
      </c>
      <c r="AB9" s="58" t="e">
        <f t="shared" si="2"/>
        <v>#N/A</v>
      </c>
      <c r="AC9" s="58" t="e">
        <f t="shared" si="2"/>
        <v>#N/A</v>
      </c>
      <c r="AD9" s="58" t="e">
        <f t="shared" si="2"/>
        <v>#N/A</v>
      </c>
      <c r="AE9" s="58" t="e">
        <f t="shared" si="2"/>
        <v>#N/A</v>
      </c>
      <c r="AF9" s="58" t="e">
        <f t="shared" si="2"/>
        <v>#N/A</v>
      </c>
      <c r="AG9" s="58" t="e">
        <f t="shared" si="2"/>
        <v>#N/A</v>
      </c>
      <c r="AH9" s="58" t="e">
        <f t="shared" si="3"/>
        <v>#N/A</v>
      </c>
      <c r="AI9" s="58" t="e">
        <f t="shared" si="3"/>
        <v>#N/A</v>
      </c>
      <c r="AJ9" s="58" t="e">
        <f t="shared" si="3"/>
        <v>#N/A</v>
      </c>
      <c r="AK9" s="58" t="e">
        <f t="shared" si="3"/>
        <v>#N/A</v>
      </c>
      <c r="AL9" s="58" t="e">
        <f t="shared" si="3"/>
        <v>#N/A</v>
      </c>
      <c r="AM9" s="58" t="e">
        <f t="shared" si="3"/>
        <v>#N/A</v>
      </c>
      <c r="AN9" s="58" t="e">
        <f t="shared" si="3"/>
        <v>#N/A</v>
      </c>
      <c r="AO9" s="58" t="e">
        <f t="shared" si="3"/>
        <v>#N/A</v>
      </c>
      <c r="AP9" s="58" t="e">
        <f t="shared" si="3"/>
        <v>#N/A</v>
      </c>
      <c r="AQ9" s="58" t="e">
        <f t="shared" si="3"/>
        <v>#N/A</v>
      </c>
      <c r="AR9" s="58" t="e">
        <f t="shared" si="4"/>
        <v>#N/A</v>
      </c>
      <c r="AS9" s="58" t="e">
        <f t="shared" si="4"/>
        <v>#N/A</v>
      </c>
      <c r="AT9" s="58" t="e">
        <f t="shared" si="4"/>
        <v>#N/A</v>
      </c>
      <c r="AU9" s="58" t="e">
        <f t="shared" si="4"/>
        <v>#N/A</v>
      </c>
      <c r="AV9" s="58" t="e">
        <f t="shared" si="4"/>
        <v>#N/A</v>
      </c>
      <c r="AW9" s="58" t="e">
        <f t="shared" si="4"/>
        <v>#N/A</v>
      </c>
      <c r="AX9" s="58" t="e">
        <f t="shared" si="4"/>
        <v>#N/A</v>
      </c>
      <c r="AY9" s="58" t="e">
        <f t="shared" si="4"/>
        <v>#N/A</v>
      </c>
      <c r="AZ9" s="58" t="e">
        <f t="shared" si="4"/>
        <v>#N/A</v>
      </c>
      <c r="BA9" s="58" t="e">
        <f t="shared" si="4"/>
        <v>#N/A</v>
      </c>
      <c r="BB9" s="58" t="e">
        <f t="shared" si="5"/>
        <v>#N/A</v>
      </c>
      <c r="BC9" s="58" t="e">
        <f t="shared" si="5"/>
        <v>#N/A</v>
      </c>
      <c r="BD9" s="58" t="e">
        <f t="shared" si="5"/>
        <v>#N/A</v>
      </c>
      <c r="BE9" s="58" t="e">
        <f t="shared" si="5"/>
        <v>#N/A</v>
      </c>
      <c r="BF9" s="58" t="e">
        <f t="shared" si="5"/>
        <v>#N/A</v>
      </c>
      <c r="BG9" s="58" t="e">
        <f t="shared" si="5"/>
        <v>#N/A</v>
      </c>
      <c r="BH9" s="58" t="e">
        <f t="shared" si="5"/>
        <v>#N/A</v>
      </c>
      <c r="BI9" s="58" t="e">
        <f t="shared" si="5"/>
        <v>#N/A</v>
      </c>
      <c r="BJ9" s="58" t="e">
        <f t="shared" si="5"/>
        <v>#N/A</v>
      </c>
      <c r="BK9" s="58" t="e">
        <f t="shared" si="5"/>
        <v>#N/A</v>
      </c>
    </row>
    <row r="10" spans="2:63" x14ac:dyDescent="0.35">
      <c r="K10" s="58">
        <v>7</v>
      </c>
      <c r="L10" s="58">
        <v>43</v>
      </c>
      <c r="M10" s="59">
        <f t="shared" si="7"/>
        <v>253.60000000000002</v>
      </c>
      <c r="N10" s="58">
        <f t="shared" si="1"/>
        <v>253.6</v>
      </c>
      <c r="O10" s="58">
        <f t="shared" si="1"/>
        <v>126.8</v>
      </c>
      <c r="P10" s="58">
        <f t="shared" si="1"/>
        <v>63.4</v>
      </c>
      <c r="Q10" s="58">
        <f t="shared" si="1"/>
        <v>31.7</v>
      </c>
      <c r="R10" s="58">
        <f t="shared" si="1"/>
        <v>15.85</v>
      </c>
      <c r="S10" s="58">
        <f t="shared" si="1"/>
        <v>7.93</v>
      </c>
      <c r="T10" s="58">
        <f t="shared" si="1"/>
        <v>3.96</v>
      </c>
      <c r="U10" s="58">
        <f t="shared" si="1"/>
        <v>1.98</v>
      </c>
      <c r="V10" s="58">
        <f t="shared" si="1"/>
        <v>0.99</v>
      </c>
      <c r="W10" s="58">
        <f t="shared" si="1"/>
        <v>0.5</v>
      </c>
      <c r="X10" s="58" t="e">
        <f t="shared" si="2"/>
        <v>#N/A</v>
      </c>
      <c r="Y10" s="58" t="e">
        <f t="shared" si="2"/>
        <v>#N/A</v>
      </c>
      <c r="Z10" s="58" t="e">
        <f t="shared" si="2"/>
        <v>#N/A</v>
      </c>
      <c r="AA10" s="58" t="e">
        <f t="shared" si="2"/>
        <v>#N/A</v>
      </c>
      <c r="AB10" s="58" t="e">
        <f t="shared" si="2"/>
        <v>#N/A</v>
      </c>
      <c r="AC10" s="58" t="e">
        <f t="shared" si="2"/>
        <v>#N/A</v>
      </c>
      <c r="AD10" s="58" t="e">
        <f t="shared" si="2"/>
        <v>#N/A</v>
      </c>
      <c r="AE10" s="58" t="e">
        <f t="shared" si="2"/>
        <v>#N/A</v>
      </c>
      <c r="AF10" s="58" t="e">
        <f t="shared" si="2"/>
        <v>#N/A</v>
      </c>
      <c r="AG10" s="58" t="e">
        <f t="shared" si="2"/>
        <v>#N/A</v>
      </c>
      <c r="AH10" s="58" t="e">
        <f t="shared" si="3"/>
        <v>#N/A</v>
      </c>
      <c r="AI10" s="58" t="e">
        <f t="shared" si="3"/>
        <v>#N/A</v>
      </c>
      <c r="AJ10" s="58" t="e">
        <f t="shared" si="3"/>
        <v>#N/A</v>
      </c>
      <c r="AK10" s="58" t="e">
        <f t="shared" si="3"/>
        <v>#N/A</v>
      </c>
      <c r="AL10" s="58" t="e">
        <f t="shared" si="3"/>
        <v>#N/A</v>
      </c>
      <c r="AM10" s="58" t="e">
        <f t="shared" si="3"/>
        <v>#N/A</v>
      </c>
      <c r="AN10" s="58" t="e">
        <f t="shared" si="3"/>
        <v>#N/A</v>
      </c>
      <c r="AO10" s="58" t="e">
        <f t="shared" si="3"/>
        <v>#N/A</v>
      </c>
      <c r="AP10" s="58" t="e">
        <f t="shared" si="3"/>
        <v>#N/A</v>
      </c>
      <c r="AQ10" s="58" t="e">
        <f t="shared" si="3"/>
        <v>#N/A</v>
      </c>
      <c r="AR10" s="58" t="e">
        <f t="shared" si="4"/>
        <v>#N/A</v>
      </c>
      <c r="AS10" s="58" t="e">
        <f t="shared" si="4"/>
        <v>#N/A</v>
      </c>
      <c r="AT10" s="58" t="e">
        <f t="shared" si="4"/>
        <v>#N/A</v>
      </c>
      <c r="AU10" s="58" t="e">
        <f t="shared" si="4"/>
        <v>#N/A</v>
      </c>
      <c r="AV10" s="58" t="e">
        <f t="shared" si="4"/>
        <v>#N/A</v>
      </c>
      <c r="AW10" s="58" t="e">
        <f t="shared" si="4"/>
        <v>#N/A</v>
      </c>
      <c r="AX10" s="58" t="e">
        <f t="shared" si="4"/>
        <v>#N/A</v>
      </c>
      <c r="AY10" s="58" t="e">
        <f t="shared" si="4"/>
        <v>#N/A</v>
      </c>
      <c r="AZ10" s="58" t="e">
        <f t="shared" si="4"/>
        <v>#N/A</v>
      </c>
      <c r="BA10" s="58" t="e">
        <f t="shared" si="4"/>
        <v>#N/A</v>
      </c>
      <c r="BB10" s="58" t="e">
        <f t="shared" si="5"/>
        <v>#N/A</v>
      </c>
      <c r="BC10" s="58" t="e">
        <f t="shared" si="5"/>
        <v>#N/A</v>
      </c>
      <c r="BD10" s="58" t="e">
        <f t="shared" si="5"/>
        <v>#N/A</v>
      </c>
      <c r="BE10" s="58" t="e">
        <f t="shared" si="5"/>
        <v>#N/A</v>
      </c>
      <c r="BF10" s="58" t="e">
        <f t="shared" si="5"/>
        <v>#N/A</v>
      </c>
      <c r="BG10" s="58" t="e">
        <f t="shared" si="5"/>
        <v>#N/A</v>
      </c>
      <c r="BH10" s="58" t="e">
        <f t="shared" si="5"/>
        <v>#N/A</v>
      </c>
      <c r="BI10" s="58" t="e">
        <f t="shared" si="5"/>
        <v>#N/A</v>
      </c>
      <c r="BJ10" s="58" t="e">
        <f t="shared" si="5"/>
        <v>#N/A</v>
      </c>
      <c r="BK10" s="58" t="e">
        <f t="shared" si="5"/>
        <v>#N/A</v>
      </c>
    </row>
    <row r="11" spans="2:63" x14ac:dyDescent="0.35">
      <c r="B11" s="58" t="s">
        <v>115</v>
      </c>
      <c r="C11" s="58" t="s">
        <v>130</v>
      </c>
      <c r="D11" s="58" t="s">
        <v>131</v>
      </c>
      <c r="K11" s="58">
        <v>10</v>
      </c>
      <c r="L11" s="58">
        <v>47</v>
      </c>
      <c r="M11" s="59">
        <f t="shared" si="7"/>
        <v>786.80000000000007</v>
      </c>
      <c r="N11" s="58">
        <f t="shared" si="1"/>
        <v>786.8</v>
      </c>
      <c r="O11" s="58">
        <f t="shared" si="1"/>
        <v>393.4</v>
      </c>
      <c r="P11" s="58">
        <f t="shared" si="1"/>
        <v>196.7</v>
      </c>
      <c r="Q11" s="58">
        <f t="shared" si="1"/>
        <v>98.35</v>
      </c>
      <c r="R11" s="58">
        <f t="shared" si="1"/>
        <v>49.18</v>
      </c>
      <c r="S11" s="58">
        <f t="shared" si="1"/>
        <v>24.59</v>
      </c>
      <c r="T11" s="58">
        <f t="shared" si="1"/>
        <v>12.29</v>
      </c>
      <c r="U11" s="58">
        <f t="shared" si="1"/>
        <v>6.15</v>
      </c>
      <c r="V11" s="58">
        <f t="shared" si="1"/>
        <v>3.07</v>
      </c>
      <c r="W11" s="58">
        <f t="shared" si="1"/>
        <v>1.54</v>
      </c>
      <c r="X11" s="58" t="e">
        <f t="shared" si="2"/>
        <v>#N/A</v>
      </c>
      <c r="Y11" s="58" t="e">
        <f t="shared" si="2"/>
        <v>#N/A</v>
      </c>
      <c r="Z11" s="58" t="e">
        <f t="shared" si="2"/>
        <v>#N/A</v>
      </c>
      <c r="AA11" s="58" t="e">
        <f t="shared" si="2"/>
        <v>#N/A</v>
      </c>
      <c r="AB11" s="58" t="e">
        <f t="shared" si="2"/>
        <v>#N/A</v>
      </c>
      <c r="AC11" s="58" t="e">
        <f t="shared" si="2"/>
        <v>#N/A</v>
      </c>
      <c r="AD11" s="58" t="e">
        <f t="shared" si="2"/>
        <v>#N/A</v>
      </c>
      <c r="AE11" s="58" t="e">
        <f t="shared" si="2"/>
        <v>#N/A</v>
      </c>
      <c r="AF11" s="58" t="e">
        <f t="shared" si="2"/>
        <v>#N/A</v>
      </c>
      <c r="AG11" s="58" t="e">
        <f t="shared" si="2"/>
        <v>#N/A</v>
      </c>
      <c r="AH11" s="58" t="e">
        <f t="shared" si="3"/>
        <v>#N/A</v>
      </c>
      <c r="AI11" s="58" t="e">
        <f t="shared" si="3"/>
        <v>#N/A</v>
      </c>
      <c r="AJ11" s="58" t="e">
        <f t="shared" si="3"/>
        <v>#N/A</v>
      </c>
      <c r="AK11" s="58" t="e">
        <f t="shared" si="3"/>
        <v>#N/A</v>
      </c>
      <c r="AL11" s="58" t="e">
        <f t="shared" si="3"/>
        <v>#N/A</v>
      </c>
      <c r="AM11" s="58" t="e">
        <f t="shared" si="3"/>
        <v>#N/A</v>
      </c>
      <c r="AN11" s="58" t="e">
        <f t="shared" si="3"/>
        <v>#N/A</v>
      </c>
      <c r="AO11" s="58" t="e">
        <f t="shared" si="3"/>
        <v>#N/A</v>
      </c>
      <c r="AP11" s="58" t="e">
        <f t="shared" si="3"/>
        <v>#N/A</v>
      </c>
      <c r="AQ11" s="58" t="e">
        <f t="shared" si="3"/>
        <v>#N/A</v>
      </c>
      <c r="AR11" s="58" t="e">
        <f t="shared" si="4"/>
        <v>#N/A</v>
      </c>
      <c r="AS11" s="58" t="e">
        <f t="shared" si="4"/>
        <v>#N/A</v>
      </c>
      <c r="AT11" s="58" t="e">
        <f t="shared" si="4"/>
        <v>#N/A</v>
      </c>
      <c r="AU11" s="58" t="e">
        <f t="shared" si="4"/>
        <v>#N/A</v>
      </c>
      <c r="AV11" s="58" t="e">
        <f t="shared" si="4"/>
        <v>#N/A</v>
      </c>
      <c r="AW11" s="58" t="e">
        <f t="shared" si="4"/>
        <v>#N/A</v>
      </c>
      <c r="AX11" s="58" t="e">
        <f t="shared" si="4"/>
        <v>#N/A</v>
      </c>
      <c r="AY11" s="58" t="e">
        <f t="shared" si="4"/>
        <v>#N/A</v>
      </c>
      <c r="AZ11" s="58" t="e">
        <f t="shared" si="4"/>
        <v>#N/A</v>
      </c>
      <c r="BA11" s="58" t="e">
        <f t="shared" si="4"/>
        <v>#N/A</v>
      </c>
      <c r="BB11" s="58" t="e">
        <f t="shared" si="5"/>
        <v>#N/A</v>
      </c>
      <c r="BC11" s="58" t="e">
        <f t="shared" si="5"/>
        <v>#N/A</v>
      </c>
      <c r="BD11" s="58" t="e">
        <f t="shared" si="5"/>
        <v>#N/A</v>
      </c>
      <c r="BE11" s="58" t="e">
        <f t="shared" si="5"/>
        <v>#N/A</v>
      </c>
      <c r="BF11" s="58" t="e">
        <f t="shared" si="5"/>
        <v>#N/A</v>
      </c>
      <c r="BG11" s="58" t="e">
        <f t="shared" si="5"/>
        <v>#N/A</v>
      </c>
      <c r="BH11" s="58" t="e">
        <f t="shared" si="5"/>
        <v>#N/A</v>
      </c>
      <c r="BI11" s="58" t="e">
        <f t="shared" si="5"/>
        <v>#N/A</v>
      </c>
      <c r="BJ11" s="58" t="e">
        <f t="shared" si="5"/>
        <v>#N/A</v>
      </c>
      <c r="BK11" s="58" t="e">
        <f t="shared" si="5"/>
        <v>#N/A</v>
      </c>
    </row>
    <row r="12" spans="2:63" x14ac:dyDescent="0.35">
      <c r="B12" s="58" t="s">
        <v>1</v>
      </c>
      <c r="C12" s="58">
        <f>SUMPRODUCT(D4:D7,H4:H7)</f>
        <v>3900</v>
      </c>
      <c r="D12" s="58">
        <f>C12*$E$1</f>
        <v>1497600</v>
      </c>
      <c r="K12" s="58">
        <v>15</v>
      </c>
      <c r="L12" s="58">
        <v>53</v>
      </c>
      <c r="M12" s="59">
        <f t="shared" si="7"/>
        <v>1396</v>
      </c>
      <c r="N12" s="58">
        <f t="shared" si="1"/>
        <v>1396</v>
      </c>
      <c r="O12" s="58">
        <f t="shared" si="1"/>
        <v>698</v>
      </c>
      <c r="P12" s="58">
        <f t="shared" si="1"/>
        <v>349</v>
      </c>
      <c r="Q12" s="58">
        <f t="shared" si="1"/>
        <v>174.5</v>
      </c>
      <c r="R12" s="58">
        <f t="shared" si="1"/>
        <v>87.25</v>
      </c>
      <c r="S12" s="58">
        <f t="shared" si="1"/>
        <v>43.63</v>
      </c>
      <c r="T12" s="58">
        <f t="shared" si="1"/>
        <v>21.81</v>
      </c>
      <c r="U12" s="58">
        <f t="shared" si="1"/>
        <v>10.91</v>
      </c>
      <c r="V12" s="58">
        <f t="shared" si="1"/>
        <v>5.45</v>
      </c>
      <c r="W12" s="58">
        <f t="shared" si="1"/>
        <v>2.73</v>
      </c>
      <c r="X12" s="58" t="e">
        <f t="shared" si="2"/>
        <v>#N/A</v>
      </c>
      <c r="Y12" s="58" t="e">
        <f t="shared" si="2"/>
        <v>#N/A</v>
      </c>
      <c r="Z12" s="58" t="e">
        <f t="shared" si="2"/>
        <v>#N/A</v>
      </c>
      <c r="AA12" s="58" t="e">
        <f t="shared" si="2"/>
        <v>#N/A</v>
      </c>
      <c r="AB12" s="58" t="e">
        <f t="shared" si="2"/>
        <v>#N/A</v>
      </c>
      <c r="AC12" s="58" t="e">
        <f t="shared" si="2"/>
        <v>#N/A</v>
      </c>
      <c r="AD12" s="58" t="e">
        <f t="shared" si="2"/>
        <v>#N/A</v>
      </c>
      <c r="AE12" s="58" t="e">
        <f t="shared" si="2"/>
        <v>#N/A</v>
      </c>
      <c r="AF12" s="58" t="e">
        <f t="shared" si="2"/>
        <v>#N/A</v>
      </c>
      <c r="AG12" s="58" t="e">
        <f t="shared" si="2"/>
        <v>#N/A</v>
      </c>
      <c r="AH12" s="58" t="e">
        <f t="shared" si="3"/>
        <v>#N/A</v>
      </c>
      <c r="AI12" s="58" t="e">
        <f t="shared" si="3"/>
        <v>#N/A</v>
      </c>
      <c r="AJ12" s="58" t="e">
        <f t="shared" si="3"/>
        <v>#N/A</v>
      </c>
      <c r="AK12" s="58" t="e">
        <f t="shared" si="3"/>
        <v>#N/A</v>
      </c>
      <c r="AL12" s="58" t="e">
        <f t="shared" si="3"/>
        <v>#N/A</v>
      </c>
      <c r="AM12" s="58" t="e">
        <f t="shared" si="3"/>
        <v>#N/A</v>
      </c>
      <c r="AN12" s="58" t="e">
        <f t="shared" si="3"/>
        <v>#N/A</v>
      </c>
      <c r="AO12" s="58" t="e">
        <f t="shared" si="3"/>
        <v>#N/A</v>
      </c>
      <c r="AP12" s="58" t="e">
        <f t="shared" si="3"/>
        <v>#N/A</v>
      </c>
      <c r="AQ12" s="58" t="e">
        <f t="shared" si="3"/>
        <v>#N/A</v>
      </c>
      <c r="AR12" s="58" t="e">
        <f t="shared" si="4"/>
        <v>#N/A</v>
      </c>
      <c r="AS12" s="58" t="e">
        <f t="shared" si="4"/>
        <v>#N/A</v>
      </c>
      <c r="AT12" s="58" t="e">
        <f t="shared" si="4"/>
        <v>#N/A</v>
      </c>
      <c r="AU12" s="58" t="e">
        <f t="shared" si="4"/>
        <v>#N/A</v>
      </c>
      <c r="AV12" s="58" t="e">
        <f t="shared" si="4"/>
        <v>#N/A</v>
      </c>
      <c r="AW12" s="58" t="e">
        <f t="shared" si="4"/>
        <v>#N/A</v>
      </c>
      <c r="AX12" s="58" t="e">
        <f t="shared" si="4"/>
        <v>#N/A</v>
      </c>
      <c r="AY12" s="58" t="e">
        <f t="shared" si="4"/>
        <v>#N/A</v>
      </c>
      <c r="AZ12" s="58" t="e">
        <f t="shared" si="4"/>
        <v>#N/A</v>
      </c>
      <c r="BA12" s="58" t="e">
        <f t="shared" si="4"/>
        <v>#N/A</v>
      </c>
      <c r="BB12" s="58" t="e">
        <f t="shared" si="5"/>
        <v>#N/A</v>
      </c>
      <c r="BC12" s="58" t="e">
        <f t="shared" si="5"/>
        <v>#N/A</v>
      </c>
      <c r="BD12" s="58" t="e">
        <f t="shared" si="5"/>
        <v>#N/A</v>
      </c>
      <c r="BE12" s="58" t="e">
        <f t="shared" si="5"/>
        <v>#N/A</v>
      </c>
      <c r="BF12" s="58" t="e">
        <f t="shared" si="5"/>
        <v>#N/A</v>
      </c>
      <c r="BG12" s="58" t="e">
        <f t="shared" si="5"/>
        <v>#N/A</v>
      </c>
      <c r="BH12" s="58" t="e">
        <f t="shared" si="5"/>
        <v>#N/A</v>
      </c>
      <c r="BI12" s="58" t="e">
        <f t="shared" si="5"/>
        <v>#N/A</v>
      </c>
      <c r="BJ12" s="58" t="e">
        <f t="shared" si="5"/>
        <v>#N/A</v>
      </c>
      <c r="BK12" s="58" t="e">
        <f t="shared" si="5"/>
        <v>#N/A</v>
      </c>
    </row>
    <row r="13" spans="2:63" x14ac:dyDescent="0.35">
      <c r="B13" s="58" t="s">
        <v>128</v>
      </c>
      <c r="C13" s="58">
        <f>H8*D8</f>
        <v>0.4</v>
      </c>
      <c r="D13" s="58">
        <f>C13*$E$1</f>
        <v>153.60000000000002</v>
      </c>
      <c r="K13" s="58">
        <v>30</v>
      </c>
      <c r="L13" s="58">
        <v>64</v>
      </c>
      <c r="M13" s="59">
        <f t="shared" si="7"/>
        <v>4462</v>
      </c>
      <c r="N13" s="58">
        <f t="shared" si="1"/>
        <v>4462</v>
      </c>
      <c r="O13" s="58">
        <f t="shared" si="1"/>
        <v>2231</v>
      </c>
      <c r="P13" s="58">
        <f t="shared" si="1"/>
        <v>1115.5</v>
      </c>
      <c r="Q13" s="58">
        <f t="shared" si="1"/>
        <v>557.75</v>
      </c>
      <c r="R13" s="58">
        <f t="shared" si="1"/>
        <v>278.88</v>
      </c>
      <c r="S13" s="58">
        <f t="shared" si="1"/>
        <v>139.44</v>
      </c>
      <c r="T13" s="58">
        <f t="shared" si="1"/>
        <v>69.72</v>
      </c>
      <c r="U13" s="58">
        <f t="shared" si="1"/>
        <v>34.86</v>
      </c>
      <c r="V13" s="58">
        <f t="shared" si="1"/>
        <v>17.43</v>
      </c>
      <c r="W13" s="58">
        <f t="shared" si="1"/>
        <v>8.7100000000000009</v>
      </c>
      <c r="X13" s="58" t="e">
        <f t="shared" si="2"/>
        <v>#N/A</v>
      </c>
      <c r="Y13" s="58" t="e">
        <f t="shared" si="2"/>
        <v>#N/A</v>
      </c>
      <c r="Z13" s="58" t="e">
        <f t="shared" si="2"/>
        <v>#N/A</v>
      </c>
      <c r="AA13" s="58" t="e">
        <f t="shared" si="2"/>
        <v>#N/A</v>
      </c>
      <c r="AB13" s="58" t="e">
        <f t="shared" si="2"/>
        <v>#N/A</v>
      </c>
      <c r="AC13" s="58" t="e">
        <f t="shared" si="2"/>
        <v>#N/A</v>
      </c>
      <c r="AD13" s="58" t="e">
        <f t="shared" si="2"/>
        <v>#N/A</v>
      </c>
      <c r="AE13" s="58" t="e">
        <f t="shared" si="2"/>
        <v>#N/A</v>
      </c>
      <c r="AF13" s="58" t="e">
        <f t="shared" si="2"/>
        <v>#N/A</v>
      </c>
      <c r="AG13" s="58" t="e">
        <f t="shared" si="2"/>
        <v>#N/A</v>
      </c>
      <c r="AH13" s="58" t="e">
        <f t="shared" si="3"/>
        <v>#N/A</v>
      </c>
      <c r="AI13" s="58" t="e">
        <f t="shared" si="3"/>
        <v>#N/A</v>
      </c>
      <c r="AJ13" s="58" t="e">
        <f t="shared" si="3"/>
        <v>#N/A</v>
      </c>
      <c r="AK13" s="58" t="e">
        <f t="shared" si="3"/>
        <v>#N/A</v>
      </c>
      <c r="AL13" s="58" t="e">
        <f t="shared" si="3"/>
        <v>#N/A</v>
      </c>
      <c r="AM13" s="58" t="e">
        <f t="shared" si="3"/>
        <v>#N/A</v>
      </c>
      <c r="AN13" s="58" t="e">
        <f t="shared" si="3"/>
        <v>#N/A</v>
      </c>
      <c r="AO13" s="58" t="e">
        <f t="shared" si="3"/>
        <v>#N/A</v>
      </c>
      <c r="AP13" s="58" t="e">
        <f t="shared" si="3"/>
        <v>#N/A</v>
      </c>
      <c r="AQ13" s="58" t="e">
        <f t="shared" si="3"/>
        <v>#N/A</v>
      </c>
      <c r="AR13" s="58" t="e">
        <f t="shared" si="4"/>
        <v>#N/A</v>
      </c>
      <c r="AS13" s="58" t="e">
        <f t="shared" si="4"/>
        <v>#N/A</v>
      </c>
      <c r="AT13" s="58" t="e">
        <f t="shared" si="4"/>
        <v>#N/A</v>
      </c>
      <c r="AU13" s="58" t="e">
        <f t="shared" si="4"/>
        <v>#N/A</v>
      </c>
      <c r="AV13" s="58" t="e">
        <f t="shared" si="4"/>
        <v>#N/A</v>
      </c>
      <c r="AW13" s="58" t="e">
        <f t="shared" si="4"/>
        <v>#N/A</v>
      </c>
      <c r="AX13" s="58" t="e">
        <f t="shared" si="4"/>
        <v>#N/A</v>
      </c>
      <c r="AY13" s="58" t="e">
        <f t="shared" si="4"/>
        <v>#N/A</v>
      </c>
      <c r="AZ13" s="58" t="e">
        <f t="shared" si="4"/>
        <v>#N/A</v>
      </c>
      <c r="BA13" s="58" t="e">
        <f t="shared" si="4"/>
        <v>#N/A</v>
      </c>
      <c r="BB13" s="58" t="e">
        <f t="shared" si="5"/>
        <v>#N/A</v>
      </c>
      <c r="BC13" s="58" t="e">
        <f t="shared" si="5"/>
        <v>#N/A</v>
      </c>
      <c r="BD13" s="58" t="e">
        <f t="shared" si="5"/>
        <v>#N/A</v>
      </c>
      <c r="BE13" s="58" t="e">
        <f t="shared" si="5"/>
        <v>#N/A</v>
      </c>
      <c r="BF13" s="58" t="e">
        <f t="shared" si="5"/>
        <v>#N/A</v>
      </c>
      <c r="BG13" s="58" t="e">
        <f t="shared" si="5"/>
        <v>#N/A</v>
      </c>
      <c r="BH13" s="58" t="e">
        <f t="shared" si="5"/>
        <v>#N/A</v>
      </c>
      <c r="BI13" s="58" t="e">
        <f t="shared" si="5"/>
        <v>#N/A</v>
      </c>
      <c r="BJ13" s="58" t="e">
        <f t="shared" si="5"/>
        <v>#N/A</v>
      </c>
      <c r="BK13" s="58" t="e">
        <f t="shared" si="5"/>
        <v>#N/A</v>
      </c>
    </row>
    <row r="14" spans="2:63" x14ac:dyDescent="0.35">
      <c r="B14" s="58" t="s">
        <v>161</v>
      </c>
      <c r="C14" s="58">
        <f>H9*D9</f>
        <v>0.1</v>
      </c>
      <c r="D14" s="58">
        <f>C14*$E$1</f>
        <v>38.400000000000006</v>
      </c>
      <c r="K14" s="58">
        <v>60</v>
      </c>
      <c r="L14" s="58">
        <v>76</v>
      </c>
      <c r="M14" s="59">
        <f t="shared" si="7"/>
        <v>9264</v>
      </c>
      <c r="N14" s="58">
        <f t="shared" si="1"/>
        <v>9264</v>
      </c>
      <c r="O14" s="58">
        <f t="shared" si="1"/>
        <v>4632</v>
      </c>
      <c r="P14" s="58">
        <f t="shared" si="1"/>
        <v>2316</v>
      </c>
      <c r="Q14" s="58">
        <f t="shared" si="1"/>
        <v>1158</v>
      </c>
      <c r="R14" s="58">
        <f t="shared" si="1"/>
        <v>579</v>
      </c>
      <c r="S14" s="58">
        <f t="shared" si="1"/>
        <v>289.5</v>
      </c>
      <c r="T14" s="58">
        <f t="shared" si="1"/>
        <v>144.75</v>
      </c>
      <c r="U14" s="58">
        <f t="shared" si="1"/>
        <v>72.38</v>
      </c>
      <c r="V14" s="58">
        <f t="shared" si="1"/>
        <v>36.19</v>
      </c>
      <c r="W14" s="58">
        <f t="shared" si="1"/>
        <v>18.09</v>
      </c>
      <c r="X14" s="58" t="e">
        <f t="shared" si="2"/>
        <v>#N/A</v>
      </c>
      <c r="Y14" s="58" t="e">
        <f t="shared" si="2"/>
        <v>#N/A</v>
      </c>
      <c r="Z14" s="58" t="e">
        <f t="shared" si="2"/>
        <v>#N/A</v>
      </c>
      <c r="AA14" s="58" t="e">
        <f t="shared" si="2"/>
        <v>#N/A</v>
      </c>
      <c r="AB14" s="58" t="e">
        <f t="shared" si="2"/>
        <v>#N/A</v>
      </c>
      <c r="AC14" s="58" t="e">
        <f t="shared" si="2"/>
        <v>#N/A</v>
      </c>
      <c r="AD14" s="58" t="e">
        <f t="shared" si="2"/>
        <v>#N/A</v>
      </c>
      <c r="AE14" s="58" t="e">
        <f t="shared" si="2"/>
        <v>#N/A</v>
      </c>
      <c r="AF14" s="58" t="e">
        <f t="shared" si="2"/>
        <v>#N/A</v>
      </c>
      <c r="AG14" s="58" t="e">
        <f t="shared" si="2"/>
        <v>#N/A</v>
      </c>
      <c r="AH14" s="58" t="e">
        <f t="shared" si="3"/>
        <v>#N/A</v>
      </c>
      <c r="AI14" s="58" t="e">
        <f t="shared" si="3"/>
        <v>#N/A</v>
      </c>
      <c r="AJ14" s="58" t="e">
        <f t="shared" si="3"/>
        <v>#N/A</v>
      </c>
      <c r="AK14" s="58" t="e">
        <f t="shared" si="3"/>
        <v>#N/A</v>
      </c>
      <c r="AL14" s="58" t="e">
        <f t="shared" si="3"/>
        <v>#N/A</v>
      </c>
      <c r="AM14" s="58" t="e">
        <f t="shared" si="3"/>
        <v>#N/A</v>
      </c>
      <c r="AN14" s="58" t="e">
        <f t="shared" si="3"/>
        <v>#N/A</v>
      </c>
      <c r="AO14" s="58" t="e">
        <f t="shared" si="3"/>
        <v>#N/A</v>
      </c>
      <c r="AP14" s="58" t="e">
        <f t="shared" si="3"/>
        <v>#N/A</v>
      </c>
      <c r="AQ14" s="58" t="e">
        <f t="shared" si="3"/>
        <v>#N/A</v>
      </c>
      <c r="AR14" s="58" t="e">
        <f t="shared" si="4"/>
        <v>#N/A</v>
      </c>
      <c r="AS14" s="58" t="e">
        <f t="shared" si="4"/>
        <v>#N/A</v>
      </c>
      <c r="AT14" s="58" t="e">
        <f t="shared" si="4"/>
        <v>#N/A</v>
      </c>
      <c r="AU14" s="58" t="e">
        <f t="shared" si="4"/>
        <v>#N/A</v>
      </c>
      <c r="AV14" s="58" t="e">
        <f t="shared" si="4"/>
        <v>#N/A</v>
      </c>
      <c r="AW14" s="58" t="e">
        <f t="shared" si="4"/>
        <v>#N/A</v>
      </c>
      <c r="AX14" s="58" t="e">
        <f t="shared" si="4"/>
        <v>#N/A</v>
      </c>
      <c r="AY14" s="58" t="e">
        <f t="shared" si="4"/>
        <v>#N/A</v>
      </c>
      <c r="AZ14" s="58" t="e">
        <f t="shared" si="4"/>
        <v>#N/A</v>
      </c>
      <c r="BA14" s="58" t="e">
        <f t="shared" si="4"/>
        <v>#N/A</v>
      </c>
      <c r="BB14" s="58" t="e">
        <f t="shared" si="5"/>
        <v>#N/A</v>
      </c>
      <c r="BC14" s="58" t="e">
        <f t="shared" si="5"/>
        <v>#N/A</v>
      </c>
      <c r="BD14" s="58" t="e">
        <f t="shared" si="5"/>
        <v>#N/A</v>
      </c>
      <c r="BE14" s="58" t="e">
        <f t="shared" si="5"/>
        <v>#N/A</v>
      </c>
      <c r="BF14" s="58" t="e">
        <f t="shared" si="5"/>
        <v>#N/A</v>
      </c>
      <c r="BG14" s="58" t="e">
        <f t="shared" si="5"/>
        <v>#N/A</v>
      </c>
      <c r="BH14" s="58" t="e">
        <f t="shared" si="5"/>
        <v>#N/A</v>
      </c>
      <c r="BI14" s="58" t="e">
        <f t="shared" si="5"/>
        <v>#N/A</v>
      </c>
      <c r="BJ14" s="58" t="e">
        <f t="shared" si="5"/>
        <v>#N/A</v>
      </c>
      <c r="BK14" s="58" t="e">
        <f t="shared" si="5"/>
        <v>#N/A</v>
      </c>
    </row>
    <row r="15" spans="2:63" x14ac:dyDescent="0.35">
      <c r="K15" s="58">
        <v>90</v>
      </c>
      <c r="L15" s="58">
        <v>84</v>
      </c>
      <c r="M15" s="59">
        <f t="shared" si="7"/>
        <v>9532</v>
      </c>
      <c r="N15" s="58">
        <f t="shared" si="1"/>
        <v>9532</v>
      </c>
      <c r="O15" s="58">
        <f t="shared" si="1"/>
        <v>4766</v>
      </c>
      <c r="P15" s="58">
        <f t="shared" si="1"/>
        <v>2383</v>
      </c>
      <c r="Q15" s="58">
        <f t="shared" si="1"/>
        <v>1191.5</v>
      </c>
      <c r="R15" s="58">
        <f t="shared" si="1"/>
        <v>595.75</v>
      </c>
      <c r="S15" s="58">
        <f t="shared" si="1"/>
        <v>297.88</v>
      </c>
      <c r="T15" s="58">
        <f t="shared" si="1"/>
        <v>148.94</v>
      </c>
      <c r="U15" s="58">
        <f t="shared" si="1"/>
        <v>74.47</v>
      </c>
      <c r="V15" s="58">
        <f t="shared" si="1"/>
        <v>37.229999999999997</v>
      </c>
      <c r="W15" s="58">
        <f t="shared" si="1"/>
        <v>18.62</v>
      </c>
      <c r="X15" s="58" t="e">
        <f t="shared" si="2"/>
        <v>#N/A</v>
      </c>
      <c r="Y15" s="58" t="e">
        <f t="shared" si="2"/>
        <v>#N/A</v>
      </c>
      <c r="Z15" s="58" t="e">
        <f t="shared" si="2"/>
        <v>#N/A</v>
      </c>
      <c r="AA15" s="58" t="e">
        <f t="shared" si="2"/>
        <v>#N/A</v>
      </c>
      <c r="AB15" s="58" t="e">
        <f t="shared" si="2"/>
        <v>#N/A</v>
      </c>
      <c r="AC15" s="58" t="e">
        <f t="shared" si="2"/>
        <v>#N/A</v>
      </c>
      <c r="AD15" s="58" t="e">
        <f t="shared" si="2"/>
        <v>#N/A</v>
      </c>
      <c r="AE15" s="58" t="e">
        <f t="shared" si="2"/>
        <v>#N/A</v>
      </c>
      <c r="AF15" s="58" t="e">
        <f t="shared" si="2"/>
        <v>#N/A</v>
      </c>
      <c r="AG15" s="58" t="e">
        <f t="shared" si="2"/>
        <v>#N/A</v>
      </c>
      <c r="AH15" s="58" t="e">
        <f t="shared" si="3"/>
        <v>#N/A</v>
      </c>
      <c r="AI15" s="58" t="e">
        <f t="shared" si="3"/>
        <v>#N/A</v>
      </c>
      <c r="AJ15" s="58" t="e">
        <f t="shared" si="3"/>
        <v>#N/A</v>
      </c>
      <c r="AK15" s="58" t="e">
        <f t="shared" si="3"/>
        <v>#N/A</v>
      </c>
      <c r="AL15" s="58" t="e">
        <f t="shared" si="3"/>
        <v>#N/A</v>
      </c>
      <c r="AM15" s="58" t="e">
        <f t="shared" si="3"/>
        <v>#N/A</v>
      </c>
      <c r="AN15" s="58" t="e">
        <f t="shared" si="3"/>
        <v>#N/A</v>
      </c>
      <c r="AO15" s="58" t="e">
        <f t="shared" si="3"/>
        <v>#N/A</v>
      </c>
      <c r="AP15" s="58" t="e">
        <f t="shared" si="3"/>
        <v>#N/A</v>
      </c>
      <c r="AQ15" s="58" t="e">
        <f t="shared" si="3"/>
        <v>#N/A</v>
      </c>
      <c r="AR15" s="58" t="e">
        <f t="shared" si="4"/>
        <v>#N/A</v>
      </c>
      <c r="AS15" s="58" t="e">
        <f t="shared" si="4"/>
        <v>#N/A</v>
      </c>
      <c r="AT15" s="58" t="e">
        <f t="shared" si="4"/>
        <v>#N/A</v>
      </c>
      <c r="AU15" s="58" t="e">
        <f t="shared" si="4"/>
        <v>#N/A</v>
      </c>
      <c r="AV15" s="58" t="e">
        <f t="shared" si="4"/>
        <v>#N/A</v>
      </c>
      <c r="AW15" s="58" t="e">
        <f t="shared" si="4"/>
        <v>#N/A</v>
      </c>
      <c r="AX15" s="58" t="e">
        <f t="shared" si="4"/>
        <v>#N/A</v>
      </c>
      <c r="AY15" s="58" t="e">
        <f t="shared" si="4"/>
        <v>#N/A</v>
      </c>
      <c r="AZ15" s="58" t="e">
        <f t="shared" si="4"/>
        <v>#N/A</v>
      </c>
      <c r="BA15" s="58" t="e">
        <f t="shared" si="4"/>
        <v>#N/A</v>
      </c>
      <c r="BB15" s="58" t="e">
        <f t="shared" si="5"/>
        <v>#N/A</v>
      </c>
      <c r="BC15" s="58" t="e">
        <f t="shared" si="5"/>
        <v>#N/A</v>
      </c>
      <c r="BD15" s="58" t="e">
        <f t="shared" si="5"/>
        <v>#N/A</v>
      </c>
      <c r="BE15" s="58" t="e">
        <f t="shared" si="5"/>
        <v>#N/A</v>
      </c>
      <c r="BF15" s="58" t="e">
        <f t="shared" si="5"/>
        <v>#N/A</v>
      </c>
      <c r="BG15" s="58" t="e">
        <f t="shared" si="5"/>
        <v>#N/A</v>
      </c>
      <c r="BH15" s="58" t="e">
        <f t="shared" si="5"/>
        <v>#N/A</v>
      </c>
      <c r="BI15" s="58" t="e">
        <f t="shared" si="5"/>
        <v>#N/A</v>
      </c>
      <c r="BJ15" s="58" t="e">
        <f t="shared" si="5"/>
        <v>#N/A</v>
      </c>
      <c r="BK15" s="58" t="e">
        <f t="shared" si="5"/>
        <v>#N/A</v>
      </c>
    </row>
    <row r="16" spans="2:63" x14ac:dyDescent="0.35">
      <c r="K16" s="58">
        <v>120</v>
      </c>
      <c r="L16" s="58">
        <v>90</v>
      </c>
      <c r="M16" s="59">
        <f t="shared" si="7"/>
        <v>9816</v>
      </c>
      <c r="N16" s="58">
        <f t="shared" si="1"/>
        <v>9816</v>
      </c>
      <c r="O16" s="58">
        <f t="shared" si="1"/>
        <v>4908</v>
      </c>
      <c r="P16" s="58">
        <f t="shared" si="1"/>
        <v>2454</v>
      </c>
      <c r="Q16" s="58">
        <f t="shared" si="1"/>
        <v>1227</v>
      </c>
      <c r="R16" s="58">
        <f t="shared" si="1"/>
        <v>613.5</v>
      </c>
      <c r="S16" s="58">
        <f t="shared" si="1"/>
        <v>306.75</v>
      </c>
      <c r="T16" s="58">
        <f t="shared" si="1"/>
        <v>153.38</v>
      </c>
      <c r="U16" s="58">
        <f t="shared" si="1"/>
        <v>76.69</v>
      </c>
      <c r="V16" s="58">
        <f t="shared" si="1"/>
        <v>38.340000000000003</v>
      </c>
      <c r="W16" s="58">
        <f t="shared" si="1"/>
        <v>19.170000000000002</v>
      </c>
      <c r="X16" s="58" t="e">
        <f t="shared" si="2"/>
        <v>#N/A</v>
      </c>
      <c r="Y16" s="58" t="e">
        <f t="shared" si="2"/>
        <v>#N/A</v>
      </c>
      <c r="Z16" s="58" t="e">
        <f t="shared" si="2"/>
        <v>#N/A</v>
      </c>
      <c r="AA16" s="58" t="e">
        <f t="shared" si="2"/>
        <v>#N/A</v>
      </c>
      <c r="AB16" s="58" t="e">
        <f t="shared" si="2"/>
        <v>#N/A</v>
      </c>
      <c r="AC16" s="58" t="e">
        <f t="shared" si="2"/>
        <v>#N/A</v>
      </c>
      <c r="AD16" s="58" t="e">
        <f t="shared" si="2"/>
        <v>#N/A</v>
      </c>
      <c r="AE16" s="58" t="e">
        <f t="shared" si="2"/>
        <v>#N/A</v>
      </c>
      <c r="AF16" s="58" t="e">
        <f t="shared" si="2"/>
        <v>#N/A</v>
      </c>
      <c r="AG16" s="58" t="e">
        <f t="shared" si="2"/>
        <v>#N/A</v>
      </c>
      <c r="AH16" s="58" t="e">
        <f t="shared" si="3"/>
        <v>#N/A</v>
      </c>
      <c r="AI16" s="58" t="e">
        <f t="shared" si="3"/>
        <v>#N/A</v>
      </c>
      <c r="AJ16" s="58" t="e">
        <f t="shared" si="3"/>
        <v>#N/A</v>
      </c>
      <c r="AK16" s="58" t="e">
        <f t="shared" si="3"/>
        <v>#N/A</v>
      </c>
      <c r="AL16" s="58" t="e">
        <f t="shared" si="3"/>
        <v>#N/A</v>
      </c>
      <c r="AM16" s="58" t="e">
        <f t="shared" si="3"/>
        <v>#N/A</v>
      </c>
      <c r="AN16" s="58" t="e">
        <f t="shared" si="3"/>
        <v>#N/A</v>
      </c>
      <c r="AO16" s="58" t="e">
        <f t="shared" si="3"/>
        <v>#N/A</v>
      </c>
      <c r="AP16" s="58" t="e">
        <f t="shared" si="3"/>
        <v>#N/A</v>
      </c>
      <c r="AQ16" s="58" t="e">
        <f t="shared" si="3"/>
        <v>#N/A</v>
      </c>
      <c r="AR16" s="58" t="e">
        <f t="shared" si="4"/>
        <v>#N/A</v>
      </c>
      <c r="AS16" s="58" t="e">
        <f t="shared" si="4"/>
        <v>#N/A</v>
      </c>
      <c r="AT16" s="58" t="e">
        <f t="shared" si="4"/>
        <v>#N/A</v>
      </c>
      <c r="AU16" s="58" t="e">
        <f t="shared" si="4"/>
        <v>#N/A</v>
      </c>
      <c r="AV16" s="58" t="e">
        <f t="shared" si="4"/>
        <v>#N/A</v>
      </c>
      <c r="AW16" s="58" t="e">
        <f t="shared" si="4"/>
        <v>#N/A</v>
      </c>
      <c r="AX16" s="58" t="e">
        <f t="shared" si="4"/>
        <v>#N/A</v>
      </c>
      <c r="AY16" s="58" t="e">
        <f t="shared" si="4"/>
        <v>#N/A</v>
      </c>
      <c r="AZ16" s="58" t="e">
        <f t="shared" si="4"/>
        <v>#N/A</v>
      </c>
      <c r="BA16" s="58" t="e">
        <f t="shared" si="4"/>
        <v>#N/A</v>
      </c>
      <c r="BB16" s="58" t="e">
        <f t="shared" si="5"/>
        <v>#N/A</v>
      </c>
      <c r="BC16" s="58" t="e">
        <f t="shared" si="5"/>
        <v>#N/A</v>
      </c>
      <c r="BD16" s="58" t="e">
        <f t="shared" si="5"/>
        <v>#N/A</v>
      </c>
      <c r="BE16" s="58" t="e">
        <f t="shared" si="5"/>
        <v>#N/A</v>
      </c>
      <c r="BF16" s="58" t="e">
        <f t="shared" si="5"/>
        <v>#N/A</v>
      </c>
      <c r="BG16" s="58" t="e">
        <f t="shared" si="5"/>
        <v>#N/A</v>
      </c>
      <c r="BH16" s="58" t="e">
        <f t="shared" si="5"/>
        <v>#N/A</v>
      </c>
      <c r="BI16" s="58" t="e">
        <f t="shared" si="5"/>
        <v>#N/A</v>
      </c>
      <c r="BJ16" s="58" t="e">
        <f t="shared" si="5"/>
        <v>#N/A</v>
      </c>
      <c r="BK16" s="58" t="e">
        <f t="shared" si="5"/>
        <v>#N/A</v>
      </c>
    </row>
    <row r="17" spans="2:63" x14ac:dyDescent="0.35">
      <c r="K17" s="58">
        <v>180</v>
      </c>
      <c r="L17" s="58">
        <v>99</v>
      </c>
      <c r="M17" s="59">
        <f t="shared" si="7"/>
        <v>20208</v>
      </c>
      <c r="N17" s="58">
        <f t="shared" si="1"/>
        <v>20208</v>
      </c>
      <c r="O17" s="58">
        <f t="shared" si="1"/>
        <v>10104</v>
      </c>
      <c r="P17" s="58">
        <f t="shared" si="1"/>
        <v>5052</v>
      </c>
      <c r="Q17" s="58">
        <f t="shared" si="1"/>
        <v>2526</v>
      </c>
      <c r="R17" s="58">
        <f t="shared" si="1"/>
        <v>1263</v>
      </c>
      <c r="S17" s="58">
        <f t="shared" si="1"/>
        <v>631.5</v>
      </c>
      <c r="T17" s="58">
        <f t="shared" si="1"/>
        <v>315.75</v>
      </c>
      <c r="U17" s="58">
        <f t="shared" si="1"/>
        <v>157.88</v>
      </c>
      <c r="V17" s="58">
        <f t="shared" si="1"/>
        <v>78.94</v>
      </c>
      <c r="W17" s="58">
        <f t="shared" si="1"/>
        <v>39.47</v>
      </c>
      <c r="X17" s="58" t="e">
        <f t="shared" si="2"/>
        <v>#N/A</v>
      </c>
      <c r="Y17" s="58" t="e">
        <f t="shared" si="2"/>
        <v>#N/A</v>
      </c>
      <c r="Z17" s="58" t="e">
        <f t="shared" si="2"/>
        <v>#N/A</v>
      </c>
      <c r="AA17" s="58" t="e">
        <f t="shared" si="2"/>
        <v>#N/A</v>
      </c>
      <c r="AB17" s="58" t="e">
        <f t="shared" si="2"/>
        <v>#N/A</v>
      </c>
      <c r="AC17" s="58" t="e">
        <f t="shared" si="2"/>
        <v>#N/A</v>
      </c>
      <c r="AD17" s="58" t="e">
        <f t="shared" si="2"/>
        <v>#N/A</v>
      </c>
      <c r="AE17" s="58" t="e">
        <f t="shared" si="2"/>
        <v>#N/A</v>
      </c>
      <c r="AF17" s="58" t="e">
        <f t="shared" si="2"/>
        <v>#N/A</v>
      </c>
      <c r="AG17" s="58" t="e">
        <f t="shared" si="2"/>
        <v>#N/A</v>
      </c>
      <c r="AH17" s="58" t="e">
        <f t="shared" si="3"/>
        <v>#N/A</v>
      </c>
      <c r="AI17" s="58" t="e">
        <f t="shared" si="3"/>
        <v>#N/A</v>
      </c>
      <c r="AJ17" s="58" t="e">
        <f t="shared" si="3"/>
        <v>#N/A</v>
      </c>
      <c r="AK17" s="58" t="e">
        <f t="shared" si="3"/>
        <v>#N/A</v>
      </c>
      <c r="AL17" s="58" t="e">
        <f t="shared" si="3"/>
        <v>#N/A</v>
      </c>
      <c r="AM17" s="58" t="e">
        <f t="shared" si="3"/>
        <v>#N/A</v>
      </c>
      <c r="AN17" s="58" t="e">
        <f t="shared" si="3"/>
        <v>#N/A</v>
      </c>
      <c r="AO17" s="58" t="e">
        <f t="shared" si="3"/>
        <v>#N/A</v>
      </c>
      <c r="AP17" s="58" t="e">
        <f t="shared" si="3"/>
        <v>#N/A</v>
      </c>
      <c r="AQ17" s="58" t="e">
        <f t="shared" si="3"/>
        <v>#N/A</v>
      </c>
      <c r="AR17" s="58" t="e">
        <f t="shared" si="4"/>
        <v>#N/A</v>
      </c>
      <c r="AS17" s="58" t="e">
        <f t="shared" si="4"/>
        <v>#N/A</v>
      </c>
      <c r="AT17" s="58" t="e">
        <f t="shared" si="4"/>
        <v>#N/A</v>
      </c>
      <c r="AU17" s="58" t="e">
        <f t="shared" si="4"/>
        <v>#N/A</v>
      </c>
      <c r="AV17" s="58" t="e">
        <f t="shared" si="4"/>
        <v>#N/A</v>
      </c>
      <c r="AW17" s="58" t="e">
        <f t="shared" si="4"/>
        <v>#N/A</v>
      </c>
      <c r="AX17" s="58" t="e">
        <f t="shared" si="4"/>
        <v>#N/A</v>
      </c>
      <c r="AY17" s="58" t="e">
        <f t="shared" si="4"/>
        <v>#N/A</v>
      </c>
      <c r="AZ17" s="58" t="e">
        <f t="shared" si="4"/>
        <v>#N/A</v>
      </c>
      <c r="BA17" s="58" t="e">
        <f t="shared" si="4"/>
        <v>#N/A</v>
      </c>
      <c r="BB17" s="58" t="e">
        <f t="shared" si="5"/>
        <v>#N/A</v>
      </c>
      <c r="BC17" s="58" t="e">
        <f t="shared" si="5"/>
        <v>#N/A</v>
      </c>
      <c r="BD17" s="58" t="e">
        <f t="shared" si="5"/>
        <v>#N/A</v>
      </c>
      <c r="BE17" s="58" t="e">
        <f t="shared" si="5"/>
        <v>#N/A</v>
      </c>
      <c r="BF17" s="58" t="e">
        <f t="shared" si="5"/>
        <v>#N/A</v>
      </c>
      <c r="BG17" s="58" t="e">
        <f t="shared" si="5"/>
        <v>#N/A</v>
      </c>
      <c r="BH17" s="58" t="e">
        <f t="shared" si="5"/>
        <v>#N/A</v>
      </c>
      <c r="BI17" s="58" t="e">
        <f t="shared" si="5"/>
        <v>#N/A</v>
      </c>
      <c r="BJ17" s="58" t="e">
        <f t="shared" si="5"/>
        <v>#N/A</v>
      </c>
      <c r="BK17" s="58" t="e">
        <f t="shared" si="5"/>
        <v>#N/A</v>
      </c>
    </row>
    <row r="18" spans="2:63" x14ac:dyDescent="0.35">
      <c r="B18" s="58" t="s">
        <v>114</v>
      </c>
      <c r="C18" s="58" t="s">
        <v>115</v>
      </c>
      <c r="D18" s="58" t="s">
        <v>116</v>
      </c>
      <c r="E18" s="58" t="s">
        <v>117</v>
      </c>
      <c r="F18" s="58" t="s">
        <v>118</v>
      </c>
      <c r="G18" s="58" t="s">
        <v>119</v>
      </c>
      <c r="H18" s="58" t="s">
        <v>120</v>
      </c>
      <c r="M18" s="56"/>
      <c r="V18" s="61"/>
      <c r="W18" s="61"/>
    </row>
    <row r="19" spans="2:63" x14ac:dyDescent="0.35">
      <c r="B19" s="58">
        <v>1</v>
      </c>
      <c r="C19" s="58" t="s">
        <v>1</v>
      </c>
      <c r="D19" s="58">
        <v>3000</v>
      </c>
      <c r="E19" s="58">
        <f>D19*VLOOKUP($C19,物品定价!$B:$D,3,0)</f>
        <v>3</v>
      </c>
      <c r="F19" s="60">
        <v>0.2</v>
      </c>
      <c r="G19" s="58">
        <f t="shared" ref="G19:G21" si="10">E19*F19</f>
        <v>0.60000000000000009</v>
      </c>
      <c r="H19" s="58">
        <f>1*F19</f>
        <v>0.2</v>
      </c>
      <c r="M19" s="56"/>
    </row>
    <row r="20" spans="2:63" x14ac:dyDescent="0.35">
      <c r="B20" s="58">
        <v>2</v>
      </c>
      <c r="C20" s="58" t="s">
        <v>1</v>
      </c>
      <c r="D20" s="58">
        <f>D19*2</f>
        <v>6000</v>
      </c>
      <c r="E20" s="58">
        <f>D20*VLOOKUP($C20,物品定价!$B:$D,3,0)</f>
        <v>6</v>
      </c>
      <c r="F20" s="60">
        <v>0.15</v>
      </c>
      <c r="G20" s="58">
        <f t="shared" si="10"/>
        <v>0.89999999999999991</v>
      </c>
      <c r="H20" s="58">
        <f t="shared" ref="H20:H21" si="11">1*F20</f>
        <v>0.15</v>
      </c>
      <c r="M20" s="56"/>
    </row>
    <row r="21" spans="2:63" x14ac:dyDescent="0.35">
      <c r="B21" s="58">
        <v>3</v>
      </c>
      <c r="C21" s="58" t="s">
        <v>1</v>
      </c>
      <c r="D21" s="58">
        <f t="shared" ref="D21:D22" si="12">D20*2</f>
        <v>12000</v>
      </c>
      <c r="E21" s="58">
        <f>D21*VLOOKUP($C21,物品定价!$B:$D,3,0)</f>
        <v>12</v>
      </c>
      <c r="F21" s="60">
        <v>0.1</v>
      </c>
      <c r="G21" s="58">
        <f t="shared" si="10"/>
        <v>1.2000000000000002</v>
      </c>
      <c r="H21" s="58">
        <f t="shared" si="11"/>
        <v>0.1</v>
      </c>
      <c r="M21" s="56"/>
    </row>
    <row r="22" spans="2:63" x14ac:dyDescent="0.35">
      <c r="B22" s="58">
        <v>4</v>
      </c>
      <c r="C22" s="58" t="s">
        <v>1</v>
      </c>
      <c r="D22" s="58">
        <f t="shared" si="12"/>
        <v>24000</v>
      </c>
      <c r="E22" s="58">
        <f>D22*VLOOKUP($C22,物品定价!$B:$D,3,0)</f>
        <v>24</v>
      </c>
      <c r="F22" s="60">
        <v>0.05</v>
      </c>
      <c r="G22" s="58">
        <f>E22*F22</f>
        <v>1.2000000000000002</v>
      </c>
      <c r="H22" s="58">
        <f>1*F22</f>
        <v>0.05</v>
      </c>
      <c r="M22" s="56"/>
    </row>
    <row r="23" spans="2:63" x14ac:dyDescent="0.35">
      <c r="B23" s="58">
        <v>5</v>
      </c>
      <c r="C23" s="58" t="s">
        <v>244</v>
      </c>
      <c r="D23" s="58">
        <v>1</v>
      </c>
      <c r="E23" s="58">
        <f>D23*VLOOKUP($C23,物品定价!$B:$D,3,0)</f>
        <v>2</v>
      </c>
      <c r="F23" s="60">
        <v>0.4</v>
      </c>
      <c r="G23" s="58">
        <f t="shared" ref="G23:G24" si="13">E23*F23</f>
        <v>0.8</v>
      </c>
      <c r="H23" s="58">
        <f>D23*F23</f>
        <v>0.4</v>
      </c>
      <c r="M23" s="56"/>
    </row>
    <row r="24" spans="2:63" x14ac:dyDescent="0.35">
      <c r="B24" s="58">
        <v>6</v>
      </c>
      <c r="C24" s="58" t="s">
        <v>245</v>
      </c>
      <c r="D24" s="58">
        <v>1</v>
      </c>
      <c r="E24" s="58">
        <f>D24*VLOOKUP($C24,物品定价!$B:$D,3,0)</f>
        <v>4</v>
      </c>
      <c r="F24" s="60">
        <v>0.1</v>
      </c>
      <c r="G24" s="58">
        <f t="shared" si="13"/>
        <v>0.4</v>
      </c>
      <c r="H24" s="58">
        <f t="shared" ref="H24" si="14">D24*F24</f>
        <v>0.1</v>
      </c>
      <c r="K24" s="58" t="s">
        <v>71</v>
      </c>
      <c r="L24" s="58" t="s">
        <v>121</v>
      </c>
      <c r="M24" s="58" t="s">
        <v>137</v>
      </c>
      <c r="N24" s="58" t="s">
        <v>1</v>
      </c>
      <c r="O24" s="58" t="s">
        <v>128</v>
      </c>
      <c r="P24" s="58" t="s">
        <v>161</v>
      </c>
    </row>
    <row r="25" spans="2:63" x14ac:dyDescent="0.35">
      <c r="K25" s="58">
        <v>1</v>
      </c>
      <c r="L25" s="58">
        <v>27</v>
      </c>
      <c r="M25" s="58">
        <f>等级时间!$E27*($K25-IF($K24="天数",0,$K24))+SUMPRODUCT((等级时间!$U$4:$U$203&lt;=$L25)*(等级时间!$U$4:$U$203&gt;IF(L24="vip0",1,$L24))*(等级时间!$W$4:$W$203))</f>
        <v>904</v>
      </c>
      <c r="N25" s="58">
        <f t="shared" ref="N25:P38" si="15">VLOOKUP(N$24,$B$11:$C$21,2,0)*$M25</f>
        <v>3525600</v>
      </c>
      <c r="O25" s="58">
        <f t="shared" si="15"/>
        <v>361.6</v>
      </c>
      <c r="P25" s="58">
        <f t="shared" si="15"/>
        <v>90.4</v>
      </c>
    </row>
    <row r="26" spans="2:63" x14ac:dyDescent="0.35">
      <c r="K26" s="58">
        <v>2</v>
      </c>
      <c r="L26" s="58">
        <v>31</v>
      </c>
      <c r="M26" s="58">
        <f>等级时间!$E28*($K26-IF($K25="天数",0,$K25))+SUMPRODUCT((等级时间!$U$4:$U$203&lt;=$L26)*(等级时间!$U$4:$U$203&gt;IF(L25="vip0",1,$L25))*(等级时间!$W$4:$W$203))</f>
        <v>499</v>
      </c>
      <c r="N26" s="58">
        <f t="shared" si="15"/>
        <v>1946100</v>
      </c>
      <c r="O26" s="58">
        <f t="shared" si="15"/>
        <v>199.60000000000002</v>
      </c>
      <c r="P26" s="58">
        <f t="shared" si="15"/>
        <v>49.900000000000006</v>
      </c>
    </row>
    <row r="27" spans="2:63" x14ac:dyDescent="0.35">
      <c r="B27" s="58" t="s">
        <v>115</v>
      </c>
      <c r="C27" s="58" t="s">
        <v>130</v>
      </c>
      <c r="D27" s="58" t="s">
        <v>131</v>
      </c>
      <c r="K27" s="58">
        <v>3</v>
      </c>
      <c r="L27" s="58">
        <v>34</v>
      </c>
      <c r="M27" s="58">
        <f>等级时间!$E29*($K27-IF($K26="天数",0,$K26))+SUMPRODUCT((等级时间!$U$4:$U$203&lt;=$L27)*(等级时间!$U$4:$U$203&gt;IF(L26="vip0",1,$L26))*(等级时间!$W$4:$W$203))</f>
        <v>514</v>
      </c>
      <c r="N27" s="58">
        <f t="shared" si="15"/>
        <v>2004600</v>
      </c>
      <c r="O27" s="58">
        <f t="shared" si="15"/>
        <v>205.60000000000002</v>
      </c>
      <c r="P27" s="58">
        <f t="shared" si="15"/>
        <v>51.400000000000006</v>
      </c>
    </row>
    <row r="28" spans="2:63" x14ac:dyDescent="0.35">
      <c r="B28" s="58" t="s">
        <v>1</v>
      </c>
      <c r="C28" s="58">
        <f>SUMPRODUCT(D19:D22,H19:H22)</f>
        <v>3900</v>
      </c>
      <c r="D28" s="58">
        <f>C28*$E$1</f>
        <v>1497600</v>
      </c>
      <c r="K28" s="58">
        <v>4</v>
      </c>
      <c r="L28" s="58">
        <v>36</v>
      </c>
      <c r="M28" s="58">
        <f>等级时间!$E30*($K28-IF($K27="天数",0,$K27))+SUMPRODUCT((等级时间!$U$4:$U$203&lt;=$L28)*(等级时间!$U$4:$U$203&gt;IF(L27="vip0",1,$L27))*(等级时间!$W$4:$W$203))</f>
        <v>529</v>
      </c>
      <c r="N28" s="58">
        <f t="shared" si="15"/>
        <v>2063100</v>
      </c>
      <c r="O28" s="58">
        <f t="shared" si="15"/>
        <v>211.60000000000002</v>
      </c>
      <c r="P28" s="58">
        <f t="shared" si="15"/>
        <v>52.900000000000006</v>
      </c>
    </row>
    <row r="29" spans="2:63" x14ac:dyDescent="0.35">
      <c r="B29" s="58" t="s">
        <v>128</v>
      </c>
      <c r="C29" s="58">
        <f>H23*D23</f>
        <v>0.4</v>
      </c>
      <c r="D29" s="58">
        <f>C29*$E$1</f>
        <v>153.60000000000002</v>
      </c>
      <c r="K29" s="58">
        <v>5</v>
      </c>
      <c r="L29" s="58">
        <v>39</v>
      </c>
      <c r="M29" s="58">
        <f>等级时间!$E31*($K29-IF($K28="天数",0,$K28))+SUMPRODUCT((等级时间!$U$4:$U$203&lt;=$L29)*(等级时间!$U$4:$U$203&gt;IF(L28="vip0",1,$L28))*(等级时间!$W$4:$W$203))</f>
        <v>584</v>
      </c>
      <c r="N29" s="58">
        <f t="shared" si="15"/>
        <v>2277600</v>
      </c>
      <c r="O29" s="58">
        <f t="shared" si="15"/>
        <v>233.60000000000002</v>
      </c>
      <c r="P29" s="58">
        <f t="shared" si="15"/>
        <v>58.400000000000006</v>
      </c>
    </row>
    <row r="30" spans="2:63" x14ac:dyDescent="0.35">
      <c r="B30" s="58" t="s">
        <v>161</v>
      </c>
      <c r="C30" s="58">
        <f>H24*D24</f>
        <v>0.1</v>
      </c>
      <c r="D30" s="58">
        <f>C30*$E$1</f>
        <v>38.400000000000006</v>
      </c>
      <c r="K30" s="58">
        <v>6</v>
      </c>
      <c r="L30" s="58">
        <v>41</v>
      </c>
      <c r="M30" s="58">
        <f>等级时间!$E32*($K30-IF($K29="天数",0,$K29))+SUMPRODUCT((等级时间!$U$4:$U$203&lt;=$L30)*(等级时间!$U$4:$U$203&gt;IF(L29="vip0",1,$L29))*(等级时间!$W$4:$W$203))</f>
        <v>599</v>
      </c>
      <c r="N30" s="58">
        <f t="shared" si="15"/>
        <v>2336100</v>
      </c>
      <c r="O30" s="58">
        <f t="shared" si="15"/>
        <v>239.60000000000002</v>
      </c>
      <c r="P30" s="58">
        <f t="shared" si="15"/>
        <v>59.900000000000006</v>
      </c>
    </row>
    <row r="31" spans="2:63" x14ac:dyDescent="0.35">
      <c r="K31" s="58">
        <v>7</v>
      </c>
      <c r="L31" s="58">
        <v>43</v>
      </c>
      <c r="M31" s="58">
        <f>等级时间!$E33*($K31-IF($K30="天数",0,$K30))+SUMPRODUCT((等级时间!$U$4:$U$203&lt;=$L31)*(等级时间!$U$4:$U$203&gt;IF(L30="vip0",1,$L30))*(等级时间!$W$4:$W$203))</f>
        <v>634</v>
      </c>
      <c r="N31" s="58">
        <f t="shared" si="15"/>
        <v>2472600</v>
      </c>
      <c r="O31" s="58">
        <f t="shared" si="15"/>
        <v>253.60000000000002</v>
      </c>
      <c r="P31" s="58">
        <f t="shared" si="15"/>
        <v>63.400000000000006</v>
      </c>
    </row>
    <row r="32" spans="2:63" x14ac:dyDescent="0.35">
      <c r="K32" s="58">
        <v>10</v>
      </c>
      <c r="L32" s="58">
        <v>47</v>
      </c>
      <c r="M32" s="58">
        <f>等级时间!$E34*($K32-IF($K31="天数",0,$K31))+SUMPRODUCT((等级时间!$U$4:$U$203&lt;=$L32)*(等级时间!$U$4:$U$203&gt;IF(L31="vip0",1,$L31))*(等级时间!$W$4:$W$203))</f>
        <v>1967</v>
      </c>
      <c r="N32" s="58">
        <f t="shared" si="15"/>
        <v>7671300</v>
      </c>
      <c r="O32" s="58">
        <f t="shared" si="15"/>
        <v>786.80000000000007</v>
      </c>
      <c r="P32" s="58">
        <f t="shared" si="15"/>
        <v>196.70000000000002</v>
      </c>
    </row>
    <row r="33" spans="9:19" x14ac:dyDescent="0.35">
      <c r="K33" s="58">
        <v>15</v>
      </c>
      <c r="L33" s="58">
        <v>53</v>
      </c>
      <c r="M33" s="58">
        <f>等级时间!$E35*($K33-IF($K32="天数",0,$K32))+SUMPRODUCT((等级时间!$U$4:$U$203&lt;=$L33)*(等级时间!$U$4:$U$203&gt;IF(L32="vip0",1,$L32))*(等级时间!$W$4:$W$203))</f>
        <v>3490</v>
      </c>
      <c r="N33" s="58">
        <f t="shared" si="15"/>
        <v>13611000</v>
      </c>
      <c r="O33" s="58">
        <f t="shared" si="15"/>
        <v>1396</v>
      </c>
      <c r="P33" s="58">
        <f t="shared" si="15"/>
        <v>349</v>
      </c>
    </row>
    <row r="34" spans="9:19" x14ac:dyDescent="0.35">
      <c r="K34" s="58">
        <v>30</v>
      </c>
      <c r="L34" s="58">
        <v>64</v>
      </c>
      <c r="M34" s="58">
        <f>等级时间!$E36*($K34-IF($K33="天数",0,$K33))+SUMPRODUCT((等级时间!$U$4:$U$203&lt;=$L34)*(等级时间!$U$4:$U$203&gt;IF(L33="vip0",1,$L33))*(等级时间!$W$4:$W$203))</f>
        <v>11155</v>
      </c>
      <c r="N34" s="58">
        <f t="shared" si="15"/>
        <v>43504500</v>
      </c>
      <c r="O34" s="58">
        <f t="shared" si="15"/>
        <v>4462</v>
      </c>
      <c r="P34" s="58">
        <f t="shared" si="15"/>
        <v>1115.5</v>
      </c>
    </row>
    <row r="35" spans="9:19" x14ac:dyDescent="0.35">
      <c r="K35" s="58">
        <v>60</v>
      </c>
      <c r="L35" s="58">
        <v>76</v>
      </c>
      <c r="M35" s="58">
        <f>等级时间!$E37*($K35-IF($K34="天数",0,$K34))+SUMPRODUCT((等级时间!$U$4:$U$203&lt;=$L35)*(等级时间!$U$4:$U$203&gt;IF(L34="vip0",1,$L34))*(等级时间!$W$4:$W$203))</f>
        <v>23160</v>
      </c>
      <c r="N35" s="58">
        <f t="shared" si="15"/>
        <v>90324000</v>
      </c>
      <c r="O35" s="58">
        <f t="shared" si="15"/>
        <v>9264</v>
      </c>
      <c r="P35" s="58">
        <f t="shared" si="15"/>
        <v>2316</v>
      </c>
      <c r="Q35" s="61"/>
      <c r="R35" s="61"/>
      <c r="S35" s="61"/>
    </row>
    <row r="36" spans="9:19" x14ac:dyDescent="0.35">
      <c r="K36" s="58">
        <v>90</v>
      </c>
      <c r="L36" s="58">
        <v>84</v>
      </c>
      <c r="M36" s="58">
        <f>等级时间!$E38*($K36-IF($K35="天数",0,$K35))+SUMPRODUCT((等级时间!$U$4:$U$203&lt;=$L36)*(等级时间!$U$4:$U$203&gt;IF(L35="vip0",1,$L35))*(等级时间!$W$4:$W$203))</f>
        <v>23830</v>
      </c>
      <c r="N36" s="58">
        <f t="shared" si="15"/>
        <v>92937000</v>
      </c>
      <c r="O36" s="58">
        <f t="shared" si="15"/>
        <v>9532</v>
      </c>
      <c r="P36" s="58">
        <f t="shared" si="15"/>
        <v>2383</v>
      </c>
    </row>
    <row r="37" spans="9:19" x14ac:dyDescent="0.35">
      <c r="K37" s="58">
        <v>120</v>
      </c>
      <c r="L37" s="58">
        <v>90</v>
      </c>
      <c r="M37" s="58">
        <f>等级时间!$E39*($K37-IF($K36="天数",0,$K36))+SUMPRODUCT((等级时间!$U$4:$U$203&lt;=$L37)*(等级时间!$U$4:$U$203&gt;IF(L36="vip0",1,$L36))*(等级时间!$W$4:$W$203))</f>
        <v>24540</v>
      </c>
      <c r="N37" s="58">
        <f t="shared" si="15"/>
        <v>95706000</v>
      </c>
      <c r="O37" s="58">
        <f t="shared" si="15"/>
        <v>9816</v>
      </c>
      <c r="P37" s="58">
        <f t="shared" si="15"/>
        <v>2454</v>
      </c>
    </row>
    <row r="38" spans="9:19" x14ac:dyDescent="0.35">
      <c r="K38" s="58">
        <v>180</v>
      </c>
      <c r="L38" s="58">
        <v>99</v>
      </c>
      <c r="M38" s="58">
        <f>等级时间!$E40*($K38-IF($K37="天数",0,$K37))+SUMPRODUCT((等级时间!$U$4:$U$203&lt;=$L38)*(等级时间!$U$4:$U$203&gt;IF(L37="vip0",1,$L37))*(等级时间!$W$4:$W$203))</f>
        <v>50520</v>
      </c>
      <c r="N38" s="58">
        <f t="shared" si="15"/>
        <v>197028000</v>
      </c>
      <c r="O38" s="58">
        <f t="shared" si="15"/>
        <v>20208</v>
      </c>
      <c r="P38" s="58">
        <f t="shared" si="15"/>
        <v>5052</v>
      </c>
    </row>
    <row r="39" spans="9:19" x14ac:dyDescent="0.35">
      <c r="I39" s="61"/>
      <c r="J39" s="61"/>
    </row>
    <row r="41" spans="9:19" x14ac:dyDescent="0.35">
      <c r="K41" s="58" t="s">
        <v>9</v>
      </c>
      <c r="L41" s="58" t="s">
        <v>147</v>
      </c>
      <c r="M41" s="58" t="s">
        <v>241</v>
      </c>
      <c r="N41" s="58" t="s">
        <v>159</v>
      </c>
      <c r="O41" s="58" t="s">
        <v>89</v>
      </c>
      <c r="P41" s="59" t="s">
        <v>242</v>
      </c>
      <c r="Q41" s="59" t="s">
        <v>243</v>
      </c>
    </row>
    <row r="42" spans="9:19" x14ac:dyDescent="0.35">
      <c r="K42" s="58">
        <v>1</v>
      </c>
      <c r="L42" s="58" t="s">
        <v>160</v>
      </c>
      <c r="M42" s="58">
        <v>1000</v>
      </c>
      <c r="N42" s="58">
        <f>3^(K42-1)</f>
        <v>1</v>
      </c>
      <c r="O42" s="58"/>
      <c r="P42" s="59">
        <v>5</v>
      </c>
      <c r="Q42" s="59">
        <v>1</v>
      </c>
    </row>
    <row r="43" spans="9:19" x14ac:dyDescent="0.35">
      <c r="K43" s="58">
        <v>2</v>
      </c>
      <c r="L43" s="58" t="s">
        <v>138</v>
      </c>
      <c r="M43" s="58">
        <f>2*M42</f>
        <v>2000</v>
      </c>
      <c r="N43" s="58">
        <f t="shared" ref="N43:N51" si="16">2^(K43-1)</f>
        <v>2</v>
      </c>
      <c r="O43" s="58"/>
      <c r="P43" s="59">
        <f>P42*2</f>
        <v>10</v>
      </c>
      <c r="Q43" s="59">
        <f>Q42*2</f>
        <v>2</v>
      </c>
    </row>
    <row r="44" spans="9:19" x14ac:dyDescent="0.35">
      <c r="K44" s="58">
        <v>3</v>
      </c>
      <c r="L44" s="58" t="s">
        <v>139</v>
      </c>
      <c r="M44" s="58">
        <f t="shared" ref="M44:M91" si="17">2*M43</f>
        <v>4000</v>
      </c>
      <c r="N44" s="58">
        <f t="shared" si="16"/>
        <v>4</v>
      </c>
      <c r="O44" s="58"/>
      <c r="P44" s="59">
        <f t="shared" ref="P44:P91" si="18">P43*2</f>
        <v>20</v>
      </c>
      <c r="Q44" s="59">
        <f t="shared" ref="Q44:Q91" si="19">Q43*2</f>
        <v>4</v>
      </c>
    </row>
    <row r="45" spans="9:19" x14ac:dyDescent="0.35">
      <c r="K45" s="58">
        <v>4</v>
      </c>
      <c r="L45" s="58" t="s">
        <v>140</v>
      </c>
      <c r="M45" s="58">
        <f t="shared" si="17"/>
        <v>8000</v>
      </c>
      <c r="N45" s="58">
        <f t="shared" si="16"/>
        <v>8</v>
      </c>
      <c r="O45" s="58"/>
      <c r="P45" s="59">
        <f t="shared" si="18"/>
        <v>40</v>
      </c>
      <c r="Q45" s="59">
        <f t="shared" si="19"/>
        <v>8</v>
      </c>
    </row>
    <row r="46" spans="9:19" x14ac:dyDescent="0.35">
      <c r="K46" s="58">
        <v>5</v>
      </c>
      <c r="L46" s="58" t="s">
        <v>141</v>
      </c>
      <c r="M46" s="58">
        <f t="shared" si="17"/>
        <v>16000</v>
      </c>
      <c r="N46" s="58">
        <f t="shared" si="16"/>
        <v>16</v>
      </c>
      <c r="O46" s="58"/>
      <c r="P46" s="59">
        <f t="shared" si="18"/>
        <v>80</v>
      </c>
      <c r="Q46" s="59">
        <f t="shared" si="19"/>
        <v>16</v>
      </c>
    </row>
    <row r="47" spans="9:19" x14ac:dyDescent="0.35">
      <c r="K47" s="58">
        <v>6</v>
      </c>
      <c r="L47" s="58" t="s">
        <v>142</v>
      </c>
      <c r="M47" s="58">
        <f t="shared" si="17"/>
        <v>32000</v>
      </c>
      <c r="N47" s="58">
        <f t="shared" si="16"/>
        <v>32</v>
      </c>
      <c r="O47" s="58"/>
      <c r="P47" s="59">
        <f t="shared" si="18"/>
        <v>160</v>
      </c>
      <c r="Q47" s="59">
        <f t="shared" si="19"/>
        <v>32</v>
      </c>
    </row>
    <row r="48" spans="9:19" x14ac:dyDescent="0.35">
      <c r="K48" s="58">
        <v>7</v>
      </c>
      <c r="L48" s="58" t="s">
        <v>143</v>
      </c>
      <c r="M48" s="58">
        <f t="shared" si="17"/>
        <v>64000</v>
      </c>
      <c r="N48" s="58">
        <f t="shared" si="16"/>
        <v>64</v>
      </c>
      <c r="O48" s="58"/>
      <c r="P48" s="59">
        <f t="shared" si="18"/>
        <v>320</v>
      </c>
      <c r="Q48" s="59">
        <f t="shared" si="19"/>
        <v>64</v>
      </c>
    </row>
    <row r="49" spans="11:23" x14ac:dyDescent="0.35">
      <c r="K49" s="58">
        <v>8</v>
      </c>
      <c r="L49" s="58" t="s">
        <v>144</v>
      </c>
      <c r="M49" s="58">
        <f t="shared" si="17"/>
        <v>128000</v>
      </c>
      <c r="N49" s="58">
        <f t="shared" si="16"/>
        <v>128</v>
      </c>
      <c r="O49" s="58"/>
      <c r="P49" s="59">
        <f t="shared" si="18"/>
        <v>640</v>
      </c>
      <c r="Q49" s="59">
        <f t="shared" si="19"/>
        <v>128</v>
      </c>
    </row>
    <row r="50" spans="11:23" x14ac:dyDescent="0.35">
      <c r="K50" s="58">
        <v>9</v>
      </c>
      <c r="L50" s="58" t="s">
        <v>145</v>
      </c>
      <c r="M50" s="58">
        <f t="shared" si="17"/>
        <v>256000</v>
      </c>
      <c r="N50" s="58">
        <f t="shared" si="16"/>
        <v>256</v>
      </c>
      <c r="O50" s="58"/>
      <c r="P50" s="59">
        <f t="shared" si="18"/>
        <v>1280</v>
      </c>
      <c r="Q50" s="59">
        <f t="shared" si="19"/>
        <v>256</v>
      </c>
    </row>
    <row r="51" spans="11:23" x14ac:dyDescent="0.35">
      <c r="K51" s="58">
        <v>10</v>
      </c>
      <c r="L51" s="58" t="s">
        <v>146</v>
      </c>
      <c r="M51" s="58">
        <f t="shared" si="17"/>
        <v>512000</v>
      </c>
      <c r="N51" s="58">
        <f t="shared" si="16"/>
        <v>512</v>
      </c>
      <c r="O51" s="58"/>
      <c r="P51" s="59">
        <f t="shared" si="18"/>
        <v>2560</v>
      </c>
      <c r="Q51" s="59">
        <f t="shared" si="19"/>
        <v>512</v>
      </c>
    </row>
    <row r="52" spans="11:23" x14ac:dyDescent="0.35">
      <c r="K52" s="58">
        <v>11</v>
      </c>
      <c r="L52" s="58" t="s">
        <v>201</v>
      </c>
      <c r="M52" s="58">
        <f t="shared" si="17"/>
        <v>1024000</v>
      </c>
      <c r="N52" s="58">
        <f t="shared" ref="N52:N86" si="20">2^(K52-1)</f>
        <v>1024</v>
      </c>
      <c r="O52" s="58"/>
      <c r="P52" s="59">
        <f t="shared" si="18"/>
        <v>5120</v>
      </c>
      <c r="Q52" s="59">
        <f t="shared" si="19"/>
        <v>1024</v>
      </c>
    </row>
    <row r="53" spans="11:23" x14ac:dyDescent="0.35">
      <c r="K53" s="58">
        <v>12</v>
      </c>
      <c r="L53" s="58" t="s">
        <v>202</v>
      </c>
      <c r="M53" s="58">
        <f t="shared" si="17"/>
        <v>2048000</v>
      </c>
      <c r="N53" s="58">
        <f t="shared" si="20"/>
        <v>2048</v>
      </c>
      <c r="O53" s="58"/>
      <c r="P53" s="59">
        <f t="shared" si="18"/>
        <v>10240</v>
      </c>
      <c r="Q53" s="59">
        <f t="shared" si="19"/>
        <v>2048</v>
      </c>
      <c r="S53" s="61"/>
    </row>
    <row r="54" spans="11:23" x14ac:dyDescent="0.35">
      <c r="K54" s="58">
        <v>13</v>
      </c>
      <c r="L54" s="58" t="s">
        <v>203</v>
      </c>
      <c r="M54" s="58">
        <f t="shared" si="17"/>
        <v>4096000</v>
      </c>
      <c r="N54" s="58">
        <f t="shared" si="20"/>
        <v>4096</v>
      </c>
      <c r="O54" s="58"/>
      <c r="P54" s="59">
        <f t="shared" si="18"/>
        <v>20480</v>
      </c>
      <c r="Q54" s="59">
        <f t="shared" si="19"/>
        <v>4096</v>
      </c>
      <c r="U54" s="61"/>
      <c r="V54" s="61"/>
      <c r="W54" s="61"/>
    </row>
    <row r="55" spans="11:23" x14ac:dyDescent="0.35">
      <c r="K55" s="58">
        <v>14</v>
      </c>
      <c r="L55" s="58" t="s">
        <v>204</v>
      </c>
      <c r="M55" s="58">
        <f t="shared" si="17"/>
        <v>8192000</v>
      </c>
      <c r="N55" s="58">
        <f t="shared" si="20"/>
        <v>8192</v>
      </c>
      <c r="O55" s="58"/>
      <c r="P55" s="59">
        <f t="shared" si="18"/>
        <v>40960</v>
      </c>
      <c r="Q55" s="59">
        <f t="shared" si="19"/>
        <v>8192</v>
      </c>
      <c r="U55" s="61"/>
      <c r="V55" s="61"/>
      <c r="W55" s="61"/>
    </row>
    <row r="56" spans="11:23" x14ac:dyDescent="0.35">
      <c r="K56" s="58">
        <v>15</v>
      </c>
      <c r="L56" s="58" t="s">
        <v>205</v>
      </c>
      <c r="M56" s="58">
        <f t="shared" si="17"/>
        <v>16384000</v>
      </c>
      <c r="N56" s="58">
        <f t="shared" si="20"/>
        <v>16384</v>
      </c>
      <c r="O56" s="58"/>
      <c r="P56" s="59">
        <f t="shared" si="18"/>
        <v>81920</v>
      </c>
      <c r="Q56" s="59">
        <f t="shared" si="19"/>
        <v>16384</v>
      </c>
      <c r="U56" s="61"/>
      <c r="V56" s="61"/>
      <c r="W56" s="61"/>
    </row>
    <row r="57" spans="11:23" x14ac:dyDescent="0.35">
      <c r="K57" s="58">
        <v>16</v>
      </c>
      <c r="L57" s="58" t="s">
        <v>206</v>
      </c>
      <c r="M57" s="58">
        <f t="shared" si="17"/>
        <v>32768000</v>
      </c>
      <c r="N57" s="58">
        <f t="shared" si="20"/>
        <v>32768</v>
      </c>
      <c r="O57" s="58"/>
      <c r="P57" s="59">
        <f t="shared" si="18"/>
        <v>163840</v>
      </c>
      <c r="Q57" s="59">
        <f t="shared" si="19"/>
        <v>32768</v>
      </c>
      <c r="U57" s="61"/>
      <c r="V57" s="61"/>
      <c r="W57" s="61"/>
    </row>
    <row r="58" spans="11:23" x14ac:dyDescent="0.35">
      <c r="K58" s="58">
        <v>17</v>
      </c>
      <c r="L58" s="58" t="s">
        <v>207</v>
      </c>
      <c r="M58" s="58">
        <f t="shared" si="17"/>
        <v>65536000</v>
      </c>
      <c r="N58" s="58">
        <f t="shared" si="20"/>
        <v>65536</v>
      </c>
      <c r="O58" s="58"/>
      <c r="P58" s="59">
        <f t="shared" si="18"/>
        <v>327680</v>
      </c>
      <c r="Q58" s="59">
        <f t="shared" si="19"/>
        <v>65536</v>
      </c>
      <c r="U58" s="61"/>
      <c r="V58" s="61"/>
      <c r="W58" s="61"/>
    </row>
    <row r="59" spans="11:23" x14ac:dyDescent="0.35">
      <c r="K59" s="58">
        <v>18</v>
      </c>
      <c r="L59" s="58" t="s">
        <v>208</v>
      </c>
      <c r="M59" s="58">
        <f t="shared" si="17"/>
        <v>131072000</v>
      </c>
      <c r="N59" s="58">
        <f t="shared" si="20"/>
        <v>131072</v>
      </c>
      <c r="O59" s="58"/>
      <c r="P59" s="59">
        <f t="shared" si="18"/>
        <v>655360</v>
      </c>
      <c r="Q59" s="59">
        <f t="shared" si="19"/>
        <v>131072</v>
      </c>
      <c r="U59" s="61"/>
      <c r="V59" s="61"/>
      <c r="W59" s="61"/>
    </row>
    <row r="60" spans="11:23" x14ac:dyDescent="0.35">
      <c r="K60" s="58">
        <v>19</v>
      </c>
      <c r="L60" s="58" t="s">
        <v>209</v>
      </c>
      <c r="M60" s="58">
        <f t="shared" si="17"/>
        <v>262144000</v>
      </c>
      <c r="N60" s="58">
        <f t="shared" si="20"/>
        <v>262144</v>
      </c>
      <c r="O60" s="58"/>
      <c r="P60" s="59">
        <f t="shared" si="18"/>
        <v>1310720</v>
      </c>
      <c r="Q60" s="59">
        <f t="shared" si="19"/>
        <v>262144</v>
      </c>
      <c r="U60" s="61"/>
      <c r="V60" s="61"/>
      <c r="W60" s="61"/>
    </row>
    <row r="61" spans="11:23" x14ac:dyDescent="0.35">
      <c r="K61" s="58">
        <v>20</v>
      </c>
      <c r="L61" s="58" t="s">
        <v>210</v>
      </c>
      <c r="M61" s="58">
        <f t="shared" si="17"/>
        <v>524288000</v>
      </c>
      <c r="N61" s="58">
        <f t="shared" si="20"/>
        <v>524288</v>
      </c>
      <c r="O61" s="58"/>
      <c r="P61" s="59">
        <f t="shared" si="18"/>
        <v>2621440</v>
      </c>
      <c r="Q61" s="59">
        <f t="shared" si="19"/>
        <v>524288</v>
      </c>
      <c r="U61" s="61"/>
      <c r="V61" s="61"/>
      <c r="W61" s="61"/>
    </row>
    <row r="62" spans="11:23" x14ac:dyDescent="0.35">
      <c r="K62" s="58">
        <v>21</v>
      </c>
      <c r="L62" s="58" t="s">
        <v>211</v>
      </c>
      <c r="M62" s="58">
        <f t="shared" si="17"/>
        <v>1048576000</v>
      </c>
      <c r="N62" s="58">
        <f t="shared" si="20"/>
        <v>1048576</v>
      </c>
      <c r="O62" s="58"/>
      <c r="P62" s="59">
        <f t="shared" si="18"/>
        <v>5242880</v>
      </c>
      <c r="Q62" s="59">
        <f t="shared" si="19"/>
        <v>1048576</v>
      </c>
      <c r="U62" s="61"/>
      <c r="V62" s="61"/>
      <c r="W62" s="61"/>
    </row>
    <row r="63" spans="11:23" x14ac:dyDescent="0.35">
      <c r="K63" s="58">
        <v>22</v>
      </c>
      <c r="L63" s="58" t="s">
        <v>212</v>
      </c>
      <c r="M63" s="58">
        <f t="shared" si="17"/>
        <v>2097152000</v>
      </c>
      <c r="N63" s="58">
        <f t="shared" si="20"/>
        <v>2097152</v>
      </c>
      <c r="O63" s="58"/>
      <c r="P63" s="59">
        <f t="shared" si="18"/>
        <v>10485760</v>
      </c>
      <c r="Q63" s="59">
        <f t="shared" si="19"/>
        <v>2097152</v>
      </c>
      <c r="U63" s="61"/>
      <c r="V63" s="61"/>
      <c r="W63" s="61"/>
    </row>
    <row r="64" spans="11:23" x14ac:dyDescent="0.35">
      <c r="K64" s="58">
        <v>23</v>
      </c>
      <c r="L64" s="58" t="s">
        <v>213</v>
      </c>
      <c r="M64" s="58">
        <f t="shared" si="17"/>
        <v>4194304000</v>
      </c>
      <c r="N64" s="58">
        <f t="shared" si="20"/>
        <v>4194304</v>
      </c>
      <c r="O64" s="58"/>
      <c r="P64" s="59">
        <f t="shared" si="18"/>
        <v>20971520</v>
      </c>
      <c r="Q64" s="59">
        <f t="shared" si="19"/>
        <v>4194304</v>
      </c>
      <c r="U64" s="61"/>
      <c r="V64" s="61"/>
      <c r="W64" s="61"/>
    </row>
    <row r="65" spans="11:23" x14ac:dyDescent="0.35">
      <c r="K65" s="58">
        <v>24</v>
      </c>
      <c r="L65" s="58" t="s">
        <v>214</v>
      </c>
      <c r="M65" s="58">
        <f t="shared" si="17"/>
        <v>8388608000</v>
      </c>
      <c r="N65" s="58">
        <f t="shared" si="20"/>
        <v>8388608</v>
      </c>
      <c r="O65" s="58"/>
      <c r="P65" s="59">
        <f t="shared" si="18"/>
        <v>41943040</v>
      </c>
      <c r="Q65" s="59">
        <f t="shared" si="19"/>
        <v>8388608</v>
      </c>
      <c r="U65" s="61"/>
      <c r="V65" s="61"/>
      <c r="W65" s="61"/>
    </row>
    <row r="66" spans="11:23" x14ac:dyDescent="0.35">
      <c r="K66" s="58">
        <v>25</v>
      </c>
      <c r="L66" s="58" t="s">
        <v>215</v>
      </c>
      <c r="M66" s="58">
        <f t="shared" si="17"/>
        <v>16777216000</v>
      </c>
      <c r="N66" s="58">
        <f t="shared" si="20"/>
        <v>16777216</v>
      </c>
      <c r="O66" s="58"/>
      <c r="P66" s="59">
        <f t="shared" si="18"/>
        <v>83886080</v>
      </c>
      <c r="Q66" s="59">
        <f t="shared" si="19"/>
        <v>16777216</v>
      </c>
      <c r="U66" s="61"/>
      <c r="V66" s="61"/>
      <c r="W66" s="61"/>
    </row>
    <row r="67" spans="11:23" x14ac:dyDescent="0.35">
      <c r="K67" s="58">
        <v>26</v>
      </c>
      <c r="L67" s="58" t="s">
        <v>216</v>
      </c>
      <c r="M67" s="58">
        <f t="shared" si="17"/>
        <v>33554432000</v>
      </c>
      <c r="N67" s="58">
        <f t="shared" si="20"/>
        <v>33554432</v>
      </c>
      <c r="O67" s="58"/>
      <c r="P67" s="59">
        <f t="shared" si="18"/>
        <v>167772160</v>
      </c>
      <c r="Q67" s="59">
        <f t="shared" si="19"/>
        <v>33554432</v>
      </c>
      <c r="U67" s="61"/>
      <c r="V67" s="61"/>
      <c r="W67" s="61"/>
    </row>
    <row r="68" spans="11:23" x14ac:dyDescent="0.35">
      <c r="K68" s="58">
        <v>27</v>
      </c>
      <c r="L68" s="58" t="s">
        <v>217</v>
      </c>
      <c r="M68" s="58">
        <f t="shared" si="17"/>
        <v>67108864000</v>
      </c>
      <c r="N68" s="58">
        <f t="shared" si="20"/>
        <v>67108864</v>
      </c>
      <c r="O68" s="58"/>
      <c r="P68" s="59">
        <f t="shared" si="18"/>
        <v>335544320</v>
      </c>
      <c r="Q68" s="59">
        <f t="shared" si="19"/>
        <v>67108864</v>
      </c>
      <c r="U68" s="61"/>
      <c r="V68" s="61"/>
      <c r="W68" s="61"/>
    </row>
    <row r="69" spans="11:23" x14ac:dyDescent="0.35">
      <c r="K69" s="58">
        <v>28</v>
      </c>
      <c r="L69" s="58" t="s">
        <v>218</v>
      </c>
      <c r="M69" s="58">
        <f t="shared" si="17"/>
        <v>134217728000</v>
      </c>
      <c r="N69" s="58">
        <f t="shared" si="20"/>
        <v>134217728</v>
      </c>
      <c r="O69" s="58"/>
      <c r="P69" s="59">
        <f t="shared" si="18"/>
        <v>671088640</v>
      </c>
      <c r="Q69" s="59">
        <f t="shared" si="19"/>
        <v>134217728</v>
      </c>
    </row>
    <row r="70" spans="11:23" x14ac:dyDescent="0.35">
      <c r="K70" s="58">
        <v>29</v>
      </c>
      <c r="L70" s="58" t="s">
        <v>219</v>
      </c>
      <c r="M70" s="58">
        <f t="shared" si="17"/>
        <v>268435456000</v>
      </c>
      <c r="N70" s="58">
        <f t="shared" si="20"/>
        <v>268435456</v>
      </c>
      <c r="O70" s="58"/>
      <c r="P70" s="59">
        <f t="shared" si="18"/>
        <v>1342177280</v>
      </c>
      <c r="Q70" s="59">
        <f t="shared" si="19"/>
        <v>268435456</v>
      </c>
    </row>
    <row r="71" spans="11:23" x14ac:dyDescent="0.35">
      <c r="K71" s="58">
        <v>30</v>
      </c>
      <c r="L71" s="58" t="s">
        <v>220</v>
      </c>
      <c r="M71" s="58">
        <f t="shared" si="17"/>
        <v>536870912000</v>
      </c>
      <c r="N71" s="58">
        <f t="shared" si="20"/>
        <v>536870912</v>
      </c>
      <c r="O71" s="58"/>
      <c r="P71" s="59">
        <f t="shared" si="18"/>
        <v>2684354560</v>
      </c>
      <c r="Q71" s="59">
        <f t="shared" si="19"/>
        <v>536870912</v>
      </c>
    </row>
    <row r="72" spans="11:23" x14ac:dyDescent="0.35">
      <c r="K72" s="58">
        <v>31</v>
      </c>
      <c r="L72" s="58" t="s">
        <v>221</v>
      </c>
      <c r="M72" s="58">
        <f t="shared" si="17"/>
        <v>1073741824000</v>
      </c>
      <c r="N72" s="58">
        <f t="shared" si="20"/>
        <v>1073741824</v>
      </c>
      <c r="O72" s="58"/>
      <c r="P72" s="59">
        <f t="shared" si="18"/>
        <v>5368709120</v>
      </c>
      <c r="Q72" s="59">
        <f t="shared" si="19"/>
        <v>1073741824</v>
      </c>
    </row>
    <row r="73" spans="11:23" x14ac:dyDescent="0.35">
      <c r="K73" s="58">
        <v>32</v>
      </c>
      <c r="L73" s="58" t="s">
        <v>222</v>
      </c>
      <c r="M73" s="58">
        <f t="shared" si="17"/>
        <v>2147483648000</v>
      </c>
      <c r="N73" s="58">
        <f t="shared" si="20"/>
        <v>2147483648</v>
      </c>
      <c r="O73" s="58"/>
      <c r="P73" s="59">
        <f t="shared" si="18"/>
        <v>10737418240</v>
      </c>
      <c r="Q73" s="59">
        <f t="shared" si="19"/>
        <v>2147483648</v>
      </c>
    </row>
    <row r="74" spans="11:23" x14ac:dyDescent="0.35">
      <c r="K74" s="58">
        <v>33</v>
      </c>
      <c r="L74" s="58" t="s">
        <v>223</v>
      </c>
      <c r="M74" s="58">
        <f t="shared" si="17"/>
        <v>4294967296000</v>
      </c>
      <c r="N74" s="58">
        <f t="shared" si="20"/>
        <v>4294967296</v>
      </c>
      <c r="O74" s="58"/>
      <c r="P74" s="59">
        <f t="shared" si="18"/>
        <v>21474836480</v>
      </c>
      <c r="Q74" s="59">
        <f t="shared" si="19"/>
        <v>4294967296</v>
      </c>
    </row>
    <row r="75" spans="11:23" x14ac:dyDescent="0.35">
      <c r="K75" s="58">
        <v>34</v>
      </c>
      <c r="L75" s="58" t="s">
        <v>224</v>
      </c>
      <c r="M75" s="58">
        <f t="shared" si="17"/>
        <v>8589934592000</v>
      </c>
      <c r="N75" s="58">
        <f t="shared" si="20"/>
        <v>8589934592</v>
      </c>
      <c r="O75" s="58"/>
      <c r="P75" s="59">
        <f t="shared" si="18"/>
        <v>42949672960</v>
      </c>
      <c r="Q75" s="59">
        <f t="shared" si="19"/>
        <v>8589934592</v>
      </c>
    </row>
    <row r="76" spans="11:23" x14ac:dyDescent="0.35">
      <c r="K76" s="58">
        <v>35</v>
      </c>
      <c r="L76" s="58" t="s">
        <v>225</v>
      </c>
      <c r="M76" s="58">
        <f t="shared" si="17"/>
        <v>17179869184000</v>
      </c>
      <c r="N76" s="58">
        <f t="shared" si="20"/>
        <v>17179869184</v>
      </c>
      <c r="O76" s="58"/>
      <c r="P76" s="59">
        <f t="shared" si="18"/>
        <v>85899345920</v>
      </c>
      <c r="Q76" s="59">
        <f t="shared" si="19"/>
        <v>17179869184</v>
      </c>
    </row>
    <row r="77" spans="11:23" x14ac:dyDescent="0.35">
      <c r="K77" s="58">
        <v>36</v>
      </c>
      <c r="L77" s="58" t="s">
        <v>226</v>
      </c>
      <c r="M77" s="58">
        <f t="shared" si="17"/>
        <v>34359738368000</v>
      </c>
      <c r="N77" s="58">
        <f t="shared" si="20"/>
        <v>34359738368</v>
      </c>
      <c r="O77" s="58"/>
      <c r="P77" s="59">
        <f t="shared" si="18"/>
        <v>171798691840</v>
      </c>
      <c r="Q77" s="59">
        <f t="shared" si="19"/>
        <v>34359738368</v>
      </c>
    </row>
    <row r="78" spans="11:23" x14ac:dyDescent="0.35">
      <c r="K78" s="58">
        <v>37</v>
      </c>
      <c r="L78" s="58" t="s">
        <v>227</v>
      </c>
      <c r="M78" s="58">
        <f t="shared" si="17"/>
        <v>68719476736000</v>
      </c>
      <c r="N78" s="58">
        <f t="shared" si="20"/>
        <v>68719476736</v>
      </c>
      <c r="O78" s="58"/>
      <c r="P78" s="59">
        <f t="shared" si="18"/>
        <v>343597383680</v>
      </c>
      <c r="Q78" s="59">
        <f t="shared" si="19"/>
        <v>68719476736</v>
      </c>
    </row>
    <row r="79" spans="11:23" x14ac:dyDescent="0.35">
      <c r="K79" s="58">
        <v>38</v>
      </c>
      <c r="L79" s="58" t="s">
        <v>228</v>
      </c>
      <c r="M79" s="58">
        <f t="shared" si="17"/>
        <v>137438953472000</v>
      </c>
      <c r="N79" s="58">
        <f t="shared" si="20"/>
        <v>137438953472</v>
      </c>
      <c r="O79" s="58"/>
      <c r="P79" s="59">
        <f t="shared" si="18"/>
        <v>687194767360</v>
      </c>
      <c r="Q79" s="59">
        <f t="shared" si="19"/>
        <v>137438953472</v>
      </c>
    </row>
    <row r="80" spans="11:23" x14ac:dyDescent="0.35">
      <c r="K80" s="58">
        <v>39</v>
      </c>
      <c r="L80" s="58" t="s">
        <v>229</v>
      </c>
      <c r="M80" s="58">
        <f t="shared" si="17"/>
        <v>274877906944000</v>
      </c>
      <c r="N80" s="58">
        <f t="shared" si="20"/>
        <v>274877906944</v>
      </c>
      <c r="O80" s="58"/>
      <c r="P80" s="59">
        <f t="shared" si="18"/>
        <v>1374389534720</v>
      </c>
      <c r="Q80" s="59">
        <f t="shared" si="19"/>
        <v>274877906944</v>
      </c>
    </row>
    <row r="81" spans="11:17" x14ac:dyDescent="0.35">
      <c r="K81" s="58">
        <v>40</v>
      </c>
      <c r="L81" s="58" t="s">
        <v>230</v>
      </c>
      <c r="M81" s="58">
        <f t="shared" si="17"/>
        <v>549755813888000</v>
      </c>
      <c r="N81" s="58">
        <f t="shared" si="20"/>
        <v>549755813888</v>
      </c>
      <c r="O81" s="58"/>
      <c r="P81" s="59">
        <f t="shared" si="18"/>
        <v>2748779069440</v>
      </c>
      <c r="Q81" s="59">
        <f t="shared" si="19"/>
        <v>549755813888</v>
      </c>
    </row>
    <row r="82" spans="11:17" x14ac:dyDescent="0.35">
      <c r="K82" s="58">
        <v>41</v>
      </c>
      <c r="L82" s="58" t="s">
        <v>231</v>
      </c>
      <c r="M82" s="58">
        <f t="shared" si="17"/>
        <v>1099511627776000</v>
      </c>
      <c r="N82" s="58">
        <f t="shared" si="20"/>
        <v>1099511627776</v>
      </c>
      <c r="O82" s="58"/>
      <c r="P82" s="59">
        <f t="shared" si="18"/>
        <v>5497558138880</v>
      </c>
      <c r="Q82" s="59">
        <f t="shared" si="19"/>
        <v>1099511627776</v>
      </c>
    </row>
    <row r="83" spans="11:17" x14ac:dyDescent="0.35">
      <c r="K83" s="58">
        <v>42</v>
      </c>
      <c r="L83" s="58" t="s">
        <v>232</v>
      </c>
      <c r="M83" s="58">
        <f t="shared" si="17"/>
        <v>2199023255552000</v>
      </c>
      <c r="N83" s="58">
        <f t="shared" si="20"/>
        <v>2199023255552</v>
      </c>
      <c r="O83" s="58"/>
      <c r="P83" s="59">
        <f t="shared" si="18"/>
        <v>10995116277760</v>
      </c>
      <c r="Q83" s="59">
        <f t="shared" si="19"/>
        <v>2199023255552</v>
      </c>
    </row>
    <row r="84" spans="11:17" x14ac:dyDescent="0.35">
      <c r="K84" s="58">
        <v>43</v>
      </c>
      <c r="L84" s="58" t="s">
        <v>233</v>
      </c>
      <c r="M84" s="58">
        <f t="shared" si="17"/>
        <v>4398046511104000</v>
      </c>
      <c r="N84" s="58">
        <f t="shared" si="20"/>
        <v>4398046511104</v>
      </c>
      <c r="O84" s="58"/>
      <c r="P84" s="59">
        <f t="shared" si="18"/>
        <v>21990232555520</v>
      </c>
      <c r="Q84" s="59">
        <f t="shared" si="19"/>
        <v>4398046511104</v>
      </c>
    </row>
    <row r="85" spans="11:17" x14ac:dyDescent="0.35">
      <c r="K85" s="58">
        <v>44</v>
      </c>
      <c r="L85" s="58" t="s">
        <v>234</v>
      </c>
      <c r="M85" s="58">
        <f t="shared" si="17"/>
        <v>8796093022208000</v>
      </c>
      <c r="N85" s="58">
        <f t="shared" si="20"/>
        <v>8796093022208</v>
      </c>
      <c r="O85" s="58"/>
      <c r="P85" s="59">
        <f t="shared" si="18"/>
        <v>43980465111040</v>
      </c>
      <c r="Q85" s="59">
        <f t="shared" si="19"/>
        <v>8796093022208</v>
      </c>
    </row>
    <row r="86" spans="11:17" x14ac:dyDescent="0.35">
      <c r="K86" s="58">
        <v>45</v>
      </c>
      <c r="L86" s="58" t="s">
        <v>235</v>
      </c>
      <c r="M86" s="58">
        <f t="shared" si="17"/>
        <v>1.7592186044416E+16</v>
      </c>
      <c r="N86" s="58">
        <f t="shared" si="20"/>
        <v>17592186044416</v>
      </c>
      <c r="O86" s="58"/>
      <c r="P86" s="59">
        <f t="shared" si="18"/>
        <v>87960930222080</v>
      </c>
      <c r="Q86" s="59">
        <f t="shared" si="19"/>
        <v>17592186044416</v>
      </c>
    </row>
    <row r="87" spans="11:17" x14ac:dyDescent="0.35">
      <c r="K87" s="58">
        <v>46</v>
      </c>
      <c r="L87" s="58" t="s">
        <v>236</v>
      </c>
      <c r="M87" s="58">
        <f t="shared" si="17"/>
        <v>3.5184372088832E+16</v>
      </c>
      <c r="N87" s="58">
        <f t="shared" ref="N87:N91" si="21">2^(K87-1)</f>
        <v>35184372088832</v>
      </c>
      <c r="O87" s="58"/>
      <c r="P87" s="59">
        <f t="shared" si="18"/>
        <v>175921860444160</v>
      </c>
      <c r="Q87" s="59">
        <f t="shared" si="19"/>
        <v>35184372088832</v>
      </c>
    </row>
    <row r="88" spans="11:17" x14ac:dyDescent="0.35">
      <c r="K88" s="58">
        <v>47</v>
      </c>
      <c r="L88" s="58" t="s">
        <v>237</v>
      </c>
      <c r="M88" s="58">
        <f t="shared" si="17"/>
        <v>7.0368744177664E+16</v>
      </c>
      <c r="N88" s="58">
        <f t="shared" si="21"/>
        <v>70368744177664</v>
      </c>
      <c r="O88" s="58"/>
      <c r="P88" s="59">
        <f t="shared" si="18"/>
        <v>351843720888320</v>
      </c>
      <c r="Q88" s="59">
        <f t="shared" si="19"/>
        <v>70368744177664</v>
      </c>
    </row>
    <row r="89" spans="11:17" x14ac:dyDescent="0.35">
      <c r="K89" s="58">
        <v>48</v>
      </c>
      <c r="L89" s="58" t="s">
        <v>238</v>
      </c>
      <c r="M89" s="58">
        <f t="shared" si="17"/>
        <v>1.40737488355328E+17</v>
      </c>
      <c r="N89" s="58">
        <f t="shared" si="21"/>
        <v>140737488355328</v>
      </c>
      <c r="O89" s="58"/>
      <c r="P89" s="59">
        <f t="shared" si="18"/>
        <v>703687441776640</v>
      </c>
      <c r="Q89" s="59">
        <f t="shared" si="19"/>
        <v>140737488355328</v>
      </c>
    </row>
    <row r="90" spans="11:17" x14ac:dyDescent="0.35">
      <c r="K90" s="58">
        <v>49</v>
      </c>
      <c r="L90" s="58" t="s">
        <v>239</v>
      </c>
      <c r="M90" s="58">
        <f t="shared" si="17"/>
        <v>2.81474976710656E+17</v>
      </c>
      <c r="N90" s="58">
        <f t="shared" si="21"/>
        <v>281474976710656</v>
      </c>
      <c r="O90" s="58"/>
      <c r="P90" s="59">
        <f t="shared" si="18"/>
        <v>1407374883553280</v>
      </c>
      <c r="Q90" s="59">
        <f t="shared" si="19"/>
        <v>281474976710656</v>
      </c>
    </row>
    <row r="91" spans="11:17" x14ac:dyDescent="0.35">
      <c r="K91" s="58">
        <v>50</v>
      </c>
      <c r="L91" s="58" t="s">
        <v>240</v>
      </c>
      <c r="M91" s="58">
        <f t="shared" si="17"/>
        <v>5.62949953421312E+17</v>
      </c>
      <c r="N91" s="58">
        <f t="shared" si="21"/>
        <v>562949953421312</v>
      </c>
      <c r="O91" s="58"/>
      <c r="P91" s="59">
        <f t="shared" si="18"/>
        <v>2814749767106560</v>
      </c>
      <c r="Q91" s="59">
        <f t="shared" si="19"/>
        <v>562949953421312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</vt:lpstr>
      <vt:lpstr>物品定价</vt:lpstr>
      <vt:lpstr>等级时间</vt:lpstr>
      <vt:lpstr>体力抽奖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2018-06-20T09:58:32Z</dcterms:modified>
</cp:coreProperties>
</file>