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E:\excel dashboard file\advance\"/>
    </mc:Choice>
  </mc:AlternateContent>
  <xr:revisionPtr revIDLastSave="0" documentId="13_ncr:1_{2E9028B7-6BCC-491B-B369-E2795FA21D7C}" xr6:coauthVersionLast="47" xr6:coauthVersionMax="47" xr10:uidLastSave="{00000000-0000-0000-0000-000000000000}"/>
  <bookViews>
    <workbookView xWindow="-108" yWindow="-108" windowWidth="23256" windowHeight="12456" activeTab="1" xr2:uid="{00000000-000D-0000-FFFF-FFFF00000000}"/>
  </bookViews>
  <sheets>
    <sheet name="Pivot" sheetId="2" r:id="rId1"/>
    <sheet name="Dashboard" sheetId="4" r:id="rId2"/>
    <sheet name="Datasets" sheetId="1" r:id="rId3"/>
  </sheets>
  <definedNames>
    <definedName name="dynamic">OFFSET(Datasets!$A$1,,,COUNTA(Datasets!$A:$A),COUNTA(Datasets!$1:$1))</definedName>
    <definedName name="MonthAddress">INDIRECT(Pivot!$X$20)</definedName>
    <definedName name="Series1">INDIRECT(Pivot!$X$19)</definedName>
    <definedName name="Series2">INDIRECT(Pivot!$Y$19)</definedName>
    <definedName name="Slicer_Location">#N/A</definedName>
    <definedName name="Slicer_Product">#N/A</definedName>
    <definedName name="Slicer_Product1">#N/A</definedName>
    <definedName name="Slicer_Product2">#N/A</definedName>
    <definedName name="Slicer_Sale_Month">#N/A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X22" i="2" l="1"/>
  <c r="X20" i="2"/>
  <c r="Y16" i="2"/>
  <c r="X16" i="2"/>
  <c r="W8" i="2"/>
  <c r="Y12" i="2" s="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P5" i="4"/>
  <c r="P10" i="4"/>
  <c r="S10" i="4"/>
  <c r="S5" i="4"/>
  <c r="X13" i="2" l="1"/>
  <c r="X14" i="2" s="1"/>
  <c r="Y13" i="2"/>
  <c r="Y14" i="2" s="1"/>
  <c r="X12" i="2"/>
  <c r="X18" i="2" l="1"/>
  <c r="X17" i="2"/>
  <c r="Y18" i="2"/>
  <c r="Y17" i="2"/>
  <c r="Y19" i="2" l="1"/>
  <c r="X19" i="2"/>
</calcChain>
</file>

<file path=xl/sharedStrings.xml><?xml version="1.0" encoding="utf-8"?>
<sst xmlns="http://schemas.openxmlformats.org/spreadsheetml/2006/main" count="374" uniqueCount="56">
  <si>
    <t>Sale Month</t>
  </si>
  <si>
    <t>Product</t>
  </si>
  <si>
    <t>Location</t>
  </si>
  <si>
    <t>Calls Handled</t>
  </si>
  <si>
    <t>Average Handle Time</t>
  </si>
  <si>
    <t>Sales</t>
  </si>
  <si>
    <t>Revenue</t>
  </si>
  <si>
    <t>Total Handle Time</t>
  </si>
  <si>
    <t>January</t>
  </si>
  <si>
    <t>Laptops</t>
  </si>
  <si>
    <t>Bangalore</t>
  </si>
  <si>
    <t>Desktops</t>
  </si>
  <si>
    <t>Delhi</t>
  </si>
  <si>
    <t>Tablets</t>
  </si>
  <si>
    <t>Smartphone</t>
  </si>
  <si>
    <t>Mumbai</t>
  </si>
  <si>
    <t>Ipods</t>
  </si>
  <si>
    <t>XBox</t>
  </si>
  <si>
    <t>Ipad</t>
  </si>
  <si>
    <t>Camera</t>
  </si>
  <si>
    <t>February</t>
  </si>
  <si>
    <t>Kolkatta</t>
  </si>
  <si>
    <t>March</t>
  </si>
  <si>
    <t>April</t>
  </si>
  <si>
    <t>May</t>
  </si>
  <si>
    <t>June</t>
  </si>
  <si>
    <t>July</t>
  </si>
  <si>
    <t>August</t>
  </si>
  <si>
    <t>September</t>
  </si>
  <si>
    <t>October</t>
  </si>
  <si>
    <t>November</t>
  </si>
  <si>
    <t>December</t>
  </si>
  <si>
    <t>Grand Total</t>
  </si>
  <si>
    <t xml:space="preserve"> Sales</t>
  </si>
  <si>
    <t xml:space="preserve"> Revenue</t>
  </si>
  <si>
    <t xml:space="preserve"> Calls Handled</t>
  </si>
  <si>
    <t xml:space="preserve"> AHT</t>
  </si>
  <si>
    <t xml:space="preserve"> Sales1</t>
  </si>
  <si>
    <t xml:space="preserve"> Revenue2</t>
  </si>
  <si>
    <t xml:space="preserve"> Revenue1</t>
  </si>
  <si>
    <t xml:space="preserve"> Calls Handled1</t>
  </si>
  <si>
    <t xml:space="preserve"> AHT1</t>
  </si>
  <si>
    <t xml:space="preserve"> Sales2</t>
  </si>
  <si>
    <t xml:space="preserve"> Calls Handled2</t>
  </si>
  <si>
    <t xml:space="preserve"> AHT2</t>
  </si>
  <si>
    <t>series1</t>
  </si>
  <si>
    <t>series2</t>
  </si>
  <si>
    <t>series name</t>
  </si>
  <si>
    <t>column name</t>
  </si>
  <si>
    <t>start coumn</t>
  </si>
  <si>
    <t>start row</t>
  </si>
  <si>
    <t>last row</t>
  </si>
  <si>
    <t>start cell address</t>
  </si>
  <si>
    <t>last cell address</t>
  </si>
  <si>
    <t>complete address</t>
  </si>
  <si>
    <t>month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</si>
</sst>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0.0"/>
  </numFmts>
  <fonts count="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Impact"/>
      <family val="2"/>
    </font>
  </fonts>
  <fills count="6">
    <fill>
      <patternFill patternType="none"/>
    </fill>
    <fill>
      <patternFill patternType="gray125"/>
    </fill>
    <fill>
      <patternFill patternType="solid">
        <fgColor theme="9" tint="-0.249977111117893"/>
        <bgColor indexed="64"/>
      </patternFill>
    </fill>
    <fill>
      <patternFill patternType="solid">
        <fgColor theme="7" tint="0.59999389629810485"/>
        <bgColor indexed="64"/>
      </patternFill>
    </fill>
    <fill>
      <patternFill patternType="solid">
        <fgColor theme="1" tint="0.14999847407452621"/>
        <bgColor indexed="64"/>
      </patternFill>
    </fill>
    <fill>
      <patternFill patternType="solid">
        <fgColor theme="4" tint="0.79998168889431442"/>
        <bgColor theme="4" tint="0.79998168889431442"/>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theme="4" tint="0.39997558519241921"/>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center" vertical="center"/>
    </xf>
    <xf numFmtId="0" fontId="2" fillId="3" borderId="2" xfId="0" applyFont="1" applyFill="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0" fontId="0" fillId="3" borderId="0" xfId="0" applyFill="1" applyAlignment="1">
      <alignment horizontal="center"/>
    </xf>
    <xf numFmtId="0" fontId="0" fillId="0" borderId="0" xfId="0" pivotButton="1"/>
    <xf numFmtId="0" fontId="0" fillId="0" borderId="0" xfId="0" applyNumberFormat="1"/>
    <xf numFmtId="1" fontId="0" fillId="0" borderId="0" xfId="0" applyNumberFormat="1"/>
    <xf numFmtId="0" fontId="2" fillId="5" borderId="7" xfId="0" applyFont="1" applyFill="1" applyBorder="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1" fontId="3" fillId="4" borderId="3" xfId="0" applyNumberFormat="1" applyFont="1" applyFill="1" applyBorder="1" applyAlignment="1">
      <alignment horizontal="center" vertical="center"/>
    </xf>
    <xf numFmtId="1" fontId="3" fillId="4" borderId="4" xfId="0" applyNumberFormat="1" applyFont="1" applyFill="1" applyBorder="1" applyAlignment="1">
      <alignment horizontal="center" vertical="center"/>
    </xf>
    <xf numFmtId="1" fontId="3" fillId="4" borderId="5" xfId="0" applyNumberFormat="1" applyFont="1" applyFill="1" applyBorder="1" applyAlignment="1">
      <alignment horizontal="center" vertical="center"/>
    </xf>
    <xf numFmtId="1" fontId="3" fillId="4" borderId="6" xfId="0" applyNumberFormat="1" applyFont="1" applyFill="1" applyBorder="1" applyAlignment="1">
      <alignment horizontal="center" vertical="center"/>
    </xf>
  </cellXfs>
  <cellStyles count="1">
    <cellStyle name="Normal" xfId="0" builtinId="0"/>
  </cellStyles>
  <dxfs count="104">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 formatCode="0"/>
    </dxf>
    <dxf>
      <numFmt numFmtId="1" formatCode="0"/>
    </dxf>
    <dxf>
      <numFmt numFmtId="165"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Locationwise</a:t>
            </a:r>
            <a:r>
              <a:rPr lang="en-IN" baseline="0"/>
              <a:t> Sales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Pivot!$T$3</c:f>
              <c:strCache>
                <c:ptCount val="1"/>
                <c:pt idx="0">
                  <c:v>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Pivot!$S$4:$S$7</c:f>
              <c:strCache>
                <c:ptCount val="4"/>
                <c:pt idx="0">
                  <c:v>Bangalore</c:v>
                </c:pt>
                <c:pt idx="1">
                  <c:v>Delhi</c:v>
                </c:pt>
                <c:pt idx="2">
                  <c:v>Kolkatta</c:v>
                </c:pt>
                <c:pt idx="3">
                  <c:v>Mumbai</c:v>
                </c:pt>
              </c:strCache>
            </c:strRef>
          </c:cat>
          <c:val>
            <c:numRef>
              <c:f>Pivot!$T$4:$T$7</c:f>
              <c:numCache>
                <c:formatCode>General</c:formatCode>
                <c:ptCount val="4"/>
                <c:pt idx="0">
                  <c:v>7649</c:v>
                </c:pt>
                <c:pt idx="1">
                  <c:v>11301</c:v>
                </c:pt>
                <c:pt idx="2">
                  <c:v>9805</c:v>
                </c:pt>
                <c:pt idx="3">
                  <c:v>9718</c:v>
                </c:pt>
              </c:numCache>
            </c:numRef>
          </c:val>
          <c:extLst>
            <c:ext xmlns:c16="http://schemas.microsoft.com/office/drawing/2014/chart" uri="{C3380CC4-5D6E-409C-BE32-E72D297353CC}">
              <c16:uniqueId val="{00000001-5FBF-40DB-A8F4-CDB9F199F259}"/>
            </c:ext>
          </c:extLst>
        </c:ser>
        <c:dLbls>
          <c:showLegendKey val="0"/>
          <c:showVal val="0"/>
          <c:showCatName val="0"/>
          <c:showSerName val="0"/>
          <c:showPercent val="0"/>
          <c:showBubbleSize val="0"/>
        </c:dLbls>
        <c:gapWidth val="100"/>
        <c:overlap val="-24"/>
        <c:axId val="741792255"/>
        <c:axId val="741793087"/>
      </c:barChart>
      <c:lineChart>
        <c:grouping val="standard"/>
        <c:varyColors val="0"/>
        <c:ser>
          <c:idx val="1"/>
          <c:order val="1"/>
          <c:tx>
            <c:strRef>
              <c:f>Pivot!$U$3</c:f>
              <c:strCache>
                <c:ptCount val="1"/>
                <c:pt idx="0">
                  <c:v> Revenue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Pivot!$S$4:$S$7</c:f>
              <c:strCache>
                <c:ptCount val="4"/>
                <c:pt idx="0">
                  <c:v>Bangalore</c:v>
                </c:pt>
                <c:pt idx="1">
                  <c:v>Delhi</c:v>
                </c:pt>
                <c:pt idx="2">
                  <c:v>Kolkatta</c:v>
                </c:pt>
                <c:pt idx="3">
                  <c:v>Mumbai</c:v>
                </c:pt>
              </c:strCache>
            </c:strRef>
          </c:cat>
          <c:val>
            <c:numRef>
              <c:f>Pivot!$U$4:$U$7</c:f>
              <c:numCache>
                <c:formatCode>0</c:formatCode>
                <c:ptCount val="4"/>
                <c:pt idx="0">
                  <c:v>147620.44000000003</c:v>
                </c:pt>
                <c:pt idx="1">
                  <c:v>206901.56</c:v>
                </c:pt>
                <c:pt idx="2">
                  <c:v>206154.52000000005</c:v>
                </c:pt>
                <c:pt idx="3">
                  <c:v>185506.96</c:v>
                </c:pt>
              </c:numCache>
            </c:numRef>
          </c:val>
          <c:smooth val="0"/>
          <c:extLst>
            <c:ext xmlns:c16="http://schemas.microsoft.com/office/drawing/2014/chart" uri="{C3380CC4-5D6E-409C-BE32-E72D297353CC}">
              <c16:uniqueId val="{00000002-5FBF-40DB-A8F4-CDB9F199F259}"/>
            </c:ext>
          </c:extLst>
        </c:ser>
        <c:dLbls>
          <c:showLegendKey val="0"/>
          <c:showVal val="0"/>
          <c:showCatName val="0"/>
          <c:showSerName val="0"/>
          <c:showPercent val="0"/>
          <c:showBubbleSize val="0"/>
        </c:dLbls>
        <c:marker val="1"/>
        <c:smooth val="0"/>
        <c:axId val="518999199"/>
        <c:axId val="518998367"/>
      </c:lineChart>
      <c:catAx>
        <c:axId val="7417922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1793087"/>
        <c:crosses val="autoZero"/>
        <c:auto val="1"/>
        <c:lblAlgn val="ctr"/>
        <c:lblOffset val="100"/>
        <c:noMultiLvlLbl val="0"/>
      </c:catAx>
      <c:valAx>
        <c:axId val="7417930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1792255"/>
        <c:crosses val="autoZero"/>
        <c:crossBetween val="between"/>
      </c:valAx>
      <c:valAx>
        <c:axId val="518998367"/>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8999199"/>
        <c:crosses val="max"/>
        <c:crossBetween val="between"/>
      </c:valAx>
      <c:catAx>
        <c:axId val="518999199"/>
        <c:scaling>
          <c:orientation val="minMax"/>
        </c:scaling>
        <c:delete val="1"/>
        <c:axPos val="b"/>
        <c:numFmt formatCode="General" sourceLinked="1"/>
        <c:majorTickMark val="out"/>
        <c:minorTickMark val="none"/>
        <c:tickLblPos val="nextTo"/>
        <c:crossAx val="518998367"/>
        <c:crosses val="autoZero"/>
        <c:auto val="1"/>
        <c:lblAlgn val="ctr"/>
        <c:lblOffset val="100"/>
        <c:noMultiLvlLbl val="0"/>
      </c:cat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Pivot!$X$22</c:f>
          <c:strCache>
            <c:ptCount val="1"/>
            <c:pt idx="0">
              <c:v>Smartphone Vs Ipad</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v>Series1</c:v>
          </c:tx>
          <c:spPr>
            <a:ln w="22225" cap="rnd">
              <a:solidFill>
                <a:schemeClr val="accent1"/>
              </a:solidFill>
            </a:ln>
            <a:effectLst>
              <a:glow rad="139700">
                <a:schemeClr val="accent1">
                  <a:satMod val="175000"/>
                  <a:alpha val="14000"/>
                </a:schemeClr>
              </a:glow>
            </a:effectLst>
          </c:spPr>
          <c:marker>
            <c:symbol val="none"/>
          </c:marker>
          <c:cat>
            <c:strRef>
              <c:f>[0]!MonthAddress</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[0]!Series1</c:f>
              <c:numCache>
                <c:formatCode>General</c:formatCode>
                <c:ptCount val="12"/>
                <c:pt idx="0">
                  <c:v>284</c:v>
                </c:pt>
                <c:pt idx="1">
                  <c:v>616</c:v>
                </c:pt>
                <c:pt idx="2">
                  <c:v>241</c:v>
                </c:pt>
                <c:pt idx="3">
                  <c:v>460</c:v>
                </c:pt>
                <c:pt idx="4">
                  <c:v>423</c:v>
                </c:pt>
                <c:pt idx="5">
                  <c:v>556</c:v>
                </c:pt>
                <c:pt idx="6">
                  <c:v>682</c:v>
                </c:pt>
                <c:pt idx="7">
                  <c:v>538</c:v>
                </c:pt>
                <c:pt idx="8">
                  <c:v>213</c:v>
                </c:pt>
                <c:pt idx="9">
                  <c:v>649</c:v>
                </c:pt>
                <c:pt idx="10">
                  <c:v>315</c:v>
                </c:pt>
                <c:pt idx="11">
                  <c:v>445</c:v>
                </c:pt>
              </c:numCache>
            </c:numRef>
          </c:val>
          <c:smooth val="0"/>
          <c:extLst>
            <c:ext xmlns:c16="http://schemas.microsoft.com/office/drawing/2014/chart" uri="{C3380CC4-5D6E-409C-BE32-E72D297353CC}">
              <c16:uniqueId val="{00000000-CAE2-40FA-9164-0657F964D17F}"/>
            </c:ext>
          </c:extLst>
        </c:ser>
        <c:ser>
          <c:idx val="1"/>
          <c:order val="1"/>
          <c:tx>
            <c:v>Series2</c:v>
          </c:tx>
          <c:spPr>
            <a:ln w="22225" cap="rnd">
              <a:solidFill>
                <a:schemeClr val="accent2"/>
              </a:solidFill>
            </a:ln>
            <a:effectLst>
              <a:glow rad="139700">
                <a:schemeClr val="accent2">
                  <a:satMod val="175000"/>
                  <a:alpha val="14000"/>
                </a:schemeClr>
              </a:glow>
            </a:effectLst>
          </c:spPr>
          <c:marker>
            <c:symbol val="none"/>
          </c:marker>
          <c:cat>
            <c:strRef>
              <c:f>[0]!MonthAddress</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[0]!Series2</c:f>
              <c:numCache>
                <c:formatCode>General</c:formatCode>
                <c:ptCount val="12"/>
                <c:pt idx="0">
                  <c:v>478</c:v>
                </c:pt>
                <c:pt idx="1">
                  <c:v>612</c:v>
                </c:pt>
                <c:pt idx="2">
                  <c:v>115</c:v>
                </c:pt>
                <c:pt idx="3">
                  <c:v>252</c:v>
                </c:pt>
                <c:pt idx="4">
                  <c:v>439</c:v>
                </c:pt>
                <c:pt idx="5">
                  <c:v>158</c:v>
                </c:pt>
                <c:pt idx="6">
                  <c:v>272</c:v>
                </c:pt>
                <c:pt idx="7">
                  <c:v>355</c:v>
                </c:pt>
                <c:pt idx="8">
                  <c:v>243</c:v>
                </c:pt>
                <c:pt idx="9">
                  <c:v>368</c:v>
                </c:pt>
                <c:pt idx="10">
                  <c:v>271</c:v>
                </c:pt>
                <c:pt idx="11">
                  <c:v>177</c:v>
                </c:pt>
              </c:numCache>
            </c:numRef>
          </c:val>
          <c:smooth val="0"/>
          <c:extLst>
            <c:ext xmlns:c16="http://schemas.microsoft.com/office/drawing/2014/chart" uri="{C3380CC4-5D6E-409C-BE32-E72D297353CC}">
              <c16:uniqueId val="{00000002-CAE2-40FA-9164-0657F964D17F}"/>
            </c:ext>
          </c:extLst>
        </c:ser>
        <c:dLbls>
          <c:showLegendKey val="0"/>
          <c:showVal val="0"/>
          <c:showCatName val="0"/>
          <c:showSerName val="0"/>
          <c:showPercent val="0"/>
          <c:showBubbleSize val="0"/>
        </c:dLbls>
        <c:smooth val="0"/>
        <c:axId val="2009562703"/>
        <c:axId val="2009565615"/>
      </c:lineChart>
      <c:catAx>
        <c:axId val="2009562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9565615"/>
        <c:crosses val="autoZero"/>
        <c:auto val="1"/>
        <c:lblAlgn val="ctr"/>
        <c:lblOffset val="100"/>
        <c:noMultiLvlLbl val="0"/>
      </c:catAx>
      <c:valAx>
        <c:axId val="2009565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956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Drop" dropStyle="combo" dx="26" fmlaLink="Pivot!$X$3" fmlaRange="Pivot!$W$3:$W$6" noThreeD="1" sel="1" val="0"/>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388620</xdr:colOff>
      <xdr:row>0</xdr:row>
      <xdr:rowOff>83820</xdr:rowOff>
    </xdr:from>
    <xdr:to>
      <xdr:col>22</xdr:col>
      <xdr:colOff>320040</xdr:colOff>
      <xdr:row>2</xdr:row>
      <xdr:rowOff>106680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388620" y="83820"/>
          <a:ext cx="13342620" cy="388620"/>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a:t>SALES</a:t>
          </a:r>
          <a:r>
            <a:rPr lang="en-IN" sz="2000" baseline="0"/>
            <a:t> DASHBOARD</a:t>
          </a:r>
          <a:endParaRPr lang="en-IN" sz="2000"/>
        </a:p>
      </xdr:txBody>
    </xdr:sp>
    <xdr:clientData/>
  </xdr:twoCellAnchor>
  <xdr:twoCellAnchor>
    <xdr:from>
      <xdr:col>0</xdr:col>
      <xdr:colOff>297719</xdr:colOff>
      <xdr:row>14</xdr:row>
      <xdr:rowOff>121457</xdr:rowOff>
    </xdr:from>
    <xdr:to>
      <xdr:col>22</xdr:col>
      <xdr:colOff>229139</xdr:colOff>
      <xdr:row>16</xdr:row>
      <xdr:rowOff>146165</xdr:rowOff>
    </xdr:to>
    <xdr:sp macro="" textlink="">
      <xdr:nvSpPr>
        <xdr:cNvPr id="3" name="Rectangle 2">
          <a:extLst>
            <a:ext uri="{FF2B5EF4-FFF2-40B4-BE49-F238E27FC236}">
              <a16:creationId xmlns:a16="http://schemas.microsoft.com/office/drawing/2014/main" id="{00000000-0008-0000-0100-000003000000}"/>
            </a:ext>
          </a:extLst>
        </xdr:cNvPr>
        <xdr:cNvSpPr/>
      </xdr:nvSpPr>
      <xdr:spPr>
        <a:xfrm>
          <a:off x="297719" y="2753821"/>
          <a:ext cx="13308753" cy="394162"/>
        </a:xfrm>
        <a:prstGeom prst="rect">
          <a:avLst/>
        </a:prstGeom>
        <a:solidFill>
          <a:srgbClr val="7030A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a:t>PRODUCT</a:t>
          </a:r>
          <a:r>
            <a:rPr lang="en-IN" sz="2000" baseline="0"/>
            <a:t> COMPARISON</a:t>
          </a:r>
          <a:endParaRPr lang="en-IN" sz="2000"/>
        </a:p>
      </xdr:txBody>
    </xdr:sp>
    <xdr:clientData/>
  </xdr:twoCellAnchor>
  <xdr:twoCellAnchor>
    <xdr:from>
      <xdr:col>2</xdr:col>
      <xdr:colOff>228600</xdr:colOff>
      <xdr:row>3</xdr:row>
      <xdr:rowOff>15240</xdr:rowOff>
    </xdr:from>
    <xdr:to>
      <xdr:col>9</xdr:col>
      <xdr:colOff>495300</xdr:colOff>
      <xdr:row>14</xdr:row>
      <xdr:rowOff>7620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419100</xdr:colOff>
      <xdr:row>3</xdr:row>
      <xdr:rowOff>15240</xdr:rowOff>
    </xdr:from>
    <xdr:to>
      <xdr:col>2</xdr:col>
      <xdr:colOff>190500</xdr:colOff>
      <xdr:row>13</xdr:row>
      <xdr:rowOff>152399</xdr:rowOff>
    </xdr:to>
    <mc:AlternateContent xmlns:mc="http://schemas.openxmlformats.org/markup-compatibility/2006" xmlns:a14="http://schemas.microsoft.com/office/drawing/2010/main">
      <mc:Choice Requires="a14">
        <xdr:graphicFrame macro="">
          <xdr:nvGraphicFramePr>
            <xdr:cNvPr id="9" name="Location 1">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419100" y="569422"/>
              <a:ext cx="987521" cy="20306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571500</xdr:colOff>
      <xdr:row>3</xdr:row>
      <xdr:rowOff>15241</xdr:rowOff>
    </xdr:from>
    <xdr:to>
      <xdr:col>12</xdr:col>
      <xdr:colOff>45720</xdr:colOff>
      <xdr:row>13</xdr:row>
      <xdr:rowOff>160020</xdr:rowOff>
    </xdr:to>
    <mc:AlternateContent xmlns:mc="http://schemas.openxmlformats.org/markup-compatibility/2006" xmlns:a14="http://schemas.microsoft.com/office/drawing/2010/main">
      <mc:Choice Requires="a14">
        <xdr:graphicFrame macro="">
          <xdr:nvGraphicFramePr>
            <xdr:cNvPr id="10" name="Product 1">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6044045" y="569423"/>
              <a:ext cx="1298402" cy="20382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160020</xdr:colOff>
      <xdr:row>3</xdr:row>
      <xdr:rowOff>30479</xdr:rowOff>
    </xdr:from>
    <xdr:to>
      <xdr:col>14</xdr:col>
      <xdr:colOff>403860</xdr:colOff>
      <xdr:row>13</xdr:row>
      <xdr:rowOff>160020</xdr:rowOff>
    </xdr:to>
    <mc:AlternateContent xmlns:mc="http://schemas.openxmlformats.org/markup-compatibility/2006" xmlns:a14="http://schemas.microsoft.com/office/drawing/2010/main">
      <mc:Choice Requires="a14">
        <xdr:graphicFrame macro="">
          <xdr:nvGraphicFramePr>
            <xdr:cNvPr id="11" name="Sale Month 1">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microsoft.com/office/drawing/2010/slicer">
              <sle:slicer xmlns:sle="http://schemas.microsoft.com/office/drawing/2010/slicer" name="Sale Month 1"/>
            </a:graphicData>
          </a:graphic>
        </xdr:graphicFrame>
      </mc:Choice>
      <mc:Fallback xmlns="">
        <xdr:sp macro="" textlink="">
          <xdr:nvSpPr>
            <xdr:cNvPr id="0" name=""/>
            <xdr:cNvSpPr>
              <a:spLocks noTextEdit="1"/>
            </xdr:cNvSpPr>
          </xdr:nvSpPr>
          <xdr:spPr>
            <a:xfrm>
              <a:off x="7456747" y="584661"/>
              <a:ext cx="1459961" cy="20229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15</xdr:col>
      <xdr:colOff>121920</xdr:colOff>
      <xdr:row>2</xdr:row>
      <xdr:rowOff>160020</xdr:rowOff>
    </xdr:from>
    <xdr:ext cx="952500" cy="264560"/>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9265920" y="52578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100" b="0"/>
            <a:t>Calls Handled</a:t>
          </a:r>
        </a:p>
      </xdr:txBody>
    </xdr:sp>
    <xdr:clientData/>
  </xdr:oneCellAnchor>
  <xdr:oneCellAnchor>
    <xdr:from>
      <xdr:col>18</xdr:col>
      <xdr:colOff>99060</xdr:colOff>
      <xdr:row>2</xdr:row>
      <xdr:rowOff>167640</xdr:rowOff>
    </xdr:from>
    <xdr:ext cx="952500" cy="264560"/>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11071860" y="53340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100"/>
            <a:t>AHT</a:t>
          </a:r>
        </a:p>
      </xdr:txBody>
    </xdr:sp>
    <xdr:clientData/>
  </xdr:oneCellAnchor>
  <xdr:oneCellAnchor>
    <xdr:from>
      <xdr:col>18</xdr:col>
      <xdr:colOff>129540</xdr:colOff>
      <xdr:row>7</xdr:row>
      <xdr:rowOff>175260</xdr:rowOff>
    </xdr:from>
    <xdr:ext cx="952500" cy="264560"/>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11102340" y="147066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100"/>
            <a:t>Revenue</a:t>
          </a:r>
        </a:p>
      </xdr:txBody>
    </xdr:sp>
    <xdr:clientData/>
  </xdr:oneCellAnchor>
  <xdr:oneCellAnchor>
    <xdr:from>
      <xdr:col>15</xdr:col>
      <xdr:colOff>137160</xdr:colOff>
      <xdr:row>7</xdr:row>
      <xdr:rowOff>160020</xdr:rowOff>
    </xdr:from>
    <xdr:ext cx="952500" cy="249320"/>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9281160" y="1455420"/>
          <a:ext cx="952500" cy="249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100"/>
            <a:t>Sales</a:t>
          </a:r>
        </a:p>
      </xdr:txBody>
    </xdr:sp>
    <xdr:clientData/>
  </xdr:oneCellAnchor>
  <mc:AlternateContent xmlns:mc="http://schemas.openxmlformats.org/markup-compatibility/2006">
    <mc:Choice xmlns:a14="http://schemas.microsoft.com/office/drawing/2010/main" Requires="a14">
      <xdr:twoCellAnchor editAs="oneCell">
        <xdr:from>
          <xdr:col>14</xdr:col>
          <xdr:colOff>541020</xdr:colOff>
          <xdr:row>15</xdr:row>
          <xdr:rowOff>22860</xdr:rowOff>
        </xdr:from>
        <xdr:to>
          <xdr:col>17</xdr:col>
          <xdr:colOff>403860</xdr:colOff>
          <xdr:row>16</xdr:row>
          <xdr:rowOff>60960</xdr:rowOff>
        </xdr:to>
        <xdr:sp macro="" textlink="">
          <xdr:nvSpPr>
            <xdr:cNvPr id="2049" name="Drop Down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xdr:col>
      <xdr:colOff>300182</xdr:colOff>
      <xdr:row>17</xdr:row>
      <xdr:rowOff>76968</xdr:rowOff>
    </xdr:from>
    <xdr:to>
      <xdr:col>19</xdr:col>
      <xdr:colOff>569575</xdr:colOff>
      <xdr:row>31</xdr:row>
      <xdr:rowOff>30787</xdr:rowOff>
    </xdr:to>
    <xdr:graphicFrame macro="">
      <xdr:nvGraphicFramePr>
        <xdr:cNvPr id="5" name="Chart 4">
          <a:extLst>
            <a:ext uri="{FF2B5EF4-FFF2-40B4-BE49-F238E27FC236}">
              <a16:creationId xmlns:a16="http://schemas.microsoft.com/office/drawing/2014/main" id="{A12F8129-076F-3E43-1C13-302B2A091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330971</xdr:colOff>
      <xdr:row>17</xdr:row>
      <xdr:rowOff>115456</xdr:rowOff>
    </xdr:from>
    <xdr:to>
      <xdr:col>2</xdr:col>
      <xdr:colOff>246304</xdr:colOff>
      <xdr:row>31</xdr:row>
      <xdr:rowOff>0</xdr:rowOff>
    </xdr:to>
    <mc:AlternateContent xmlns:mc="http://schemas.openxmlformats.org/markup-compatibility/2006">
      <mc:Choice xmlns:a14="http://schemas.microsoft.com/office/drawing/2010/main" Requires="a14">
        <xdr:graphicFrame macro="">
          <xdr:nvGraphicFramePr>
            <xdr:cNvPr id="16" name="Product 3">
              <a:extLst>
                <a:ext uri="{FF2B5EF4-FFF2-40B4-BE49-F238E27FC236}">
                  <a16:creationId xmlns:a16="http://schemas.microsoft.com/office/drawing/2014/main" id="{84D3C662-257D-4018-8FDC-F12CCCA0856A}"/>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dr:sp macro="" textlink="">
          <xdr:nvSpPr>
            <xdr:cNvPr id="0" name=""/>
            <xdr:cNvSpPr>
              <a:spLocks noTextEdit="1"/>
            </xdr:cNvSpPr>
          </xdr:nvSpPr>
          <xdr:spPr>
            <a:xfrm>
              <a:off x="330971" y="3302001"/>
              <a:ext cx="1131454" cy="2470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46183</xdr:colOff>
      <xdr:row>17</xdr:row>
      <xdr:rowOff>92365</xdr:rowOff>
    </xdr:from>
    <xdr:to>
      <xdr:col>22</xdr:col>
      <xdr:colOff>215515</xdr:colOff>
      <xdr:row>31</xdr:row>
      <xdr:rowOff>23091</xdr:rowOff>
    </xdr:to>
    <mc:AlternateContent xmlns:mc="http://schemas.openxmlformats.org/markup-compatibility/2006">
      <mc:Choice xmlns:a14="http://schemas.microsoft.com/office/drawing/2010/main" Requires="a14">
        <xdr:graphicFrame macro="">
          <xdr:nvGraphicFramePr>
            <xdr:cNvPr id="17" name="Product 4">
              <a:extLst>
                <a:ext uri="{FF2B5EF4-FFF2-40B4-BE49-F238E27FC236}">
                  <a16:creationId xmlns:a16="http://schemas.microsoft.com/office/drawing/2014/main" id="{B67A7A49-9866-46E3-A4E3-EC0BF1D1F70F}"/>
                </a:ext>
              </a:extLst>
            </xdr:cNvPr>
            <xdr:cNvGraphicFramePr/>
          </xdr:nvGraphicFramePr>
          <xdr:xfrm>
            <a:off x="0" y="0"/>
            <a:ext cx="0" cy="0"/>
          </xdr:xfrm>
          <a:graphic>
            <a:graphicData uri="http://schemas.microsoft.com/office/drawing/2010/slicer">
              <sle:slicer xmlns:sle="http://schemas.microsoft.com/office/drawing/2010/slicer" name="Product 4"/>
            </a:graphicData>
          </a:graphic>
        </xdr:graphicFrame>
      </mc:Choice>
      <mc:Fallback>
        <xdr:sp macro="" textlink="">
          <xdr:nvSpPr>
            <xdr:cNvPr id="0" name=""/>
            <xdr:cNvSpPr>
              <a:spLocks noTextEdit="1"/>
            </xdr:cNvSpPr>
          </xdr:nvSpPr>
          <xdr:spPr>
            <a:xfrm>
              <a:off x="12207395" y="3278910"/>
              <a:ext cx="1385453" cy="25169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V" refreshedDate="44705.412753472221" createdVersion="7" refreshedVersion="7" minRefreshableVersion="3" recordCount="96" xr:uid="{69865594-EFD5-46AF-A2A9-4A729A725C50}">
  <cacheSource type="worksheet">
    <worksheetSource name="dynamic"/>
  </cacheSource>
  <cacheFields count="9">
    <cacheField name="Sale Month" numFmtId="0">
      <sharedItems count="12">
        <s v="January"/>
        <s v="February"/>
        <s v="March"/>
        <s v="April"/>
        <s v="May"/>
        <s v="June"/>
        <s v="July"/>
        <s v="August"/>
        <s v="September"/>
        <s v="October"/>
        <s v="November"/>
        <s v="December"/>
      </sharedItems>
    </cacheField>
    <cacheField name="Product" numFmtId="0">
      <sharedItems count="8">
        <s v="Laptops"/>
        <s v="Desktops"/>
        <s v="Tablets"/>
        <s v="Smartphone"/>
        <s v="Ipods"/>
        <s v="XBox"/>
        <s v="Ipad"/>
        <s v="Camera"/>
      </sharedItems>
    </cacheField>
    <cacheField name="Location" numFmtId="0">
      <sharedItems count="4">
        <s v="Bangalore"/>
        <s v="Delhi"/>
        <s v="Mumbai"/>
        <s v="Kolkatta"/>
      </sharedItems>
    </cacheField>
    <cacheField name="Calls Handled" numFmtId="0">
      <sharedItems containsSemiMixedTypes="0" containsString="0" containsNumber="1" containsInteger="1" minValue="3007" maxValue="6949"/>
    </cacheField>
    <cacheField name="Average Handle Time" numFmtId="0">
      <sharedItems containsSemiMixedTypes="0" containsString="0" containsNumber="1" containsInteger="1" minValue="314" maxValue="700"/>
    </cacheField>
    <cacheField name="Sales" numFmtId="0">
      <sharedItems containsSemiMixedTypes="0" containsString="0" containsNumber="1" containsInteger="1" minValue="102" maxValue="692"/>
    </cacheField>
    <cacheField name="Revenue" numFmtId="164">
      <sharedItems containsSemiMixedTypes="0" containsString="0" containsNumber="1" minValue="1313.76" maxValue="16821.280000000002"/>
    </cacheField>
    <cacheField name="Total Handle Time" numFmtId="0">
      <sharedItems containsSemiMixedTypes="0" containsString="0" containsNumber="1" containsInteger="1" minValue="1043040" maxValue="4401864"/>
    </cacheField>
    <cacheField name="AHT" numFmtId="0" formula="'Total Handle Time'/'Calls Handled'" databaseField="0"/>
  </cacheFields>
  <extLst>
    <ext xmlns:x14="http://schemas.microsoft.com/office/spreadsheetml/2009/9/main" uri="{725AE2AE-9491-48be-B2B4-4EB974FC3084}">
      <x14:pivotCacheDefinition pivotCacheId="826989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x v="0"/>
    <x v="0"/>
    <x v="0"/>
    <n v="3092"/>
    <n v="603"/>
    <n v="634"/>
    <n v="8165.92"/>
    <n v="1864476"/>
  </r>
  <r>
    <x v="0"/>
    <x v="1"/>
    <x v="1"/>
    <n v="4182"/>
    <n v="592"/>
    <n v="123"/>
    <n v="2602.6799999999998"/>
    <n v="2475744"/>
  </r>
  <r>
    <x v="0"/>
    <x v="2"/>
    <x v="1"/>
    <n v="3682"/>
    <n v="405"/>
    <n v="692"/>
    <n v="8276.32"/>
    <n v="1491210"/>
  </r>
  <r>
    <x v="0"/>
    <x v="3"/>
    <x v="2"/>
    <n v="5759"/>
    <n v="589"/>
    <n v="284"/>
    <n v="6270.72"/>
    <n v="3392051"/>
  </r>
  <r>
    <x v="0"/>
    <x v="4"/>
    <x v="2"/>
    <n v="4919"/>
    <n v="671"/>
    <n v="186"/>
    <n v="4791.3600000000006"/>
    <n v="3300649"/>
  </r>
  <r>
    <x v="0"/>
    <x v="5"/>
    <x v="2"/>
    <n v="6050"/>
    <n v="472"/>
    <n v="688"/>
    <n v="12026.24"/>
    <n v="2855600"/>
  </r>
  <r>
    <x v="0"/>
    <x v="6"/>
    <x v="0"/>
    <n v="6224"/>
    <n v="467"/>
    <n v="478"/>
    <n v="9234.9600000000009"/>
    <n v="2906608"/>
  </r>
  <r>
    <x v="0"/>
    <x v="7"/>
    <x v="1"/>
    <n v="5223"/>
    <n v="569"/>
    <n v="209"/>
    <n v="5383.84"/>
    <n v="2971887"/>
  </r>
  <r>
    <x v="1"/>
    <x v="0"/>
    <x v="0"/>
    <n v="6859"/>
    <n v="591"/>
    <n v="393"/>
    <n v="5061.84"/>
    <n v="4053669"/>
  </r>
  <r>
    <x v="1"/>
    <x v="1"/>
    <x v="2"/>
    <n v="5683"/>
    <n v="669"/>
    <n v="508"/>
    <n v="10749.28"/>
    <n v="3801927"/>
  </r>
  <r>
    <x v="1"/>
    <x v="2"/>
    <x v="1"/>
    <n v="3771"/>
    <n v="332"/>
    <n v="169"/>
    <n v="2021.2400000000002"/>
    <n v="1251972"/>
  </r>
  <r>
    <x v="1"/>
    <x v="3"/>
    <x v="3"/>
    <n v="3305"/>
    <n v="350"/>
    <n v="616"/>
    <n v="13601.28"/>
    <n v="1156750"/>
  </r>
  <r>
    <x v="1"/>
    <x v="4"/>
    <x v="3"/>
    <n v="6440"/>
    <n v="572"/>
    <n v="625"/>
    <n v="16100.000000000002"/>
    <n v="3683680"/>
  </r>
  <r>
    <x v="1"/>
    <x v="5"/>
    <x v="1"/>
    <n v="5869"/>
    <n v="525"/>
    <n v="627"/>
    <n v="10959.960000000001"/>
    <n v="3081225"/>
  </r>
  <r>
    <x v="1"/>
    <x v="6"/>
    <x v="3"/>
    <n v="3141"/>
    <n v="618"/>
    <n v="612"/>
    <n v="11823.84"/>
    <n v="1941138"/>
  </r>
  <r>
    <x v="1"/>
    <x v="7"/>
    <x v="3"/>
    <n v="5035"/>
    <n v="474"/>
    <n v="537"/>
    <n v="13833.12"/>
    <n v="2386590"/>
  </r>
  <r>
    <x v="2"/>
    <x v="0"/>
    <x v="3"/>
    <n v="5339"/>
    <n v="462"/>
    <n v="226"/>
    <n v="2910.88"/>
    <n v="2466618"/>
  </r>
  <r>
    <x v="2"/>
    <x v="1"/>
    <x v="2"/>
    <n v="6729"/>
    <n v="531"/>
    <n v="608"/>
    <n v="12865.28"/>
    <n v="3573099"/>
  </r>
  <r>
    <x v="2"/>
    <x v="2"/>
    <x v="2"/>
    <n v="5824"/>
    <n v="373"/>
    <n v="410"/>
    <n v="4903.6000000000004"/>
    <n v="2172352"/>
  </r>
  <r>
    <x v="2"/>
    <x v="3"/>
    <x v="1"/>
    <n v="5856"/>
    <n v="385"/>
    <n v="241"/>
    <n v="5321.2800000000007"/>
    <n v="2254560"/>
  </r>
  <r>
    <x v="2"/>
    <x v="4"/>
    <x v="0"/>
    <n v="6048"/>
    <n v="405"/>
    <n v="653"/>
    <n v="16821.280000000002"/>
    <n v="2449440"/>
  </r>
  <r>
    <x v="2"/>
    <x v="5"/>
    <x v="1"/>
    <n v="4335"/>
    <n v="630"/>
    <n v="622"/>
    <n v="10872.56"/>
    <n v="2731050"/>
  </r>
  <r>
    <x v="2"/>
    <x v="6"/>
    <x v="0"/>
    <n v="4003"/>
    <n v="564"/>
    <n v="115"/>
    <n v="2221.8000000000002"/>
    <n v="2257692"/>
  </r>
  <r>
    <x v="2"/>
    <x v="7"/>
    <x v="2"/>
    <n v="3007"/>
    <n v="639"/>
    <n v="205"/>
    <n v="5280.8"/>
    <n v="1921473"/>
  </r>
  <r>
    <x v="3"/>
    <x v="0"/>
    <x v="2"/>
    <n v="4582"/>
    <n v="513"/>
    <n v="301"/>
    <n v="3876.88"/>
    <n v="2350566"/>
  </r>
  <r>
    <x v="3"/>
    <x v="1"/>
    <x v="3"/>
    <n v="6769"/>
    <n v="314"/>
    <n v="201"/>
    <n v="4253.16"/>
    <n v="2125466"/>
  </r>
  <r>
    <x v="3"/>
    <x v="2"/>
    <x v="2"/>
    <n v="3777"/>
    <n v="547"/>
    <n v="496"/>
    <n v="5932.1600000000008"/>
    <n v="2066019"/>
  </r>
  <r>
    <x v="3"/>
    <x v="3"/>
    <x v="0"/>
    <n v="5990"/>
    <n v="498"/>
    <n v="460"/>
    <n v="10156.800000000001"/>
    <n v="2983020"/>
  </r>
  <r>
    <x v="3"/>
    <x v="4"/>
    <x v="0"/>
    <n v="5441"/>
    <n v="667"/>
    <n v="565"/>
    <n v="14554.400000000001"/>
    <n v="3629147"/>
  </r>
  <r>
    <x v="3"/>
    <x v="5"/>
    <x v="2"/>
    <n v="3155"/>
    <n v="413"/>
    <n v="574"/>
    <n v="10033.52"/>
    <n v="1303015"/>
  </r>
  <r>
    <x v="3"/>
    <x v="6"/>
    <x v="2"/>
    <n v="5079"/>
    <n v="537"/>
    <n v="252"/>
    <n v="4868.6400000000003"/>
    <n v="2727423"/>
  </r>
  <r>
    <x v="3"/>
    <x v="7"/>
    <x v="0"/>
    <n v="6203"/>
    <n v="556"/>
    <n v="447"/>
    <n v="11514.720000000001"/>
    <n v="3448868"/>
  </r>
  <r>
    <x v="4"/>
    <x v="0"/>
    <x v="1"/>
    <n v="6793"/>
    <n v="648"/>
    <n v="548"/>
    <n v="7058.2400000000007"/>
    <n v="4401864"/>
  </r>
  <r>
    <x v="4"/>
    <x v="1"/>
    <x v="2"/>
    <n v="5177"/>
    <n v="454"/>
    <n v="424"/>
    <n v="8971.84"/>
    <n v="2350358"/>
  </r>
  <r>
    <x v="4"/>
    <x v="2"/>
    <x v="2"/>
    <n v="3800"/>
    <n v="367"/>
    <n v="251"/>
    <n v="3001.96"/>
    <n v="1394600"/>
  </r>
  <r>
    <x v="4"/>
    <x v="3"/>
    <x v="1"/>
    <n v="6132"/>
    <n v="376"/>
    <n v="423"/>
    <n v="9339.84"/>
    <n v="2305632"/>
  </r>
  <r>
    <x v="4"/>
    <x v="4"/>
    <x v="1"/>
    <n v="3210"/>
    <n v="700"/>
    <n v="312"/>
    <n v="8037.1200000000008"/>
    <n v="2247000"/>
  </r>
  <r>
    <x v="4"/>
    <x v="5"/>
    <x v="0"/>
    <n v="4511"/>
    <n v="394"/>
    <n v="160"/>
    <n v="2796.8"/>
    <n v="1777334"/>
  </r>
  <r>
    <x v="4"/>
    <x v="6"/>
    <x v="1"/>
    <n v="5614"/>
    <n v="352"/>
    <n v="439"/>
    <n v="8481.48"/>
    <n v="1976128"/>
  </r>
  <r>
    <x v="4"/>
    <x v="7"/>
    <x v="2"/>
    <n v="3944"/>
    <n v="501"/>
    <n v="200"/>
    <n v="5152"/>
    <n v="1975944"/>
  </r>
  <r>
    <x v="5"/>
    <x v="0"/>
    <x v="0"/>
    <n v="4032"/>
    <n v="664"/>
    <n v="187"/>
    <n v="2408.56"/>
    <n v="2677248"/>
  </r>
  <r>
    <x v="5"/>
    <x v="1"/>
    <x v="3"/>
    <n v="3115"/>
    <n v="592"/>
    <n v="397"/>
    <n v="8400.52"/>
    <n v="1844080"/>
  </r>
  <r>
    <x v="5"/>
    <x v="2"/>
    <x v="3"/>
    <n v="5134"/>
    <n v="322"/>
    <n v="406"/>
    <n v="4855.76"/>
    <n v="1653148"/>
  </r>
  <r>
    <x v="5"/>
    <x v="3"/>
    <x v="0"/>
    <n v="5701"/>
    <n v="459"/>
    <n v="556"/>
    <n v="12276.480000000001"/>
    <n v="2616759"/>
  </r>
  <r>
    <x v="5"/>
    <x v="4"/>
    <x v="0"/>
    <n v="3882"/>
    <n v="460"/>
    <n v="237"/>
    <n v="6105.1200000000008"/>
    <n v="1785720"/>
  </r>
  <r>
    <x v="5"/>
    <x v="5"/>
    <x v="1"/>
    <n v="4175"/>
    <n v="459"/>
    <n v="340"/>
    <n v="5943.2"/>
    <n v="1916325"/>
  </r>
  <r>
    <x v="5"/>
    <x v="6"/>
    <x v="2"/>
    <n v="4583"/>
    <n v="660"/>
    <n v="158"/>
    <n v="3052.56"/>
    <n v="3024780"/>
  </r>
  <r>
    <x v="5"/>
    <x v="7"/>
    <x v="3"/>
    <n v="3231"/>
    <n v="515"/>
    <n v="559"/>
    <n v="14399.84"/>
    <n v="1663965"/>
  </r>
  <r>
    <x v="6"/>
    <x v="0"/>
    <x v="0"/>
    <n v="3173"/>
    <n v="427"/>
    <n v="102"/>
    <n v="1313.76"/>
    <n v="1354871"/>
  </r>
  <r>
    <x v="6"/>
    <x v="1"/>
    <x v="0"/>
    <n v="5724"/>
    <n v="376"/>
    <n v="369"/>
    <n v="7808.04"/>
    <n v="2152224"/>
  </r>
  <r>
    <x v="6"/>
    <x v="2"/>
    <x v="3"/>
    <n v="6103"/>
    <n v="661"/>
    <n v="418"/>
    <n v="4999.2800000000007"/>
    <n v="4034083"/>
  </r>
  <r>
    <x v="6"/>
    <x v="3"/>
    <x v="3"/>
    <n v="6785"/>
    <n v="435"/>
    <n v="682"/>
    <n v="15058.560000000001"/>
    <n v="2951475"/>
  </r>
  <r>
    <x v="6"/>
    <x v="4"/>
    <x v="3"/>
    <n v="3027"/>
    <n v="407"/>
    <n v="438"/>
    <n v="11282.880000000001"/>
    <n v="1231989"/>
  </r>
  <r>
    <x v="6"/>
    <x v="5"/>
    <x v="3"/>
    <n v="5016"/>
    <n v="681"/>
    <n v="487"/>
    <n v="8512.76"/>
    <n v="3415896"/>
  </r>
  <r>
    <x v="6"/>
    <x v="6"/>
    <x v="3"/>
    <n v="3827"/>
    <n v="527"/>
    <n v="272"/>
    <n v="5255.04"/>
    <n v="2016829"/>
  </r>
  <r>
    <x v="6"/>
    <x v="7"/>
    <x v="2"/>
    <n v="5032"/>
    <n v="387"/>
    <n v="224"/>
    <n v="5770.2400000000007"/>
    <n v="1947384"/>
  </r>
  <r>
    <x v="7"/>
    <x v="0"/>
    <x v="0"/>
    <n v="3997"/>
    <n v="453"/>
    <n v="664"/>
    <n v="8552.32"/>
    <n v="1810641"/>
  </r>
  <r>
    <x v="7"/>
    <x v="1"/>
    <x v="1"/>
    <n v="5920"/>
    <n v="374"/>
    <n v="599"/>
    <n v="12674.84"/>
    <n v="2214080"/>
  </r>
  <r>
    <x v="7"/>
    <x v="2"/>
    <x v="1"/>
    <n v="6481"/>
    <n v="365"/>
    <n v="668"/>
    <n v="7989.2800000000007"/>
    <n v="2365565"/>
  </r>
  <r>
    <x v="7"/>
    <x v="3"/>
    <x v="2"/>
    <n v="5501"/>
    <n v="588"/>
    <n v="538"/>
    <n v="11879.04"/>
    <n v="3234588"/>
  </r>
  <r>
    <x v="7"/>
    <x v="4"/>
    <x v="1"/>
    <n v="6949"/>
    <n v="542"/>
    <n v="205"/>
    <n v="5280.8"/>
    <n v="3766358"/>
  </r>
  <r>
    <x v="7"/>
    <x v="5"/>
    <x v="1"/>
    <n v="5439"/>
    <n v="535"/>
    <n v="488"/>
    <n v="8530.24"/>
    <n v="2909865"/>
  </r>
  <r>
    <x v="7"/>
    <x v="6"/>
    <x v="3"/>
    <n v="5709"/>
    <n v="514"/>
    <n v="355"/>
    <n v="6858.6"/>
    <n v="2934426"/>
  </r>
  <r>
    <x v="7"/>
    <x v="7"/>
    <x v="2"/>
    <n v="5706"/>
    <n v="566"/>
    <n v="537"/>
    <n v="13833.12"/>
    <n v="3229596"/>
  </r>
  <r>
    <x v="8"/>
    <x v="0"/>
    <x v="3"/>
    <n v="3307"/>
    <n v="409"/>
    <n v="350"/>
    <n v="4508"/>
    <n v="1352563"/>
  </r>
  <r>
    <x v="8"/>
    <x v="1"/>
    <x v="0"/>
    <n v="6277"/>
    <n v="505"/>
    <n v="412"/>
    <n v="8717.92"/>
    <n v="3169885"/>
  </r>
  <r>
    <x v="8"/>
    <x v="2"/>
    <x v="1"/>
    <n v="6941"/>
    <n v="429"/>
    <n v="561"/>
    <n v="6709.56"/>
    <n v="2977689"/>
  </r>
  <r>
    <x v="8"/>
    <x v="3"/>
    <x v="3"/>
    <n v="3788"/>
    <n v="460"/>
    <n v="213"/>
    <n v="4703.04"/>
    <n v="1742480"/>
  </r>
  <r>
    <x v="8"/>
    <x v="4"/>
    <x v="2"/>
    <n v="4421"/>
    <n v="420"/>
    <n v="360"/>
    <n v="9273.6"/>
    <n v="1856820"/>
  </r>
  <r>
    <x v="8"/>
    <x v="5"/>
    <x v="3"/>
    <n v="6364"/>
    <n v="579"/>
    <n v="214"/>
    <n v="3740.7200000000003"/>
    <n v="3684756"/>
  </r>
  <r>
    <x v="8"/>
    <x v="6"/>
    <x v="1"/>
    <n v="4347"/>
    <n v="407"/>
    <n v="243"/>
    <n v="4694.76"/>
    <n v="1769229"/>
  </r>
  <r>
    <x v="8"/>
    <x v="7"/>
    <x v="1"/>
    <n v="4691"/>
    <n v="641"/>
    <n v="341"/>
    <n v="8784.16"/>
    <n v="3006931"/>
  </r>
  <r>
    <x v="9"/>
    <x v="0"/>
    <x v="1"/>
    <n v="4560"/>
    <n v="449"/>
    <n v="432"/>
    <n v="5564.1600000000008"/>
    <n v="2047440"/>
  </r>
  <r>
    <x v="9"/>
    <x v="1"/>
    <x v="2"/>
    <n v="5765"/>
    <n v="661"/>
    <n v="310"/>
    <n v="6559.6"/>
    <n v="3810665"/>
  </r>
  <r>
    <x v="9"/>
    <x v="2"/>
    <x v="0"/>
    <n v="3180"/>
    <n v="328"/>
    <n v="370"/>
    <n v="4425.2000000000007"/>
    <n v="1043040"/>
  </r>
  <r>
    <x v="9"/>
    <x v="3"/>
    <x v="1"/>
    <n v="4006"/>
    <n v="659"/>
    <n v="649"/>
    <n v="14329.920000000002"/>
    <n v="2639954"/>
  </r>
  <r>
    <x v="9"/>
    <x v="4"/>
    <x v="3"/>
    <n v="6085"/>
    <n v="412"/>
    <n v="231"/>
    <n v="5950.56"/>
    <n v="2507020"/>
  </r>
  <r>
    <x v="9"/>
    <x v="5"/>
    <x v="2"/>
    <n v="5807"/>
    <n v="537"/>
    <n v="647"/>
    <n v="11309.56"/>
    <n v="3118359"/>
  </r>
  <r>
    <x v="9"/>
    <x v="6"/>
    <x v="1"/>
    <n v="3212"/>
    <n v="638"/>
    <n v="368"/>
    <n v="7109.76"/>
    <n v="2049256"/>
  </r>
  <r>
    <x v="9"/>
    <x v="7"/>
    <x v="1"/>
    <n v="4831"/>
    <n v="605"/>
    <n v="575"/>
    <n v="14812"/>
    <n v="2922755"/>
  </r>
  <r>
    <x v="10"/>
    <x v="0"/>
    <x v="2"/>
    <n v="4644"/>
    <n v="508"/>
    <n v="497"/>
    <n v="6401.3600000000006"/>
    <n v="2359152"/>
  </r>
  <r>
    <x v="10"/>
    <x v="1"/>
    <x v="1"/>
    <n v="4123"/>
    <n v="579"/>
    <n v="495"/>
    <n v="10474.200000000001"/>
    <n v="2387217"/>
  </r>
  <r>
    <x v="10"/>
    <x v="2"/>
    <x v="1"/>
    <n v="6448"/>
    <n v="569"/>
    <n v="487"/>
    <n v="5824.52"/>
    <n v="3668912"/>
  </r>
  <r>
    <x v="10"/>
    <x v="3"/>
    <x v="3"/>
    <n v="6188"/>
    <n v="634"/>
    <n v="315"/>
    <n v="6955.2000000000007"/>
    <n v="3923192"/>
  </r>
  <r>
    <x v="10"/>
    <x v="4"/>
    <x v="3"/>
    <n v="6737"/>
    <n v="390"/>
    <n v="513"/>
    <n v="13214.880000000001"/>
    <n v="2627430"/>
  </r>
  <r>
    <x v="10"/>
    <x v="5"/>
    <x v="3"/>
    <n v="5368"/>
    <n v="368"/>
    <n v="318"/>
    <n v="5558.64"/>
    <n v="1975424"/>
  </r>
  <r>
    <x v="10"/>
    <x v="6"/>
    <x v="3"/>
    <n v="3634"/>
    <n v="369"/>
    <n v="271"/>
    <n v="5235.72"/>
    <n v="1340946"/>
  </r>
  <r>
    <x v="10"/>
    <x v="7"/>
    <x v="3"/>
    <n v="6183"/>
    <n v="417"/>
    <n v="195"/>
    <n v="5023.2000000000007"/>
    <n v="2578311"/>
  </r>
  <r>
    <x v="11"/>
    <x v="0"/>
    <x v="2"/>
    <n v="5883"/>
    <n v="523"/>
    <n v="450"/>
    <n v="5796"/>
    <n v="3076809"/>
  </r>
  <r>
    <x v="11"/>
    <x v="1"/>
    <x v="2"/>
    <n v="4605"/>
    <n v="539"/>
    <n v="610"/>
    <n v="12907.6"/>
    <n v="2482095"/>
  </r>
  <r>
    <x v="11"/>
    <x v="2"/>
    <x v="0"/>
    <n v="4317"/>
    <n v="434"/>
    <n v="224"/>
    <n v="2679.04"/>
    <n v="1873578"/>
  </r>
  <r>
    <x v="11"/>
    <x v="3"/>
    <x v="1"/>
    <n v="4679"/>
    <n v="674"/>
    <n v="445"/>
    <n v="9825.6"/>
    <n v="3153646"/>
  </r>
  <r>
    <x v="11"/>
    <x v="4"/>
    <x v="0"/>
    <n v="5633"/>
    <n v="675"/>
    <n v="192"/>
    <n v="4945.92"/>
    <n v="3802275"/>
  </r>
  <r>
    <x v="11"/>
    <x v="5"/>
    <x v="0"/>
    <n v="4327"/>
    <n v="368"/>
    <n v="254"/>
    <n v="4439.92"/>
    <n v="1592336"/>
  </r>
  <r>
    <x v="11"/>
    <x v="6"/>
    <x v="0"/>
    <n v="3903"/>
    <n v="356"/>
    <n v="177"/>
    <n v="3419.64"/>
    <n v="1389468"/>
  </r>
  <r>
    <x v="11"/>
    <x v="7"/>
    <x v="3"/>
    <n v="6343"/>
    <n v="337"/>
    <n v="354"/>
    <n v="9119.0400000000009"/>
    <n v="21375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350745-CC00-4E83-B797-A9C072F46C53}"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G3:K15" firstHeaderRow="0" firstDataRow="1" firstDataCol="1" rowPageCount="1" colPageCount="1"/>
  <pivotFields count="9">
    <pivotField axis="axisRow" compact="0" outline="0" showAll="0">
      <items count="13">
        <item x="0"/>
        <item x="1"/>
        <item x="2"/>
        <item x="3"/>
        <item x="4"/>
        <item x="5"/>
        <item x="6"/>
        <item x="7"/>
        <item x="8"/>
        <item x="9"/>
        <item x="10"/>
        <item x="11"/>
        <item t="default"/>
      </items>
    </pivotField>
    <pivotField axis="axisPage" compact="0" outline="0" showAll="0">
      <items count="9">
        <item x="7"/>
        <item x="1"/>
        <item x="6"/>
        <item x="4"/>
        <item x="0"/>
        <item x="3"/>
        <item x="2"/>
        <item x="5"/>
        <item t="default"/>
      </items>
    </pivotField>
    <pivotField compact="0" outline="0" showAll="0"/>
    <pivotField dataField="1" compact="0" outline="0" showAll="0"/>
    <pivotField compact="0" outline="0" showAll="0"/>
    <pivotField dataField="1" compact="0" outline="0" showAll="0"/>
    <pivotField dataField="1" compact="0" numFmtId="164" outline="0" showAll="0"/>
    <pivotField compact="0" outline="0" showAll="0"/>
    <pivotField dataField="1" compact="0" outline="0" dragToRow="0" dragToCol="0" dragToPage="0" showAll="0" defaultSubtotal="0"/>
  </pivotFields>
  <rowFields count="1">
    <field x="0"/>
  </rowFields>
  <rowItems count="12">
    <i>
      <x/>
    </i>
    <i>
      <x v="1"/>
    </i>
    <i>
      <x v="2"/>
    </i>
    <i>
      <x v="3"/>
    </i>
    <i>
      <x v="4"/>
    </i>
    <i>
      <x v="5"/>
    </i>
    <i>
      <x v="6"/>
    </i>
    <i>
      <x v="7"/>
    </i>
    <i>
      <x v="8"/>
    </i>
    <i>
      <x v="9"/>
    </i>
    <i>
      <x v="10"/>
    </i>
    <i>
      <x v="11"/>
    </i>
  </rowItems>
  <colFields count="1">
    <field x="-2"/>
  </colFields>
  <colItems count="4">
    <i>
      <x/>
    </i>
    <i i="1">
      <x v="1"/>
    </i>
    <i i="2">
      <x v="2"/>
    </i>
    <i i="3">
      <x v="3"/>
    </i>
  </colItems>
  <pageFields count="1">
    <pageField fld="1" item="2" hier="-1"/>
  </pageFields>
  <dataFields count="4">
    <dataField name=" Sales2" fld="5" baseField="0" baseItem="0"/>
    <dataField name=" Revenue2" fld="6" baseField="0" baseItem="0" numFmtId="1"/>
    <dataField name=" Calls Handled2" fld="3" baseField="0" baseItem="0"/>
    <dataField name=" AHT2" fld="8" baseField="0" baseItem="0" numFmtId="165"/>
  </dataFields>
  <formats count="3">
    <format dxfId="95">
      <pivotArea outline="0" collapsedLevelsAreSubtotals="1" fieldPosition="0">
        <references count="1">
          <reference field="4294967294" count="1" selected="0">
            <x v="1"/>
          </reference>
        </references>
      </pivotArea>
    </format>
    <format dxfId="94">
      <pivotArea outline="0" collapsedLevelsAreSubtotals="1" fieldPosition="0">
        <references count="1">
          <reference field="4294967294" count="1" selected="0">
            <x v="3"/>
          </reference>
        </references>
      </pivotArea>
    </format>
    <format dxfId="93">
      <pivotArea collapsedLevelsAreSubtotals="1" fieldPosition="0">
        <references count="2">
          <reference field="4294967294" count="1" selected="0">
            <x v="3"/>
          </reference>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825693-042D-4C2F-9192-D5E42E2A24F7}"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3:E15" firstHeaderRow="0" firstDataRow="1" firstDataCol="1" rowPageCount="1" colPageCount="1"/>
  <pivotFields count="9">
    <pivotField axis="axisRow" compact="0" outline="0" showAll="0">
      <items count="13">
        <item x="0"/>
        <item x="1"/>
        <item x="2"/>
        <item x="3"/>
        <item x="4"/>
        <item x="5"/>
        <item x="6"/>
        <item x="7"/>
        <item x="8"/>
        <item x="9"/>
        <item x="10"/>
        <item x="11"/>
        <item t="default"/>
      </items>
    </pivotField>
    <pivotField axis="axisPage" compact="0" outline="0" showAll="0">
      <items count="9">
        <item x="7"/>
        <item x="1"/>
        <item x="6"/>
        <item x="4"/>
        <item x="0"/>
        <item x="3"/>
        <item x="2"/>
        <item x="5"/>
        <item t="default"/>
      </items>
    </pivotField>
    <pivotField compact="0" outline="0" showAll="0"/>
    <pivotField dataField="1" compact="0" outline="0" showAll="0"/>
    <pivotField compact="0" outline="0" showAll="0"/>
    <pivotField dataField="1" compact="0" outline="0" showAll="0"/>
    <pivotField dataField="1" compact="0" numFmtId="164" outline="0" showAll="0"/>
    <pivotField compact="0" outline="0" showAll="0"/>
    <pivotField dataField="1" compact="0" outline="0" dragToRow="0" dragToCol="0" dragToPage="0" showAll="0" defaultSubtotal="0"/>
  </pivotFields>
  <rowFields count="1">
    <field x="0"/>
  </rowFields>
  <rowItems count="12">
    <i>
      <x/>
    </i>
    <i>
      <x v="1"/>
    </i>
    <i>
      <x v="2"/>
    </i>
    <i>
      <x v="3"/>
    </i>
    <i>
      <x v="4"/>
    </i>
    <i>
      <x v="5"/>
    </i>
    <i>
      <x v="6"/>
    </i>
    <i>
      <x v="7"/>
    </i>
    <i>
      <x v="8"/>
    </i>
    <i>
      <x v="9"/>
    </i>
    <i>
      <x v="10"/>
    </i>
    <i>
      <x v="11"/>
    </i>
  </rowItems>
  <colFields count="1">
    <field x="-2"/>
  </colFields>
  <colItems count="4">
    <i>
      <x/>
    </i>
    <i i="1">
      <x v="1"/>
    </i>
    <i i="2">
      <x v="2"/>
    </i>
    <i i="3">
      <x v="3"/>
    </i>
  </colItems>
  <pageFields count="1">
    <pageField fld="1" item="5" hier="-1"/>
  </pageFields>
  <dataFields count="4">
    <dataField name=" Sales1" fld="5" baseField="0" baseItem="0"/>
    <dataField name=" Revenue1" fld="6" baseField="0" baseItem="0" numFmtId="1"/>
    <dataField name=" Calls Handled1" fld="3" baseField="0" baseItem="0"/>
    <dataField name=" AHT1" fld="8" baseField="0" baseItem="0" numFmtId="165"/>
  </dataFields>
  <formats count="3">
    <format dxfId="98">
      <pivotArea outline="0" collapsedLevelsAreSubtotals="1" fieldPosition="0">
        <references count="1">
          <reference field="4294967294" count="1" selected="0">
            <x v="1"/>
          </reference>
        </references>
      </pivotArea>
    </format>
    <format dxfId="97">
      <pivotArea outline="0" collapsedLevelsAreSubtotals="1" fieldPosition="0">
        <references count="1">
          <reference field="4294967294" count="1" selected="0">
            <x v="3"/>
          </reference>
        </references>
      </pivotArea>
    </format>
    <format dxfId="96">
      <pivotArea collapsedLevelsAreSubtotals="1" fieldPosition="0">
        <references count="2">
          <reference field="4294967294" count="1" selected="0">
            <x v="3"/>
          </reference>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530145-FF14-47C1-BFD3-F1F3CBAA2B9A}"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8">
  <location ref="S3:U7" firstHeaderRow="0" firstDataRow="1" firstDataCol="1"/>
  <pivotFields count="9">
    <pivotField compact="0" outline="0" showAll="0">
      <items count="13">
        <item x="0"/>
        <item x="1"/>
        <item x="2"/>
        <item x="3"/>
        <item x="4"/>
        <item x="5"/>
        <item x="6"/>
        <item x="7"/>
        <item x="8"/>
        <item x="9"/>
        <item x="10"/>
        <item x="11"/>
        <item t="default"/>
      </items>
    </pivotField>
    <pivotField compact="0" outline="0" showAll="0">
      <items count="9">
        <item x="7"/>
        <item x="1"/>
        <item x="6"/>
        <item x="4"/>
        <item x="0"/>
        <item x="3"/>
        <item x="2"/>
        <item x="5"/>
        <item t="default"/>
      </items>
    </pivotField>
    <pivotField axis="axisRow" compact="0" outline="0" showAll="0">
      <items count="5">
        <item x="0"/>
        <item x="1"/>
        <item x="3"/>
        <item x="2"/>
        <item t="default"/>
      </items>
    </pivotField>
    <pivotField compact="0" outline="0" showAll="0"/>
    <pivotField compact="0" outline="0" showAll="0"/>
    <pivotField dataField="1" compact="0" outline="0" showAll="0"/>
    <pivotField dataField="1" compact="0" numFmtId="164" outline="0" showAll="0"/>
    <pivotField compact="0" outline="0" showAll="0"/>
    <pivotField compact="0" outline="0" dragToRow="0" dragToCol="0" dragToPage="0" showAll="0" defaultSubtotal="0"/>
  </pivotFields>
  <rowFields count="1">
    <field x="2"/>
  </rowFields>
  <rowItems count="4">
    <i>
      <x/>
    </i>
    <i>
      <x v="1"/>
    </i>
    <i>
      <x v="2"/>
    </i>
    <i>
      <x v="3"/>
    </i>
  </rowItems>
  <colFields count="1">
    <field x="-2"/>
  </colFields>
  <colItems count="2">
    <i>
      <x/>
    </i>
    <i i="1">
      <x v="1"/>
    </i>
  </colItems>
  <dataFields count="2">
    <dataField name=" Sales" fld="5" baseField="0" baseItem="0"/>
    <dataField name=" Revenue" fld="6" baseField="0" baseItem="0" numFmtId="1"/>
  </dataFields>
  <formats count="1">
    <format dxfId="99">
      <pivotArea outline="0" collapsedLevelsAreSubtotals="1" fieldPosition="0">
        <references count="1">
          <reference field="4294967294" count="1" selected="0">
            <x v="1"/>
          </reference>
        </references>
      </pivotArea>
    </format>
  </formats>
  <chartFormats count="6">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3B74D9-CA75-4450-8635-82C05417B490}" name="PivotTable3"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M3:Q16" firstHeaderRow="0" firstDataRow="1" firstDataCol="1"/>
  <pivotFields count="9">
    <pivotField axis="axisRow" compact="0" outline="0" showAll="0">
      <items count="13">
        <item x="0"/>
        <item x="1"/>
        <item x="2"/>
        <item x="3"/>
        <item x="4"/>
        <item x="5"/>
        <item x="6"/>
        <item x="7"/>
        <item x="8"/>
        <item x="9"/>
        <item x="10"/>
        <item x="11"/>
        <item t="default"/>
      </items>
    </pivotField>
    <pivotField compact="0" outline="0" showAll="0">
      <items count="9">
        <item x="7"/>
        <item x="1"/>
        <item x="6"/>
        <item x="4"/>
        <item x="0"/>
        <item x="3"/>
        <item x="2"/>
        <item x="5"/>
        <item t="default"/>
      </items>
    </pivotField>
    <pivotField compact="0" outline="0" showAll="0">
      <items count="5">
        <item x="0"/>
        <item x="1"/>
        <item x="3"/>
        <item x="2"/>
        <item t="default"/>
      </items>
    </pivotField>
    <pivotField dataField="1" compact="0" outline="0" showAll="0"/>
    <pivotField compact="0" outline="0" showAll="0"/>
    <pivotField dataField="1" compact="0" outline="0" showAll="0"/>
    <pivotField dataField="1" compact="0" numFmtId="164" outline="0" showAll="0"/>
    <pivotField compact="0" outline="0" showAll="0"/>
    <pivotField dataField="1" compact="0" outline="0"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4">
    <i>
      <x/>
    </i>
    <i i="1">
      <x v="1"/>
    </i>
    <i i="2">
      <x v="2"/>
    </i>
    <i i="3">
      <x v="3"/>
    </i>
  </colItems>
  <dataFields count="4">
    <dataField name=" Sales" fld="5" baseField="0" baseItem="0"/>
    <dataField name=" Revenue" fld="6" baseField="0" baseItem="0" numFmtId="1"/>
    <dataField name=" Calls Handled" fld="3" baseField="0" baseItem="0"/>
    <dataField name=" AHT" fld="8" baseField="0" baseItem="0" numFmtId="165"/>
  </dataFields>
  <formats count="4">
    <format dxfId="103">
      <pivotArea outline="0" collapsedLevelsAreSubtotals="1" fieldPosition="0">
        <references count="1">
          <reference field="4294967294" count="1" selected="0">
            <x v="1"/>
          </reference>
        </references>
      </pivotArea>
    </format>
    <format dxfId="102">
      <pivotArea outline="0" collapsedLevelsAreSubtotals="1" fieldPosition="0">
        <references count="1">
          <reference field="4294967294" count="1" selected="0">
            <x v="3"/>
          </reference>
        </references>
      </pivotArea>
    </format>
    <format dxfId="101">
      <pivotArea collapsedLevelsAreSubtotals="1" fieldPosition="0">
        <references count="2">
          <reference field="4294967294" count="1" selected="0">
            <x v="3"/>
          </reference>
          <reference field="0" count="0"/>
        </references>
      </pivotArea>
    </format>
    <format dxfId="100">
      <pivotArea field="0" grandRow="1" outline="0" axis="axisRow"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Month" xr10:uid="{0925933C-34C3-409A-B4D3-3816D2FA3DFF}" sourceName="Sale Month">
  <pivotTables>
    <pivotTable tabId="2" name="PivotTable4"/>
    <pivotTable tabId="2" name="PivotTable3"/>
  </pivotTables>
  <data>
    <tabular pivotCacheId="82698904">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58C00E5-0A20-454F-BEA5-BD2980F19859}" sourceName="Product">
  <pivotTables>
    <pivotTable tabId="2" name="PivotTable4"/>
    <pivotTable tabId="2" name="PivotTable3"/>
  </pivotTables>
  <data>
    <tabular pivotCacheId="82698904">
      <items count="8">
        <i x="7" s="1"/>
        <i x="1" s="1"/>
        <i x="6" s="1"/>
        <i x="4" s="1"/>
        <i x="0" s="1"/>
        <i x="3"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D63BF473-CB78-4504-8989-A68B98160AAE}" sourceName="Location">
  <pivotTables>
    <pivotTable tabId="2" name="PivotTable4"/>
    <pivotTable tabId="2" name="PivotTable3"/>
  </pivotTables>
  <data>
    <tabular pivotCacheId="82698904">
      <items count="4">
        <i x="0" s="1"/>
        <i x="1"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23F21DF4-FC28-47C6-B4C0-59DF60E651C5}" sourceName="Product">
  <pivotTables>
    <pivotTable tabId="2" name="PivotTable1"/>
  </pivotTables>
  <data>
    <tabular pivotCacheId="82698904">
      <items count="8">
        <i x="7"/>
        <i x="1"/>
        <i x="6"/>
        <i x="4"/>
        <i x="0"/>
        <i x="3" s="1"/>
        <i x="2"/>
        <i x="5"/>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2" xr10:uid="{43EC4E6B-BEA7-48E5-9B3B-F7015D4B3872}" sourceName="Product">
  <pivotTables>
    <pivotTable tabId="2" name="PivotTable2"/>
  </pivotTables>
  <data>
    <tabular pivotCacheId="82698904">
      <items count="8">
        <i x="7"/>
        <i x="1"/>
        <i x="6" s="1"/>
        <i x="4"/>
        <i x="0"/>
        <i x="3"/>
        <i x="2"/>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Month 1" xr10:uid="{3B1178CB-E98B-4B2D-82B1-F1955EA28A4F}" cache="Slicer_Sale_Month" caption="Sale Month" rowHeight="234950"/>
  <slicer name="Product 1" xr10:uid="{5E6B89DC-187E-41D8-809D-728C0A00CC38}" cache="Slicer_Product" caption="Product" startItem="2" rowHeight="234950"/>
  <slicer name="Location 1" xr10:uid="{BE5ED395-418F-46E4-AE08-89A634E542D0}" cache="Slicer_Location" caption="Location" rowHeight="234950"/>
  <slicer name="Product 3" xr10:uid="{B146C43A-ADDD-4EA8-ADEA-6A791BAE2A20}" cache="Slicer_Product1" caption="Product" rowHeight="234950"/>
  <slicer name="Product 4" xr10:uid="{2032D045-05DD-49F5-A864-90C985F48E68}" cache="Slicer_Product2" caption="Produc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88138-AD7B-41BD-B7DF-AA2734D3B659}">
  <dimension ref="A1:Y22"/>
  <sheetViews>
    <sheetView workbookViewId="0">
      <selection activeCell="X11" sqref="X11"/>
    </sheetView>
  </sheetViews>
  <sheetFormatPr defaultRowHeight="14.4" x14ac:dyDescent="0.3"/>
  <cols>
    <col min="1" max="1" width="12.88671875" bestFit="1" customWidth="1"/>
    <col min="2" max="2" width="13.109375" bestFit="1" customWidth="1"/>
    <col min="3" max="3" width="9.77734375" bestFit="1" customWidth="1"/>
    <col min="4" max="4" width="13.77734375" bestFit="1" customWidth="1"/>
    <col min="5" max="5" width="5.88671875" bestFit="1" customWidth="1"/>
    <col min="7" max="7" width="12.88671875" bestFit="1" customWidth="1"/>
    <col min="8" max="8" width="6.77734375" bestFit="1" customWidth="1"/>
    <col min="9" max="9" width="9.77734375" bestFit="1" customWidth="1"/>
    <col min="10" max="10" width="13.77734375" bestFit="1" customWidth="1"/>
    <col min="11" max="11" width="5.88671875" bestFit="1" customWidth="1"/>
    <col min="13" max="13" width="12.88671875" bestFit="1" customWidth="1"/>
    <col min="14" max="14" width="6" bestFit="1" customWidth="1"/>
    <col min="15" max="15" width="8.77734375" bestFit="1" customWidth="1"/>
    <col min="16" max="16" width="12.6640625" bestFit="1" customWidth="1"/>
    <col min="17" max="17" width="4.88671875" bestFit="1" customWidth="1"/>
    <col min="19" max="19" width="10.44140625" bestFit="1" customWidth="1"/>
    <col min="20" max="20" width="6" bestFit="1" customWidth="1"/>
    <col min="21" max="21" width="8.77734375" bestFit="1" customWidth="1"/>
    <col min="22" max="22" width="12.6640625" customWidth="1"/>
    <col min="23" max="23" width="18" customWidth="1"/>
    <col min="24" max="24" width="12" customWidth="1"/>
    <col min="25" max="25" width="12.109375" customWidth="1"/>
  </cols>
  <sheetData>
    <row r="1" spans="1:25" x14ac:dyDescent="0.3">
      <c r="A1" s="6" t="s">
        <v>1</v>
      </c>
      <c r="B1" t="s">
        <v>14</v>
      </c>
      <c r="G1" s="6" t="s">
        <v>1</v>
      </c>
      <c r="H1" t="s">
        <v>18</v>
      </c>
    </row>
    <row r="3" spans="1:25" x14ac:dyDescent="0.3">
      <c r="A3" s="6" t="s">
        <v>0</v>
      </c>
      <c r="B3" t="s">
        <v>37</v>
      </c>
      <c r="C3" t="s">
        <v>39</v>
      </c>
      <c r="D3" t="s">
        <v>40</v>
      </c>
      <c r="E3" t="s">
        <v>41</v>
      </c>
      <c r="G3" s="6" t="s">
        <v>0</v>
      </c>
      <c r="H3" t="s">
        <v>42</v>
      </c>
      <c r="I3" t="s">
        <v>38</v>
      </c>
      <c r="J3" t="s">
        <v>43</v>
      </c>
      <c r="K3" t="s">
        <v>44</v>
      </c>
      <c r="M3" s="6" t="s">
        <v>0</v>
      </c>
      <c r="N3" t="s">
        <v>33</v>
      </c>
      <c r="O3" t="s">
        <v>34</v>
      </c>
      <c r="P3" t="s">
        <v>35</v>
      </c>
      <c r="Q3" t="s">
        <v>36</v>
      </c>
      <c r="S3" s="6" t="s">
        <v>2</v>
      </c>
      <c r="T3" t="s">
        <v>33</v>
      </c>
      <c r="U3" t="s">
        <v>34</v>
      </c>
      <c r="W3" s="9" t="s">
        <v>33</v>
      </c>
      <c r="X3">
        <v>1</v>
      </c>
    </row>
    <row r="4" spans="1:25" x14ac:dyDescent="0.3">
      <c r="A4" t="s">
        <v>8</v>
      </c>
      <c r="B4" s="7">
        <v>284</v>
      </c>
      <c r="C4" s="8">
        <v>6270.72</v>
      </c>
      <c r="D4" s="7">
        <v>5759</v>
      </c>
      <c r="E4" s="8">
        <v>589</v>
      </c>
      <c r="G4" t="s">
        <v>8</v>
      </c>
      <c r="H4" s="7">
        <v>478</v>
      </c>
      <c r="I4" s="8">
        <v>9234.9600000000009</v>
      </c>
      <c r="J4" s="7">
        <v>6224</v>
      </c>
      <c r="K4" s="8">
        <v>467</v>
      </c>
      <c r="M4" t="s">
        <v>8</v>
      </c>
      <c r="N4" s="7">
        <v>3294</v>
      </c>
      <c r="O4" s="8">
        <v>56752.039999999994</v>
      </c>
      <c r="P4" s="7">
        <v>39131</v>
      </c>
      <c r="Q4" s="8">
        <v>543.25790294140199</v>
      </c>
      <c r="S4" t="s">
        <v>10</v>
      </c>
      <c r="T4" s="7">
        <v>7649</v>
      </c>
      <c r="U4" s="8">
        <v>147620.44000000003</v>
      </c>
      <c r="W4" s="9" t="s">
        <v>34</v>
      </c>
    </row>
    <row r="5" spans="1:25" x14ac:dyDescent="0.3">
      <c r="A5" t="s">
        <v>20</v>
      </c>
      <c r="B5" s="7">
        <v>616</v>
      </c>
      <c r="C5" s="8">
        <v>13601.28</v>
      </c>
      <c r="D5" s="7">
        <v>3305</v>
      </c>
      <c r="E5" s="8">
        <v>350</v>
      </c>
      <c r="G5" t="s">
        <v>20</v>
      </c>
      <c r="H5" s="7">
        <v>612</v>
      </c>
      <c r="I5" s="8">
        <v>11823.84</v>
      </c>
      <c r="J5" s="7">
        <v>3141</v>
      </c>
      <c r="K5" s="8">
        <v>618</v>
      </c>
      <c r="M5" t="s">
        <v>20</v>
      </c>
      <c r="N5" s="7">
        <v>4087</v>
      </c>
      <c r="O5" s="8">
        <v>84150.56</v>
      </c>
      <c r="P5" s="7">
        <v>40103</v>
      </c>
      <c r="Q5" s="8">
        <v>532.55245243497995</v>
      </c>
      <c r="S5" t="s">
        <v>12</v>
      </c>
      <c r="T5" s="7">
        <v>11301</v>
      </c>
      <c r="U5" s="8">
        <v>206901.56</v>
      </c>
      <c r="W5" s="9" t="s">
        <v>35</v>
      </c>
    </row>
    <row r="6" spans="1:25" x14ac:dyDescent="0.3">
      <c r="A6" t="s">
        <v>22</v>
      </c>
      <c r="B6" s="7">
        <v>241</v>
      </c>
      <c r="C6" s="8">
        <v>5321.2800000000007</v>
      </c>
      <c r="D6" s="7">
        <v>5856</v>
      </c>
      <c r="E6" s="8">
        <v>385</v>
      </c>
      <c r="G6" t="s">
        <v>22</v>
      </c>
      <c r="H6" s="7">
        <v>115</v>
      </c>
      <c r="I6" s="8">
        <v>2221.8000000000002</v>
      </c>
      <c r="J6" s="7">
        <v>4003</v>
      </c>
      <c r="K6" s="8">
        <v>564</v>
      </c>
      <c r="M6" t="s">
        <v>22</v>
      </c>
      <c r="N6" s="7">
        <v>3080</v>
      </c>
      <c r="O6" s="8">
        <v>61197.48000000001</v>
      </c>
      <c r="P6" s="7">
        <v>41141</v>
      </c>
      <c r="Q6" s="8">
        <v>481.91060013125593</v>
      </c>
      <c r="S6" t="s">
        <v>21</v>
      </c>
      <c r="T6" s="7">
        <v>9805</v>
      </c>
      <c r="U6" s="8">
        <v>206154.52000000005</v>
      </c>
      <c r="W6" s="9" t="s">
        <v>36</v>
      </c>
    </row>
    <row r="7" spans="1:25" x14ac:dyDescent="0.3">
      <c r="A7" t="s">
        <v>23</v>
      </c>
      <c r="B7" s="7">
        <v>460</v>
      </c>
      <c r="C7" s="8">
        <v>10156.800000000001</v>
      </c>
      <c r="D7" s="7">
        <v>5990</v>
      </c>
      <c r="E7" s="8">
        <v>498</v>
      </c>
      <c r="G7" t="s">
        <v>23</v>
      </c>
      <c r="H7" s="7">
        <v>252</v>
      </c>
      <c r="I7" s="8">
        <v>4868.6400000000003</v>
      </c>
      <c r="J7" s="7">
        <v>5079</v>
      </c>
      <c r="K7" s="8">
        <v>537</v>
      </c>
      <c r="M7" t="s">
        <v>23</v>
      </c>
      <c r="N7" s="7">
        <v>3296</v>
      </c>
      <c r="O7" s="8">
        <v>65190.28</v>
      </c>
      <c r="P7" s="7">
        <v>40996</v>
      </c>
      <c r="Q7" s="8">
        <v>503.30578593033465</v>
      </c>
      <c r="S7" t="s">
        <v>15</v>
      </c>
      <c r="T7" s="7">
        <v>9718</v>
      </c>
      <c r="U7" s="8">
        <v>185506.96</v>
      </c>
    </row>
    <row r="8" spans="1:25" x14ac:dyDescent="0.3">
      <c r="A8" t="s">
        <v>24</v>
      </c>
      <c r="B8" s="7">
        <v>423</v>
      </c>
      <c r="C8" s="8">
        <v>9339.84</v>
      </c>
      <c r="D8" s="7">
        <v>6132</v>
      </c>
      <c r="E8" s="8">
        <v>376</v>
      </c>
      <c r="G8" t="s">
        <v>24</v>
      </c>
      <c r="H8" s="7">
        <v>439</v>
      </c>
      <c r="I8" s="8">
        <v>8481.48</v>
      </c>
      <c r="J8" s="7">
        <v>5614</v>
      </c>
      <c r="K8" s="8">
        <v>352</v>
      </c>
      <c r="M8" t="s">
        <v>24</v>
      </c>
      <c r="N8" s="7">
        <v>2757</v>
      </c>
      <c r="O8" s="8">
        <v>52839.28</v>
      </c>
      <c r="P8" s="7">
        <v>39181</v>
      </c>
      <c r="Q8" s="8">
        <v>470.35195630535208</v>
      </c>
      <c r="W8" t="str">
        <f>INDEX(W3:W6,X3,0)</f>
        <v xml:space="preserve"> Sales</v>
      </c>
    </row>
    <row r="9" spans="1:25" x14ac:dyDescent="0.3">
      <c r="A9" t="s">
        <v>25</v>
      </c>
      <c r="B9" s="7">
        <v>556</v>
      </c>
      <c r="C9" s="8">
        <v>12276.480000000001</v>
      </c>
      <c r="D9" s="7">
        <v>5701</v>
      </c>
      <c r="E9" s="8">
        <v>459</v>
      </c>
      <c r="G9" t="s">
        <v>25</v>
      </c>
      <c r="H9" s="7">
        <v>158</v>
      </c>
      <c r="I9" s="8">
        <v>3052.56</v>
      </c>
      <c r="J9" s="7">
        <v>4583</v>
      </c>
      <c r="K9" s="8">
        <v>660</v>
      </c>
      <c r="M9" t="s">
        <v>25</v>
      </c>
      <c r="N9" s="7">
        <v>2840</v>
      </c>
      <c r="O9" s="8">
        <v>57442.039999999994</v>
      </c>
      <c r="P9" s="7">
        <v>33853</v>
      </c>
      <c r="Q9" s="8">
        <v>507.54807550290963</v>
      </c>
    </row>
    <row r="10" spans="1:25" x14ac:dyDescent="0.3">
      <c r="A10" t="s">
        <v>26</v>
      </c>
      <c r="B10" s="7">
        <v>682</v>
      </c>
      <c r="C10" s="8">
        <v>15058.560000000001</v>
      </c>
      <c r="D10" s="7">
        <v>6785</v>
      </c>
      <c r="E10" s="8">
        <v>435</v>
      </c>
      <c r="G10" t="s">
        <v>26</v>
      </c>
      <c r="H10" s="7">
        <v>272</v>
      </c>
      <c r="I10" s="8">
        <v>5255.04</v>
      </c>
      <c r="J10" s="7">
        <v>3827</v>
      </c>
      <c r="K10" s="8">
        <v>527</v>
      </c>
      <c r="M10" t="s">
        <v>26</v>
      </c>
      <c r="N10" s="7">
        <v>2992</v>
      </c>
      <c r="O10" s="8">
        <v>60000.560000000005</v>
      </c>
      <c r="P10" s="7">
        <v>38687</v>
      </c>
      <c r="Q10" s="8">
        <v>493.82870214800835</v>
      </c>
    </row>
    <row r="11" spans="1:25" x14ac:dyDescent="0.3">
      <c r="A11" t="s">
        <v>27</v>
      </c>
      <c r="B11" s="7">
        <v>538</v>
      </c>
      <c r="C11" s="8">
        <v>11879.04</v>
      </c>
      <c r="D11" s="7">
        <v>5501</v>
      </c>
      <c r="E11" s="8">
        <v>588</v>
      </c>
      <c r="G11" t="s">
        <v>27</v>
      </c>
      <c r="H11" s="7">
        <v>355</v>
      </c>
      <c r="I11" s="8">
        <v>6858.6</v>
      </c>
      <c r="J11" s="7">
        <v>5709</v>
      </c>
      <c r="K11" s="8">
        <v>514</v>
      </c>
      <c r="M11" t="s">
        <v>27</v>
      </c>
      <c r="N11" s="7">
        <v>4054</v>
      </c>
      <c r="O11" s="8">
        <v>75598.240000000005</v>
      </c>
      <c r="P11" s="7">
        <v>45702</v>
      </c>
      <c r="Q11" s="8">
        <v>491.55658395693843</v>
      </c>
      <c r="X11" t="s">
        <v>45</v>
      </c>
      <c r="Y11" t="s">
        <v>46</v>
      </c>
    </row>
    <row r="12" spans="1:25" x14ac:dyDescent="0.3">
      <c r="A12" t="s">
        <v>28</v>
      </c>
      <c r="B12" s="7">
        <v>213</v>
      </c>
      <c r="C12" s="8">
        <v>4703.04</v>
      </c>
      <c r="D12" s="7">
        <v>3788</v>
      </c>
      <c r="E12" s="8">
        <v>460</v>
      </c>
      <c r="G12" t="s">
        <v>28</v>
      </c>
      <c r="H12" s="7">
        <v>243</v>
      </c>
      <c r="I12" s="8">
        <v>4694.76</v>
      </c>
      <c r="J12" s="7">
        <v>4347</v>
      </c>
      <c r="K12" s="8">
        <v>407</v>
      </c>
      <c r="M12" t="s">
        <v>28</v>
      </c>
      <c r="N12" s="7">
        <v>2694</v>
      </c>
      <c r="O12" s="8">
        <v>51131.760000000009</v>
      </c>
      <c r="P12" s="7">
        <v>40136</v>
      </c>
      <c r="Q12" s="8">
        <v>487.35182878214073</v>
      </c>
      <c r="W12" t="s">
        <v>47</v>
      </c>
      <c r="X12" t="str">
        <f>W8&amp;" for "&amp;B1</f>
        <v xml:space="preserve"> Sales for Smartphone</v>
      </c>
      <c r="Y12" t="str">
        <f>W8&amp;" for "&amp;H1</f>
        <v xml:space="preserve"> Sales for Ipad</v>
      </c>
    </row>
    <row r="13" spans="1:25" x14ac:dyDescent="0.3">
      <c r="A13" t="s">
        <v>29</v>
      </c>
      <c r="B13" s="7">
        <v>649</v>
      </c>
      <c r="C13" s="8">
        <v>14329.920000000002</v>
      </c>
      <c r="D13" s="7">
        <v>4006</v>
      </c>
      <c r="E13" s="8">
        <v>659</v>
      </c>
      <c r="G13" t="s">
        <v>29</v>
      </c>
      <c r="H13" s="7">
        <v>368</v>
      </c>
      <c r="I13" s="8">
        <v>7109.76</v>
      </c>
      <c r="J13" s="7">
        <v>3212</v>
      </c>
      <c r="K13" s="8">
        <v>638</v>
      </c>
      <c r="M13" t="s">
        <v>29</v>
      </c>
      <c r="N13" s="7">
        <v>3582</v>
      </c>
      <c r="O13" s="8">
        <v>70060.760000000009</v>
      </c>
      <c r="P13" s="7">
        <v>37446</v>
      </c>
      <c r="Q13" s="8">
        <v>537.80080649468573</v>
      </c>
      <c r="W13" t="s">
        <v>48</v>
      </c>
      <c r="X13" t="str">
        <f>W8&amp;1</f>
        <v xml:space="preserve"> Sales1</v>
      </c>
      <c r="Y13" t="str">
        <f>W8&amp;2</f>
        <v xml:space="preserve"> Sales2</v>
      </c>
    </row>
    <row r="14" spans="1:25" x14ac:dyDescent="0.3">
      <c r="A14" t="s">
        <v>30</v>
      </c>
      <c r="B14" s="7">
        <v>315</v>
      </c>
      <c r="C14" s="8">
        <v>6955.2000000000007</v>
      </c>
      <c r="D14" s="7">
        <v>6188</v>
      </c>
      <c r="E14" s="8">
        <v>634</v>
      </c>
      <c r="G14" t="s">
        <v>30</v>
      </c>
      <c r="H14" s="7">
        <v>271</v>
      </c>
      <c r="I14" s="8">
        <v>5235.72</v>
      </c>
      <c r="J14" s="7">
        <v>3634</v>
      </c>
      <c r="K14" s="8">
        <v>369</v>
      </c>
      <c r="M14" t="s">
        <v>30</v>
      </c>
      <c r="N14" s="7">
        <v>3091</v>
      </c>
      <c r="O14" s="8">
        <v>58687.72</v>
      </c>
      <c r="P14" s="7">
        <v>43325</v>
      </c>
      <c r="Q14" s="8">
        <v>481.49068667051358</v>
      </c>
      <c r="W14" t="s">
        <v>49</v>
      </c>
      <c r="X14">
        <f>MATCH(X13,$A$3:$K$3,0)</f>
        <v>2</v>
      </c>
      <c r="Y14">
        <f>MATCH(Y13,$A$3:$K$3,0)</f>
        <v>8</v>
      </c>
    </row>
    <row r="15" spans="1:25" x14ac:dyDescent="0.3">
      <c r="A15" t="s">
        <v>31</v>
      </c>
      <c r="B15" s="7">
        <v>445</v>
      </c>
      <c r="C15" s="8">
        <v>9825.6</v>
      </c>
      <c r="D15" s="7">
        <v>4679</v>
      </c>
      <c r="E15" s="8">
        <v>674</v>
      </c>
      <c r="G15" t="s">
        <v>31</v>
      </c>
      <c r="H15" s="7">
        <v>177</v>
      </c>
      <c r="I15" s="8">
        <v>3419.64</v>
      </c>
      <c r="J15" s="7">
        <v>3903</v>
      </c>
      <c r="K15" s="8">
        <v>356</v>
      </c>
      <c r="M15" t="s">
        <v>31</v>
      </c>
      <c r="N15" s="7">
        <v>2706</v>
      </c>
      <c r="O15" s="8">
        <v>53132.759999999995</v>
      </c>
      <c r="P15" s="7">
        <v>39690</v>
      </c>
      <c r="Q15" s="8">
        <v>491.50410682791636</v>
      </c>
      <c r="W15" t="s">
        <v>50</v>
      </c>
      <c r="X15">
        <v>4</v>
      </c>
      <c r="Y15">
        <v>4</v>
      </c>
    </row>
    <row r="16" spans="1:25" x14ac:dyDescent="0.3">
      <c r="M16" t="s">
        <v>32</v>
      </c>
      <c r="N16" s="7">
        <v>38473</v>
      </c>
      <c r="O16" s="8">
        <v>746183.48</v>
      </c>
      <c r="P16" s="7">
        <v>479391</v>
      </c>
      <c r="Q16" s="8">
        <v>501.30887521876713</v>
      </c>
      <c r="W16" t="s">
        <v>51</v>
      </c>
      <c r="X16">
        <f>COUNTA(A:A)+1</f>
        <v>15</v>
      </c>
      <c r="Y16">
        <f>COUNTA(G:G)+1</f>
        <v>15</v>
      </c>
    </row>
    <row r="17" spans="23:25" x14ac:dyDescent="0.3">
      <c r="W17" t="s">
        <v>52</v>
      </c>
      <c r="X17" t="str">
        <f>ADDRESS(X15,X14,4)</f>
        <v>B4</v>
      </c>
      <c r="Y17" t="str">
        <f>ADDRESS(Y15,Y14,4)</f>
        <v>H4</v>
      </c>
    </row>
    <row r="18" spans="23:25" x14ac:dyDescent="0.3">
      <c r="W18" t="s">
        <v>53</v>
      </c>
      <c r="X18" t="str">
        <f>ADDRESS(X16,X14,4)</f>
        <v>B15</v>
      </c>
      <c r="Y18" t="str">
        <f>ADDRESS(Y16,Y14,4)</f>
        <v>H15</v>
      </c>
    </row>
    <row r="19" spans="23:25" x14ac:dyDescent="0.3">
      <c r="W19" t="s">
        <v>54</v>
      </c>
      <c r="X19" t="str">
        <f>"pivot!"&amp;X17&amp;":"&amp;X18</f>
        <v>pivot!B4:B15</v>
      </c>
      <c r="Y19" t="str">
        <f>"pivot!"&amp;Y17&amp;":"&amp;Y18</f>
        <v>pivot!H4:H15</v>
      </c>
    </row>
    <row r="20" spans="23:25" x14ac:dyDescent="0.3">
      <c r="W20" t="s">
        <v>55</v>
      </c>
      <c r="X20" t="str">
        <f>"pivot!A4:A"&amp;COUNTA(A:A)+1</f>
        <v>pivot!A4:A15</v>
      </c>
    </row>
    <row r="22" spans="23:25" x14ac:dyDescent="0.3">
      <c r="X22" t="str">
        <f>B1&amp;" Vs "&amp;H1</f>
        <v>Smartphone Vs Ipad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8BED9-5A39-4122-AAC8-DF1DF306D9AA}">
  <dimension ref="P4:T13"/>
  <sheetViews>
    <sheetView showGridLines="0" tabSelected="1" zoomScale="99" zoomScaleNormal="99" workbookViewId="0">
      <selection activeCell="W9" sqref="W9"/>
    </sheetView>
  </sheetViews>
  <sheetFormatPr defaultRowHeight="14.4" x14ac:dyDescent="0.3"/>
  <sheetData>
    <row r="4" spans="16:20" ht="15" thickBot="1" x14ac:dyDescent="0.35"/>
    <row r="5" spans="16:20" x14ac:dyDescent="0.3">
      <c r="P5" s="14">
        <f>GETPIVOTDATA(" Calls Handled",Pivot!$M$3)</f>
        <v>479391</v>
      </c>
      <c r="Q5" s="15"/>
      <c r="S5" s="18">
        <f>GETPIVOTDATA(" AHT",Pivot!$M$3)</f>
        <v>501.30887521876713</v>
      </c>
      <c r="T5" s="19"/>
    </row>
    <row r="6" spans="16:20" ht="15" thickBot="1" x14ac:dyDescent="0.35">
      <c r="P6" s="16"/>
      <c r="Q6" s="17"/>
      <c r="S6" s="20"/>
      <c r="T6" s="21"/>
    </row>
    <row r="7" spans="16:20" x14ac:dyDescent="0.3">
      <c r="P7" s="10"/>
      <c r="Q7" s="11"/>
      <c r="S7" s="10"/>
      <c r="T7" s="11"/>
    </row>
    <row r="8" spans="16:20" ht="15" thickBot="1" x14ac:dyDescent="0.35">
      <c r="P8" s="12"/>
      <c r="Q8" s="13"/>
      <c r="S8" s="12"/>
      <c r="T8" s="13"/>
    </row>
    <row r="9" spans="16:20" ht="15" thickBot="1" x14ac:dyDescent="0.35"/>
    <row r="10" spans="16:20" x14ac:dyDescent="0.3">
      <c r="P10" s="14">
        <f>GETPIVOTDATA(" Sales",Pivot!$M$3)</f>
        <v>38473</v>
      </c>
      <c r="Q10" s="15"/>
      <c r="S10" s="18">
        <f>GETPIVOTDATA(" Revenue",Pivot!$M$3)</f>
        <v>746183.48</v>
      </c>
      <c r="T10" s="19"/>
    </row>
    <row r="11" spans="16:20" ht="15" thickBot="1" x14ac:dyDescent="0.35">
      <c r="P11" s="16"/>
      <c r="Q11" s="17"/>
      <c r="S11" s="20"/>
      <c r="T11" s="21"/>
    </row>
    <row r="12" spans="16:20" x14ac:dyDescent="0.3">
      <c r="P12" s="10"/>
      <c r="Q12" s="11"/>
      <c r="S12" s="10"/>
      <c r="T12" s="11"/>
    </row>
    <row r="13" spans="16:20" ht="15" thickBot="1" x14ac:dyDescent="0.35">
      <c r="P13" s="12"/>
      <c r="Q13" s="13"/>
      <c r="S13" s="12"/>
      <c r="T13" s="13"/>
    </row>
  </sheetData>
  <mergeCells count="8">
    <mergeCell ref="P12:Q13"/>
    <mergeCell ref="S12:T13"/>
    <mergeCell ref="P7:Q8"/>
    <mergeCell ref="P5:Q6"/>
    <mergeCell ref="S5:T6"/>
    <mergeCell ref="P10:Q11"/>
    <mergeCell ref="S10:T11"/>
    <mergeCell ref="S7:T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Drop Down 1">
              <controlPr defaultSize="0" autoLine="0" autoPict="0">
                <anchor moveWithCells="1">
                  <from>
                    <xdr:col>14</xdr:col>
                    <xdr:colOff>541020</xdr:colOff>
                    <xdr:row>15</xdr:row>
                    <xdr:rowOff>22860</xdr:rowOff>
                  </from>
                  <to>
                    <xdr:col>17</xdr:col>
                    <xdr:colOff>403860</xdr:colOff>
                    <xdr:row>16</xdr:row>
                    <xdr:rowOff>60960</xdr:rowOff>
                  </to>
                </anchor>
              </controlPr>
            </control>
          </mc:Choice>
        </mc:AlternateContent>
      </controls>
    </mc:Choice>
  </mc:AlternateContent>
  <extLst>
    <ext xmlns:x14="http://schemas.microsoft.com/office/spreadsheetml/2009/9/main" uri="{05C60535-1F16-4fd2-B633-F4F36F0B64E0}">
      <x14:sparklineGroups xmlns:xm="http://schemas.microsoft.com/office/excel/2006/main">
        <x14:sparklineGroup type="column" displayEmptyCellsAs="gap" xr2:uid="{DF541FC7-232C-44D0-A17D-A5808A4AE086}">
          <x14:colorSeries rgb="FF323232"/>
          <x14:colorNegative rgb="FFD00000"/>
          <x14:colorAxis rgb="FF000000"/>
          <x14:colorMarkers rgb="FFD00000"/>
          <x14:colorFirst rgb="FFD00000"/>
          <x14:colorLast rgb="FFD00000"/>
          <x14:colorHigh rgb="FFD00000"/>
          <x14:colorLow rgb="FFD00000"/>
          <x14:sparklines>
            <x14:sparkline>
              <xm:f>Pivot!$O$4:$O$15</xm:f>
              <xm:sqref>S12</xm:sqref>
            </x14:sparkline>
          </x14:sparklines>
        </x14:sparklineGroup>
        <x14:sparklineGroup type="column" displayEmptyCellsAs="gap" xr2:uid="{682826CE-5DDF-4D77-878D-87C2FE8D5B4E}">
          <x14:colorSeries rgb="FF323232"/>
          <x14:colorNegative rgb="FFD00000"/>
          <x14:colorAxis rgb="FF000000"/>
          <x14:colorMarkers rgb="FFD00000"/>
          <x14:colorFirst rgb="FFD00000"/>
          <x14:colorLast rgb="FFD00000"/>
          <x14:colorHigh rgb="FFD00000"/>
          <x14:colorLow rgb="FFD00000"/>
          <x14:sparklines>
            <x14:sparkline>
              <xm:f>Pivot!$N$4:$N$15</xm:f>
              <xm:sqref>P12</xm:sqref>
            </x14:sparkline>
          </x14:sparklines>
        </x14:sparklineGroup>
        <x14:sparklineGroup type="column" displayEmptyCellsAs="gap" xr2:uid="{A7ABC4C7-9069-4F0E-B70E-2E431B28AA89}">
          <x14:colorSeries rgb="FF000000"/>
          <x14:colorNegative rgb="FF0070C0"/>
          <x14:colorAxis rgb="FF000000"/>
          <x14:colorMarkers rgb="FF0070C0"/>
          <x14:colorFirst rgb="FF0070C0"/>
          <x14:colorLast rgb="FF0070C0"/>
          <x14:colorHigh rgb="FF0070C0"/>
          <x14:colorLow rgb="FF0070C0"/>
          <x14:sparklines>
            <x14:sparkline>
              <xm:f>Pivot!$Q$4:$Q$15</xm:f>
              <xm:sqref>S7</xm:sqref>
            </x14:sparkline>
          </x14:sparklines>
        </x14:sparklineGroup>
        <x14:sparklineGroup type="column" displayEmptyCellsAs="gap" xr2:uid="{5F5AD951-025B-4B38-B62F-6A4F3139642A}">
          <x14:colorSeries rgb="FF323232"/>
          <x14:colorNegative rgb="FFD00000"/>
          <x14:colorAxis rgb="FF000000"/>
          <x14:colorMarkers rgb="FFD00000"/>
          <x14:colorFirst rgb="FFD00000"/>
          <x14:colorLast rgb="FFD00000"/>
          <x14:colorHigh rgb="FFD00000"/>
          <x14:colorLow rgb="FFD00000"/>
          <x14:sparklines>
            <x14:sparkline>
              <xm:f>Pivot!$P$4:$P$15</xm:f>
              <xm:sqref>P7</xm:sqref>
            </x14:sparkline>
          </x14:sparklines>
        </x14:sparklineGroup>
      </x14:sparklineGroups>
    </ex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7"/>
  <sheetViews>
    <sheetView workbookViewId="0">
      <selection activeCell="C7" sqref="C7"/>
    </sheetView>
  </sheetViews>
  <sheetFormatPr defaultRowHeight="14.4" x14ac:dyDescent="0.3"/>
  <cols>
    <col min="1" max="1" width="12" customWidth="1"/>
    <col min="2" max="2" width="13.6640625" customWidth="1"/>
    <col min="3" max="3" width="13.5546875" customWidth="1"/>
    <col min="4" max="4" width="16.77734375" customWidth="1"/>
    <col min="5" max="5" width="20.5546875" customWidth="1"/>
    <col min="6" max="6" width="13.21875" customWidth="1"/>
    <col min="7" max="7" width="15.44140625" customWidth="1"/>
    <col min="8" max="8" width="19.77734375" customWidth="1"/>
  </cols>
  <sheetData>
    <row r="1" spans="1:8" x14ac:dyDescent="0.3">
      <c r="A1" s="1" t="s">
        <v>0</v>
      </c>
      <c r="B1" s="1" t="s">
        <v>1</v>
      </c>
      <c r="C1" s="1" t="s">
        <v>2</v>
      </c>
      <c r="D1" s="1" t="s">
        <v>3</v>
      </c>
      <c r="E1" s="1" t="s">
        <v>4</v>
      </c>
      <c r="F1" s="1" t="s">
        <v>5</v>
      </c>
      <c r="G1" s="1" t="s">
        <v>6</v>
      </c>
      <c r="H1" s="2" t="s">
        <v>7</v>
      </c>
    </row>
    <row r="2" spans="1:8" x14ac:dyDescent="0.3">
      <c r="A2" s="3" t="s">
        <v>8</v>
      </c>
      <c r="B2" s="3" t="s">
        <v>9</v>
      </c>
      <c r="C2" s="3" t="s">
        <v>10</v>
      </c>
      <c r="D2" s="3">
        <v>3092</v>
      </c>
      <c r="E2" s="3">
        <v>603</v>
      </c>
      <c r="F2" s="3">
        <v>634</v>
      </c>
      <c r="G2" s="4">
        <v>8165.92</v>
      </c>
      <c r="H2" s="5">
        <f>E2*D2</f>
        <v>1864476</v>
      </c>
    </row>
    <row r="3" spans="1:8" x14ac:dyDescent="0.3">
      <c r="A3" s="3" t="s">
        <v>8</v>
      </c>
      <c r="B3" s="3" t="s">
        <v>11</v>
      </c>
      <c r="C3" s="3" t="s">
        <v>12</v>
      </c>
      <c r="D3" s="3">
        <v>4182</v>
      </c>
      <c r="E3" s="3">
        <v>592</v>
      </c>
      <c r="F3" s="3">
        <v>123</v>
      </c>
      <c r="G3" s="4">
        <v>2602.6799999999998</v>
      </c>
      <c r="H3" s="5">
        <f t="shared" ref="H3:H66" si="0">E3*D3</f>
        <v>2475744</v>
      </c>
    </row>
    <row r="4" spans="1:8" x14ac:dyDescent="0.3">
      <c r="A4" s="3" t="s">
        <v>8</v>
      </c>
      <c r="B4" s="3" t="s">
        <v>13</v>
      </c>
      <c r="C4" s="3" t="s">
        <v>12</v>
      </c>
      <c r="D4" s="3">
        <v>3682</v>
      </c>
      <c r="E4" s="3">
        <v>405</v>
      </c>
      <c r="F4" s="3">
        <v>692</v>
      </c>
      <c r="G4" s="4">
        <v>8276.32</v>
      </c>
      <c r="H4" s="5">
        <f t="shared" si="0"/>
        <v>1491210</v>
      </c>
    </row>
    <row r="5" spans="1:8" x14ac:dyDescent="0.3">
      <c r="A5" s="3" t="s">
        <v>8</v>
      </c>
      <c r="B5" s="3" t="s">
        <v>14</v>
      </c>
      <c r="C5" s="3" t="s">
        <v>15</v>
      </c>
      <c r="D5" s="3">
        <v>5759</v>
      </c>
      <c r="E5" s="3">
        <v>589</v>
      </c>
      <c r="F5" s="3">
        <v>284</v>
      </c>
      <c r="G5" s="4">
        <v>6270.72</v>
      </c>
      <c r="H5" s="5">
        <f t="shared" si="0"/>
        <v>3392051</v>
      </c>
    </row>
    <row r="6" spans="1:8" x14ac:dyDescent="0.3">
      <c r="A6" s="3" t="s">
        <v>8</v>
      </c>
      <c r="B6" s="3" t="s">
        <v>16</v>
      </c>
      <c r="C6" s="3" t="s">
        <v>15</v>
      </c>
      <c r="D6" s="3">
        <v>4919</v>
      </c>
      <c r="E6" s="3">
        <v>671</v>
      </c>
      <c r="F6" s="3">
        <v>186</v>
      </c>
      <c r="G6" s="4">
        <v>4791.3600000000006</v>
      </c>
      <c r="H6" s="5">
        <f t="shared" si="0"/>
        <v>3300649</v>
      </c>
    </row>
    <row r="7" spans="1:8" x14ac:dyDescent="0.3">
      <c r="A7" s="3" t="s">
        <v>8</v>
      </c>
      <c r="B7" s="3" t="s">
        <v>17</v>
      </c>
      <c r="C7" s="3" t="s">
        <v>15</v>
      </c>
      <c r="D7" s="3">
        <v>6050</v>
      </c>
      <c r="E7" s="3">
        <v>472</v>
      </c>
      <c r="F7" s="3">
        <v>688</v>
      </c>
      <c r="G7" s="4">
        <v>12026.24</v>
      </c>
      <c r="H7" s="5">
        <f t="shared" si="0"/>
        <v>2855600</v>
      </c>
    </row>
    <row r="8" spans="1:8" x14ac:dyDescent="0.3">
      <c r="A8" s="3" t="s">
        <v>8</v>
      </c>
      <c r="B8" s="3" t="s">
        <v>18</v>
      </c>
      <c r="C8" s="3" t="s">
        <v>10</v>
      </c>
      <c r="D8" s="3">
        <v>6224</v>
      </c>
      <c r="E8" s="3">
        <v>467</v>
      </c>
      <c r="F8" s="3">
        <v>478</v>
      </c>
      <c r="G8" s="4">
        <v>9234.9600000000009</v>
      </c>
      <c r="H8" s="5">
        <f t="shared" si="0"/>
        <v>2906608</v>
      </c>
    </row>
    <row r="9" spans="1:8" x14ac:dyDescent="0.3">
      <c r="A9" s="3" t="s">
        <v>8</v>
      </c>
      <c r="B9" s="3" t="s">
        <v>19</v>
      </c>
      <c r="C9" s="3" t="s">
        <v>12</v>
      </c>
      <c r="D9" s="3">
        <v>5223</v>
      </c>
      <c r="E9" s="3">
        <v>569</v>
      </c>
      <c r="F9" s="3">
        <v>209</v>
      </c>
      <c r="G9" s="4">
        <v>5383.84</v>
      </c>
      <c r="H9" s="5">
        <f t="shared" si="0"/>
        <v>2971887</v>
      </c>
    </row>
    <row r="10" spans="1:8" x14ac:dyDescent="0.3">
      <c r="A10" s="3" t="s">
        <v>20</v>
      </c>
      <c r="B10" s="3" t="s">
        <v>9</v>
      </c>
      <c r="C10" s="3" t="s">
        <v>10</v>
      </c>
      <c r="D10" s="3">
        <v>6859</v>
      </c>
      <c r="E10" s="3">
        <v>591</v>
      </c>
      <c r="F10" s="3">
        <v>393</v>
      </c>
      <c r="G10" s="4">
        <v>5061.84</v>
      </c>
      <c r="H10" s="5">
        <f t="shared" si="0"/>
        <v>4053669</v>
      </c>
    </row>
    <row r="11" spans="1:8" x14ac:dyDescent="0.3">
      <c r="A11" s="3" t="s">
        <v>20</v>
      </c>
      <c r="B11" s="3" t="s">
        <v>11</v>
      </c>
      <c r="C11" s="3" t="s">
        <v>15</v>
      </c>
      <c r="D11" s="3">
        <v>5683</v>
      </c>
      <c r="E11" s="3">
        <v>669</v>
      </c>
      <c r="F11" s="3">
        <v>508</v>
      </c>
      <c r="G11" s="4">
        <v>10749.28</v>
      </c>
      <c r="H11" s="5">
        <f t="shared" si="0"/>
        <v>3801927</v>
      </c>
    </row>
    <row r="12" spans="1:8" x14ac:dyDescent="0.3">
      <c r="A12" s="3" t="s">
        <v>20</v>
      </c>
      <c r="B12" s="3" t="s">
        <v>13</v>
      </c>
      <c r="C12" s="3" t="s">
        <v>12</v>
      </c>
      <c r="D12" s="3">
        <v>3771</v>
      </c>
      <c r="E12" s="3">
        <v>332</v>
      </c>
      <c r="F12" s="3">
        <v>169</v>
      </c>
      <c r="G12" s="4">
        <v>2021.2400000000002</v>
      </c>
      <c r="H12" s="5">
        <f t="shared" si="0"/>
        <v>1251972</v>
      </c>
    </row>
    <row r="13" spans="1:8" x14ac:dyDescent="0.3">
      <c r="A13" s="3" t="s">
        <v>20</v>
      </c>
      <c r="B13" s="3" t="s">
        <v>14</v>
      </c>
      <c r="C13" s="3" t="s">
        <v>21</v>
      </c>
      <c r="D13" s="3">
        <v>3305</v>
      </c>
      <c r="E13" s="3">
        <v>350</v>
      </c>
      <c r="F13" s="3">
        <v>616</v>
      </c>
      <c r="G13" s="4">
        <v>13601.28</v>
      </c>
      <c r="H13" s="5">
        <f t="shared" si="0"/>
        <v>1156750</v>
      </c>
    </row>
    <row r="14" spans="1:8" x14ac:dyDescent="0.3">
      <c r="A14" s="3" t="s">
        <v>20</v>
      </c>
      <c r="B14" s="3" t="s">
        <v>16</v>
      </c>
      <c r="C14" s="3" t="s">
        <v>21</v>
      </c>
      <c r="D14" s="3">
        <v>6440</v>
      </c>
      <c r="E14" s="3">
        <v>572</v>
      </c>
      <c r="F14" s="3">
        <v>625</v>
      </c>
      <c r="G14" s="4">
        <v>16100.000000000002</v>
      </c>
      <c r="H14" s="5">
        <f t="shared" si="0"/>
        <v>3683680</v>
      </c>
    </row>
    <row r="15" spans="1:8" x14ac:dyDescent="0.3">
      <c r="A15" s="3" t="s">
        <v>20</v>
      </c>
      <c r="B15" s="3" t="s">
        <v>17</v>
      </c>
      <c r="C15" s="3" t="s">
        <v>12</v>
      </c>
      <c r="D15" s="3">
        <v>5869</v>
      </c>
      <c r="E15" s="3">
        <v>525</v>
      </c>
      <c r="F15" s="3">
        <v>627</v>
      </c>
      <c r="G15" s="4">
        <v>10959.960000000001</v>
      </c>
      <c r="H15" s="5">
        <f t="shared" si="0"/>
        <v>3081225</v>
      </c>
    </row>
    <row r="16" spans="1:8" x14ac:dyDescent="0.3">
      <c r="A16" s="3" t="s">
        <v>20</v>
      </c>
      <c r="B16" s="3" t="s">
        <v>18</v>
      </c>
      <c r="C16" s="3" t="s">
        <v>21</v>
      </c>
      <c r="D16" s="3">
        <v>3141</v>
      </c>
      <c r="E16" s="3">
        <v>618</v>
      </c>
      <c r="F16" s="3">
        <v>612</v>
      </c>
      <c r="G16" s="4">
        <v>11823.84</v>
      </c>
      <c r="H16" s="5">
        <f t="shared" si="0"/>
        <v>1941138</v>
      </c>
    </row>
    <row r="17" spans="1:8" x14ac:dyDescent="0.3">
      <c r="A17" s="3" t="s">
        <v>20</v>
      </c>
      <c r="B17" s="3" t="s">
        <v>19</v>
      </c>
      <c r="C17" s="3" t="s">
        <v>21</v>
      </c>
      <c r="D17" s="3">
        <v>5035</v>
      </c>
      <c r="E17" s="3">
        <v>474</v>
      </c>
      <c r="F17" s="3">
        <v>537</v>
      </c>
      <c r="G17" s="4">
        <v>13833.12</v>
      </c>
      <c r="H17" s="5">
        <f t="shared" si="0"/>
        <v>2386590</v>
      </c>
    </row>
    <row r="18" spans="1:8" x14ac:dyDescent="0.3">
      <c r="A18" s="3" t="s">
        <v>22</v>
      </c>
      <c r="B18" s="3" t="s">
        <v>9</v>
      </c>
      <c r="C18" s="3" t="s">
        <v>21</v>
      </c>
      <c r="D18" s="3">
        <v>5339</v>
      </c>
      <c r="E18" s="3">
        <v>462</v>
      </c>
      <c r="F18" s="3">
        <v>226</v>
      </c>
      <c r="G18" s="4">
        <v>2910.88</v>
      </c>
      <c r="H18" s="5">
        <f t="shared" si="0"/>
        <v>2466618</v>
      </c>
    </row>
    <row r="19" spans="1:8" x14ac:dyDescent="0.3">
      <c r="A19" s="3" t="s">
        <v>22</v>
      </c>
      <c r="B19" s="3" t="s">
        <v>11</v>
      </c>
      <c r="C19" s="3" t="s">
        <v>15</v>
      </c>
      <c r="D19" s="3">
        <v>6729</v>
      </c>
      <c r="E19" s="3">
        <v>531</v>
      </c>
      <c r="F19" s="3">
        <v>608</v>
      </c>
      <c r="G19" s="4">
        <v>12865.28</v>
      </c>
      <c r="H19" s="5">
        <f t="shared" si="0"/>
        <v>3573099</v>
      </c>
    </row>
    <row r="20" spans="1:8" x14ac:dyDescent="0.3">
      <c r="A20" s="3" t="s">
        <v>22</v>
      </c>
      <c r="B20" s="3" t="s">
        <v>13</v>
      </c>
      <c r="C20" s="3" t="s">
        <v>15</v>
      </c>
      <c r="D20" s="3">
        <v>5824</v>
      </c>
      <c r="E20" s="3">
        <v>373</v>
      </c>
      <c r="F20" s="3">
        <v>410</v>
      </c>
      <c r="G20" s="4">
        <v>4903.6000000000004</v>
      </c>
      <c r="H20" s="5">
        <f t="shared" si="0"/>
        <v>2172352</v>
      </c>
    </row>
    <row r="21" spans="1:8" x14ac:dyDescent="0.3">
      <c r="A21" s="3" t="s">
        <v>22</v>
      </c>
      <c r="B21" s="3" t="s">
        <v>14</v>
      </c>
      <c r="C21" s="3" t="s">
        <v>12</v>
      </c>
      <c r="D21" s="3">
        <v>5856</v>
      </c>
      <c r="E21" s="3">
        <v>385</v>
      </c>
      <c r="F21" s="3">
        <v>241</v>
      </c>
      <c r="G21" s="4">
        <v>5321.2800000000007</v>
      </c>
      <c r="H21" s="5">
        <f t="shared" si="0"/>
        <v>2254560</v>
      </c>
    </row>
    <row r="22" spans="1:8" x14ac:dyDescent="0.3">
      <c r="A22" s="3" t="s">
        <v>22</v>
      </c>
      <c r="B22" s="3" t="s">
        <v>16</v>
      </c>
      <c r="C22" s="3" t="s">
        <v>10</v>
      </c>
      <c r="D22" s="3">
        <v>6048</v>
      </c>
      <c r="E22" s="3">
        <v>405</v>
      </c>
      <c r="F22" s="3">
        <v>653</v>
      </c>
      <c r="G22" s="4">
        <v>16821.280000000002</v>
      </c>
      <c r="H22" s="5">
        <f t="shared" si="0"/>
        <v>2449440</v>
      </c>
    </row>
    <row r="23" spans="1:8" x14ac:dyDescent="0.3">
      <c r="A23" s="3" t="s">
        <v>22</v>
      </c>
      <c r="B23" s="3" t="s">
        <v>17</v>
      </c>
      <c r="C23" s="3" t="s">
        <v>12</v>
      </c>
      <c r="D23" s="3">
        <v>4335</v>
      </c>
      <c r="E23" s="3">
        <v>630</v>
      </c>
      <c r="F23" s="3">
        <v>622</v>
      </c>
      <c r="G23" s="4">
        <v>10872.56</v>
      </c>
      <c r="H23" s="5">
        <f t="shared" si="0"/>
        <v>2731050</v>
      </c>
    </row>
    <row r="24" spans="1:8" x14ac:dyDescent="0.3">
      <c r="A24" s="3" t="s">
        <v>22</v>
      </c>
      <c r="B24" s="3" t="s">
        <v>18</v>
      </c>
      <c r="C24" s="3" t="s">
        <v>10</v>
      </c>
      <c r="D24" s="3">
        <v>4003</v>
      </c>
      <c r="E24" s="3">
        <v>564</v>
      </c>
      <c r="F24" s="3">
        <v>115</v>
      </c>
      <c r="G24" s="4">
        <v>2221.8000000000002</v>
      </c>
      <c r="H24" s="5">
        <f t="shared" si="0"/>
        <v>2257692</v>
      </c>
    </row>
    <row r="25" spans="1:8" x14ac:dyDescent="0.3">
      <c r="A25" s="3" t="s">
        <v>22</v>
      </c>
      <c r="B25" s="3" t="s">
        <v>19</v>
      </c>
      <c r="C25" s="3" t="s">
        <v>15</v>
      </c>
      <c r="D25" s="3">
        <v>3007</v>
      </c>
      <c r="E25" s="3">
        <v>639</v>
      </c>
      <c r="F25" s="3">
        <v>205</v>
      </c>
      <c r="G25" s="4">
        <v>5280.8</v>
      </c>
      <c r="H25" s="5">
        <f t="shared" si="0"/>
        <v>1921473</v>
      </c>
    </row>
    <row r="26" spans="1:8" x14ac:dyDescent="0.3">
      <c r="A26" s="3" t="s">
        <v>23</v>
      </c>
      <c r="B26" s="3" t="s">
        <v>9</v>
      </c>
      <c r="C26" s="3" t="s">
        <v>15</v>
      </c>
      <c r="D26" s="3">
        <v>4582</v>
      </c>
      <c r="E26" s="3">
        <v>513</v>
      </c>
      <c r="F26" s="3">
        <v>301</v>
      </c>
      <c r="G26" s="4">
        <v>3876.88</v>
      </c>
      <c r="H26" s="5">
        <f t="shared" si="0"/>
        <v>2350566</v>
      </c>
    </row>
    <row r="27" spans="1:8" x14ac:dyDescent="0.3">
      <c r="A27" s="3" t="s">
        <v>23</v>
      </c>
      <c r="B27" s="3" t="s">
        <v>11</v>
      </c>
      <c r="C27" s="3" t="s">
        <v>21</v>
      </c>
      <c r="D27" s="3">
        <v>6769</v>
      </c>
      <c r="E27" s="3">
        <v>314</v>
      </c>
      <c r="F27" s="3">
        <v>201</v>
      </c>
      <c r="G27" s="4">
        <v>4253.16</v>
      </c>
      <c r="H27" s="5">
        <f t="shared" si="0"/>
        <v>2125466</v>
      </c>
    </row>
    <row r="28" spans="1:8" x14ac:dyDescent="0.3">
      <c r="A28" s="3" t="s">
        <v>23</v>
      </c>
      <c r="B28" s="3" t="s">
        <v>13</v>
      </c>
      <c r="C28" s="3" t="s">
        <v>15</v>
      </c>
      <c r="D28" s="3">
        <v>3777</v>
      </c>
      <c r="E28" s="3">
        <v>547</v>
      </c>
      <c r="F28" s="3">
        <v>496</v>
      </c>
      <c r="G28" s="4">
        <v>5932.1600000000008</v>
      </c>
      <c r="H28" s="5">
        <f t="shared" si="0"/>
        <v>2066019</v>
      </c>
    </row>
    <row r="29" spans="1:8" x14ac:dyDescent="0.3">
      <c r="A29" s="3" t="s">
        <v>23</v>
      </c>
      <c r="B29" s="3" t="s">
        <v>14</v>
      </c>
      <c r="C29" s="3" t="s">
        <v>10</v>
      </c>
      <c r="D29" s="3">
        <v>5990</v>
      </c>
      <c r="E29" s="3">
        <v>498</v>
      </c>
      <c r="F29" s="3">
        <v>460</v>
      </c>
      <c r="G29" s="4">
        <v>10156.800000000001</v>
      </c>
      <c r="H29" s="5">
        <f t="shared" si="0"/>
        <v>2983020</v>
      </c>
    </row>
    <row r="30" spans="1:8" x14ac:dyDescent="0.3">
      <c r="A30" s="3" t="s">
        <v>23</v>
      </c>
      <c r="B30" s="3" t="s">
        <v>16</v>
      </c>
      <c r="C30" s="3" t="s">
        <v>10</v>
      </c>
      <c r="D30" s="3">
        <v>5441</v>
      </c>
      <c r="E30" s="3">
        <v>667</v>
      </c>
      <c r="F30" s="3">
        <v>565</v>
      </c>
      <c r="G30" s="4">
        <v>14554.400000000001</v>
      </c>
      <c r="H30" s="5">
        <f t="shared" si="0"/>
        <v>3629147</v>
      </c>
    </row>
    <row r="31" spans="1:8" x14ac:dyDescent="0.3">
      <c r="A31" s="3" t="s">
        <v>23</v>
      </c>
      <c r="B31" s="3" t="s">
        <v>17</v>
      </c>
      <c r="C31" s="3" t="s">
        <v>15</v>
      </c>
      <c r="D31" s="3">
        <v>3155</v>
      </c>
      <c r="E31" s="3">
        <v>413</v>
      </c>
      <c r="F31" s="3">
        <v>574</v>
      </c>
      <c r="G31" s="4">
        <v>10033.52</v>
      </c>
      <c r="H31" s="5">
        <f t="shared" si="0"/>
        <v>1303015</v>
      </c>
    </row>
    <row r="32" spans="1:8" x14ac:dyDescent="0.3">
      <c r="A32" s="3" t="s">
        <v>23</v>
      </c>
      <c r="B32" s="3" t="s">
        <v>18</v>
      </c>
      <c r="C32" s="3" t="s">
        <v>15</v>
      </c>
      <c r="D32" s="3">
        <v>5079</v>
      </c>
      <c r="E32" s="3">
        <v>537</v>
      </c>
      <c r="F32" s="3">
        <v>252</v>
      </c>
      <c r="G32" s="4">
        <v>4868.6400000000003</v>
      </c>
      <c r="H32" s="5">
        <f t="shared" si="0"/>
        <v>2727423</v>
      </c>
    </row>
    <row r="33" spans="1:8" x14ac:dyDescent="0.3">
      <c r="A33" s="3" t="s">
        <v>23</v>
      </c>
      <c r="B33" s="3" t="s">
        <v>19</v>
      </c>
      <c r="C33" s="3" t="s">
        <v>10</v>
      </c>
      <c r="D33" s="3">
        <v>6203</v>
      </c>
      <c r="E33" s="3">
        <v>556</v>
      </c>
      <c r="F33" s="3">
        <v>447</v>
      </c>
      <c r="G33" s="4">
        <v>11514.720000000001</v>
      </c>
      <c r="H33" s="5">
        <f t="shared" si="0"/>
        <v>3448868</v>
      </c>
    </row>
    <row r="34" spans="1:8" x14ac:dyDescent="0.3">
      <c r="A34" s="3" t="s">
        <v>24</v>
      </c>
      <c r="B34" s="3" t="s">
        <v>9</v>
      </c>
      <c r="C34" s="3" t="s">
        <v>12</v>
      </c>
      <c r="D34" s="3">
        <v>6793</v>
      </c>
      <c r="E34" s="3">
        <v>648</v>
      </c>
      <c r="F34" s="3">
        <v>548</v>
      </c>
      <c r="G34" s="4">
        <v>7058.2400000000007</v>
      </c>
      <c r="H34" s="5">
        <f t="shared" si="0"/>
        <v>4401864</v>
      </c>
    </row>
    <row r="35" spans="1:8" x14ac:dyDescent="0.3">
      <c r="A35" s="3" t="s">
        <v>24</v>
      </c>
      <c r="B35" s="3" t="s">
        <v>11</v>
      </c>
      <c r="C35" s="3" t="s">
        <v>15</v>
      </c>
      <c r="D35" s="3">
        <v>5177</v>
      </c>
      <c r="E35" s="3">
        <v>454</v>
      </c>
      <c r="F35" s="3">
        <v>424</v>
      </c>
      <c r="G35" s="4">
        <v>8971.84</v>
      </c>
      <c r="H35" s="5">
        <f t="shared" si="0"/>
        <v>2350358</v>
      </c>
    </row>
    <row r="36" spans="1:8" x14ac:dyDescent="0.3">
      <c r="A36" s="3" t="s">
        <v>24</v>
      </c>
      <c r="B36" s="3" t="s">
        <v>13</v>
      </c>
      <c r="C36" s="3" t="s">
        <v>15</v>
      </c>
      <c r="D36" s="3">
        <v>3800</v>
      </c>
      <c r="E36" s="3">
        <v>367</v>
      </c>
      <c r="F36" s="3">
        <v>251</v>
      </c>
      <c r="G36" s="4">
        <v>3001.96</v>
      </c>
      <c r="H36" s="5">
        <f t="shared" si="0"/>
        <v>1394600</v>
      </c>
    </row>
    <row r="37" spans="1:8" x14ac:dyDescent="0.3">
      <c r="A37" s="3" t="s">
        <v>24</v>
      </c>
      <c r="B37" s="3" t="s">
        <v>14</v>
      </c>
      <c r="C37" s="3" t="s">
        <v>12</v>
      </c>
      <c r="D37" s="3">
        <v>6132</v>
      </c>
      <c r="E37" s="3">
        <v>376</v>
      </c>
      <c r="F37" s="3">
        <v>423</v>
      </c>
      <c r="G37" s="4">
        <v>9339.84</v>
      </c>
      <c r="H37" s="5">
        <f t="shared" si="0"/>
        <v>2305632</v>
      </c>
    </row>
    <row r="38" spans="1:8" x14ac:dyDescent="0.3">
      <c r="A38" s="3" t="s">
        <v>24</v>
      </c>
      <c r="B38" s="3" t="s">
        <v>16</v>
      </c>
      <c r="C38" s="3" t="s">
        <v>12</v>
      </c>
      <c r="D38" s="3">
        <v>3210</v>
      </c>
      <c r="E38" s="3">
        <v>700</v>
      </c>
      <c r="F38" s="3">
        <v>312</v>
      </c>
      <c r="G38" s="4">
        <v>8037.1200000000008</v>
      </c>
      <c r="H38" s="5">
        <f t="shared" si="0"/>
        <v>2247000</v>
      </c>
    </row>
    <row r="39" spans="1:8" x14ac:dyDescent="0.3">
      <c r="A39" s="3" t="s">
        <v>24</v>
      </c>
      <c r="B39" s="3" t="s">
        <v>17</v>
      </c>
      <c r="C39" s="3" t="s">
        <v>10</v>
      </c>
      <c r="D39" s="3">
        <v>4511</v>
      </c>
      <c r="E39" s="3">
        <v>394</v>
      </c>
      <c r="F39" s="3">
        <v>160</v>
      </c>
      <c r="G39" s="4">
        <v>2796.8</v>
      </c>
      <c r="H39" s="5">
        <f t="shared" si="0"/>
        <v>1777334</v>
      </c>
    </row>
    <row r="40" spans="1:8" x14ac:dyDescent="0.3">
      <c r="A40" s="3" t="s">
        <v>24</v>
      </c>
      <c r="B40" s="3" t="s">
        <v>18</v>
      </c>
      <c r="C40" s="3" t="s">
        <v>12</v>
      </c>
      <c r="D40" s="3">
        <v>5614</v>
      </c>
      <c r="E40" s="3">
        <v>352</v>
      </c>
      <c r="F40" s="3">
        <v>439</v>
      </c>
      <c r="G40" s="4">
        <v>8481.48</v>
      </c>
      <c r="H40" s="5">
        <f t="shared" si="0"/>
        <v>1976128</v>
      </c>
    </row>
    <row r="41" spans="1:8" x14ac:dyDescent="0.3">
      <c r="A41" s="3" t="s">
        <v>24</v>
      </c>
      <c r="B41" s="3" t="s">
        <v>19</v>
      </c>
      <c r="C41" s="3" t="s">
        <v>15</v>
      </c>
      <c r="D41" s="3">
        <v>3944</v>
      </c>
      <c r="E41" s="3">
        <v>501</v>
      </c>
      <c r="F41" s="3">
        <v>200</v>
      </c>
      <c r="G41" s="4">
        <v>5152</v>
      </c>
      <c r="H41" s="5">
        <f t="shared" si="0"/>
        <v>1975944</v>
      </c>
    </row>
    <row r="42" spans="1:8" x14ac:dyDescent="0.3">
      <c r="A42" s="3" t="s">
        <v>25</v>
      </c>
      <c r="B42" s="3" t="s">
        <v>9</v>
      </c>
      <c r="C42" s="3" t="s">
        <v>10</v>
      </c>
      <c r="D42" s="3">
        <v>4032</v>
      </c>
      <c r="E42" s="3">
        <v>664</v>
      </c>
      <c r="F42" s="3">
        <v>187</v>
      </c>
      <c r="G42" s="4">
        <v>2408.56</v>
      </c>
      <c r="H42" s="5">
        <f t="shared" si="0"/>
        <v>2677248</v>
      </c>
    </row>
    <row r="43" spans="1:8" x14ac:dyDescent="0.3">
      <c r="A43" s="3" t="s">
        <v>25</v>
      </c>
      <c r="B43" s="3" t="s">
        <v>11</v>
      </c>
      <c r="C43" s="3" t="s">
        <v>21</v>
      </c>
      <c r="D43" s="3">
        <v>3115</v>
      </c>
      <c r="E43" s="3">
        <v>592</v>
      </c>
      <c r="F43" s="3">
        <v>397</v>
      </c>
      <c r="G43" s="4">
        <v>8400.52</v>
      </c>
      <c r="H43" s="5">
        <f t="shared" si="0"/>
        <v>1844080</v>
      </c>
    </row>
    <row r="44" spans="1:8" x14ac:dyDescent="0.3">
      <c r="A44" s="3" t="s">
        <v>25</v>
      </c>
      <c r="B44" s="3" t="s">
        <v>13</v>
      </c>
      <c r="C44" s="3" t="s">
        <v>21</v>
      </c>
      <c r="D44" s="3">
        <v>5134</v>
      </c>
      <c r="E44" s="3">
        <v>322</v>
      </c>
      <c r="F44" s="3">
        <v>406</v>
      </c>
      <c r="G44" s="4">
        <v>4855.76</v>
      </c>
      <c r="H44" s="5">
        <f t="shared" si="0"/>
        <v>1653148</v>
      </c>
    </row>
    <row r="45" spans="1:8" x14ac:dyDescent="0.3">
      <c r="A45" s="3" t="s">
        <v>25</v>
      </c>
      <c r="B45" s="3" t="s">
        <v>14</v>
      </c>
      <c r="C45" s="3" t="s">
        <v>10</v>
      </c>
      <c r="D45" s="3">
        <v>5701</v>
      </c>
      <c r="E45" s="3">
        <v>459</v>
      </c>
      <c r="F45" s="3">
        <v>556</v>
      </c>
      <c r="G45" s="4">
        <v>12276.480000000001</v>
      </c>
      <c r="H45" s="5">
        <f t="shared" si="0"/>
        <v>2616759</v>
      </c>
    </row>
    <row r="46" spans="1:8" x14ac:dyDescent="0.3">
      <c r="A46" s="3" t="s">
        <v>25</v>
      </c>
      <c r="B46" s="3" t="s">
        <v>16</v>
      </c>
      <c r="C46" s="3" t="s">
        <v>10</v>
      </c>
      <c r="D46" s="3">
        <v>3882</v>
      </c>
      <c r="E46" s="3">
        <v>460</v>
      </c>
      <c r="F46" s="3">
        <v>237</v>
      </c>
      <c r="G46" s="4">
        <v>6105.1200000000008</v>
      </c>
      <c r="H46" s="5">
        <f t="shared" si="0"/>
        <v>1785720</v>
      </c>
    </row>
    <row r="47" spans="1:8" x14ac:dyDescent="0.3">
      <c r="A47" s="3" t="s">
        <v>25</v>
      </c>
      <c r="B47" s="3" t="s">
        <v>17</v>
      </c>
      <c r="C47" s="3" t="s">
        <v>12</v>
      </c>
      <c r="D47" s="3">
        <v>4175</v>
      </c>
      <c r="E47" s="3">
        <v>459</v>
      </c>
      <c r="F47" s="3">
        <v>340</v>
      </c>
      <c r="G47" s="4">
        <v>5943.2</v>
      </c>
      <c r="H47" s="5">
        <f t="shared" si="0"/>
        <v>1916325</v>
      </c>
    </row>
    <row r="48" spans="1:8" x14ac:dyDescent="0.3">
      <c r="A48" s="3" t="s">
        <v>25</v>
      </c>
      <c r="B48" s="3" t="s">
        <v>18</v>
      </c>
      <c r="C48" s="3" t="s">
        <v>15</v>
      </c>
      <c r="D48" s="3">
        <v>4583</v>
      </c>
      <c r="E48" s="3">
        <v>660</v>
      </c>
      <c r="F48" s="3">
        <v>158</v>
      </c>
      <c r="G48" s="4">
        <v>3052.56</v>
      </c>
      <c r="H48" s="5">
        <f t="shared" si="0"/>
        <v>3024780</v>
      </c>
    </row>
    <row r="49" spans="1:8" x14ac:dyDescent="0.3">
      <c r="A49" s="3" t="s">
        <v>25</v>
      </c>
      <c r="B49" s="3" t="s">
        <v>19</v>
      </c>
      <c r="C49" s="3" t="s">
        <v>21</v>
      </c>
      <c r="D49" s="3">
        <v>3231</v>
      </c>
      <c r="E49" s="3">
        <v>515</v>
      </c>
      <c r="F49" s="3">
        <v>559</v>
      </c>
      <c r="G49" s="4">
        <v>14399.84</v>
      </c>
      <c r="H49" s="5">
        <f t="shared" si="0"/>
        <v>1663965</v>
      </c>
    </row>
    <row r="50" spans="1:8" x14ac:dyDescent="0.3">
      <c r="A50" s="3" t="s">
        <v>26</v>
      </c>
      <c r="B50" s="3" t="s">
        <v>9</v>
      </c>
      <c r="C50" s="3" t="s">
        <v>10</v>
      </c>
      <c r="D50" s="3">
        <v>3173</v>
      </c>
      <c r="E50" s="3">
        <v>427</v>
      </c>
      <c r="F50" s="3">
        <v>102</v>
      </c>
      <c r="G50" s="4">
        <v>1313.76</v>
      </c>
      <c r="H50" s="5">
        <f t="shared" si="0"/>
        <v>1354871</v>
      </c>
    </row>
    <row r="51" spans="1:8" x14ac:dyDescent="0.3">
      <c r="A51" s="3" t="s">
        <v>26</v>
      </c>
      <c r="B51" s="3" t="s">
        <v>11</v>
      </c>
      <c r="C51" s="3" t="s">
        <v>10</v>
      </c>
      <c r="D51" s="3">
        <v>5724</v>
      </c>
      <c r="E51" s="3">
        <v>376</v>
      </c>
      <c r="F51" s="3">
        <v>369</v>
      </c>
      <c r="G51" s="4">
        <v>7808.04</v>
      </c>
      <c r="H51" s="5">
        <f t="shared" si="0"/>
        <v>2152224</v>
      </c>
    </row>
    <row r="52" spans="1:8" x14ac:dyDescent="0.3">
      <c r="A52" s="3" t="s">
        <v>26</v>
      </c>
      <c r="B52" s="3" t="s">
        <v>13</v>
      </c>
      <c r="C52" s="3" t="s">
        <v>21</v>
      </c>
      <c r="D52" s="3">
        <v>6103</v>
      </c>
      <c r="E52" s="3">
        <v>661</v>
      </c>
      <c r="F52" s="3">
        <v>418</v>
      </c>
      <c r="G52" s="4">
        <v>4999.2800000000007</v>
      </c>
      <c r="H52" s="5">
        <f t="shared" si="0"/>
        <v>4034083</v>
      </c>
    </row>
    <row r="53" spans="1:8" x14ac:dyDescent="0.3">
      <c r="A53" s="3" t="s">
        <v>26</v>
      </c>
      <c r="B53" s="3" t="s">
        <v>14</v>
      </c>
      <c r="C53" s="3" t="s">
        <v>21</v>
      </c>
      <c r="D53" s="3">
        <v>6785</v>
      </c>
      <c r="E53" s="3">
        <v>435</v>
      </c>
      <c r="F53" s="3">
        <v>682</v>
      </c>
      <c r="G53" s="4">
        <v>15058.560000000001</v>
      </c>
      <c r="H53" s="5">
        <f t="shared" si="0"/>
        <v>2951475</v>
      </c>
    </row>
    <row r="54" spans="1:8" x14ac:dyDescent="0.3">
      <c r="A54" s="3" t="s">
        <v>26</v>
      </c>
      <c r="B54" s="3" t="s">
        <v>16</v>
      </c>
      <c r="C54" s="3" t="s">
        <v>21</v>
      </c>
      <c r="D54" s="3">
        <v>3027</v>
      </c>
      <c r="E54" s="3">
        <v>407</v>
      </c>
      <c r="F54" s="3">
        <v>438</v>
      </c>
      <c r="G54" s="4">
        <v>11282.880000000001</v>
      </c>
      <c r="H54" s="5">
        <f t="shared" si="0"/>
        <v>1231989</v>
      </c>
    </row>
    <row r="55" spans="1:8" x14ac:dyDescent="0.3">
      <c r="A55" s="3" t="s">
        <v>26</v>
      </c>
      <c r="B55" s="3" t="s">
        <v>17</v>
      </c>
      <c r="C55" s="3" t="s">
        <v>21</v>
      </c>
      <c r="D55" s="3">
        <v>5016</v>
      </c>
      <c r="E55" s="3">
        <v>681</v>
      </c>
      <c r="F55" s="3">
        <v>487</v>
      </c>
      <c r="G55" s="4">
        <v>8512.76</v>
      </c>
      <c r="H55" s="5">
        <f t="shared" si="0"/>
        <v>3415896</v>
      </c>
    </row>
    <row r="56" spans="1:8" x14ac:dyDescent="0.3">
      <c r="A56" s="3" t="s">
        <v>26</v>
      </c>
      <c r="B56" s="3" t="s">
        <v>18</v>
      </c>
      <c r="C56" s="3" t="s">
        <v>21</v>
      </c>
      <c r="D56" s="3">
        <v>3827</v>
      </c>
      <c r="E56" s="3">
        <v>527</v>
      </c>
      <c r="F56" s="3">
        <v>272</v>
      </c>
      <c r="G56" s="4">
        <v>5255.04</v>
      </c>
      <c r="H56" s="5">
        <f t="shared" si="0"/>
        <v>2016829</v>
      </c>
    </row>
    <row r="57" spans="1:8" x14ac:dyDescent="0.3">
      <c r="A57" s="3" t="s">
        <v>26</v>
      </c>
      <c r="B57" s="3" t="s">
        <v>19</v>
      </c>
      <c r="C57" s="3" t="s">
        <v>15</v>
      </c>
      <c r="D57" s="3">
        <v>5032</v>
      </c>
      <c r="E57" s="3">
        <v>387</v>
      </c>
      <c r="F57" s="3">
        <v>224</v>
      </c>
      <c r="G57" s="4">
        <v>5770.2400000000007</v>
      </c>
      <c r="H57" s="5">
        <f t="shared" si="0"/>
        <v>1947384</v>
      </c>
    </row>
    <row r="58" spans="1:8" x14ac:dyDescent="0.3">
      <c r="A58" s="3" t="s">
        <v>27</v>
      </c>
      <c r="B58" s="3" t="s">
        <v>9</v>
      </c>
      <c r="C58" s="3" t="s">
        <v>10</v>
      </c>
      <c r="D58" s="3">
        <v>3997</v>
      </c>
      <c r="E58" s="3">
        <v>453</v>
      </c>
      <c r="F58" s="3">
        <v>664</v>
      </c>
      <c r="G58" s="4">
        <v>8552.32</v>
      </c>
      <c r="H58" s="5">
        <f t="shared" si="0"/>
        <v>1810641</v>
      </c>
    </row>
    <row r="59" spans="1:8" x14ac:dyDescent="0.3">
      <c r="A59" s="3" t="s">
        <v>27</v>
      </c>
      <c r="B59" s="3" t="s">
        <v>11</v>
      </c>
      <c r="C59" s="3" t="s">
        <v>12</v>
      </c>
      <c r="D59" s="3">
        <v>5920</v>
      </c>
      <c r="E59" s="3">
        <v>374</v>
      </c>
      <c r="F59" s="3">
        <v>599</v>
      </c>
      <c r="G59" s="4">
        <v>12674.84</v>
      </c>
      <c r="H59" s="5">
        <f t="shared" si="0"/>
        <v>2214080</v>
      </c>
    </row>
    <row r="60" spans="1:8" x14ac:dyDescent="0.3">
      <c r="A60" s="3" t="s">
        <v>27</v>
      </c>
      <c r="B60" s="3" t="s">
        <v>13</v>
      </c>
      <c r="C60" s="3" t="s">
        <v>12</v>
      </c>
      <c r="D60" s="3">
        <v>6481</v>
      </c>
      <c r="E60" s="3">
        <v>365</v>
      </c>
      <c r="F60" s="3">
        <v>668</v>
      </c>
      <c r="G60" s="4">
        <v>7989.2800000000007</v>
      </c>
      <c r="H60" s="5">
        <f t="shared" si="0"/>
        <v>2365565</v>
      </c>
    </row>
    <row r="61" spans="1:8" x14ac:dyDescent="0.3">
      <c r="A61" s="3" t="s">
        <v>27</v>
      </c>
      <c r="B61" s="3" t="s">
        <v>14</v>
      </c>
      <c r="C61" s="3" t="s">
        <v>15</v>
      </c>
      <c r="D61" s="3">
        <v>5501</v>
      </c>
      <c r="E61" s="3">
        <v>588</v>
      </c>
      <c r="F61" s="3">
        <v>538</v>
      </c>
      <c r="G61" s="4">
        <v>11879.04</v>
      </c>
      <c r="H61" s="5">
        <f t="shared" si="0"/>
        <v>3234588</v>
      </c>
    </row>
    <row r="62" spans="1:8" x14ac:dyDescent="0.3">
      <c r="A62" s="3" t="s">
        <v>27</v>
      </c>
      <c r="B62" s="3" t="s">
        <v>16</v>
      </c>
      <c r="C62" s="3" t="s">
        <v>12</v>
      </c>
      <c r="D62" s="3">
        <v>6949</v>
      </c>
      <c r="E62" s="3">
        <v>542</v>
      </c>
      <c r="F62" s="3">
        <v>205</v>
      </c>
      <c r="G62" s="4">
        <v>5280.8</v>
      </c>
      <c r="H62" s="5">
        <f t="shared" si="0"/>
        <v>3766358</v>
      </c>
    </row>
    <row r="63" spans="1:8" x14ac:dyDescent="0.3">
      <c r="A63" s="3" t="s">
        <v>27</v>
      </c>
      <c r="B63" s="3" t="s">
        <v>17</v>
      </c>
      <c r="C63" s="3" t="s">
        <v>12</v>
      </c>
      <c r="D63" s="3">
        <v>5439</v>
      </c>
      <c r="E63" s="3">
        <v>535</v>
      </c>
      <c r="F63" s="3">
        <v>488</v>
      </c>
      <c r="G63" s="4">
        <v>8530.24</v>
      </c>
      <c r="H63" s="5">
        <f t="shared" si="0"/>
        <v>2909865</v>
      </c>
    </row>
    <row r="64" spans="1:8" x14ac:dyDescent="0.3">
      <c r="A64" s="3" t="s">
        <v>27</v>
      </c>
      <c r="B64" s="3" t="s">
        <v>18</v>
      </c>
      <c r="C64" s="3" t="s">
        <v>21</v>
      </c>
      <c r="D64" s="3">
        <v>5709</v>
      </c>
      <c r="E64" s="3">
        <v>514</v>
      </c>
      <c r="F64" s="3">
        <v>355</v>
      </c>
      <c r="G64" s="4">
        <v>6858.6</v>
      </c>
      <c r="H64" s="5">
        <f t="shared" si="0"/>
        <v>2934426</v>
      </c>
    </row>
    <row r="65" spans="1:8" x14ac:dyDescent="0.3">
      <c r="A65" s="3" t="s">
        <v>27</v>
      </c>
      <c r="B65" s="3" t="s">
        <v>19</v>
      </c>
      <c r="C65" s="3" t="s">
        <v>15</v>
      </c>
      <c r="D65" s="3">
        <v>5706</v>
      </c>
      <c r="E65" s="3">
        <v>566</v>
      </c>
      <c r="F65" s="3">
        <v>537</v>
      </c>
      <c r="G65" s="4">
        <v>13833.12</v>
      </c>
      <c r="H65" s="5">
        <f t="shared" si="0"/>
        <v>3229596</v>
      </c>
    </row>
    <row r="66" spans="1:8" x14ac:dyDescent="0.3">
      <c r="A66" s="3" t="s">
        <v>28</v>
      </c>
      <c r="B66" s="3" t="s">
        <v>9</v>
      </c>
      <c r="C66" s="3" t="s">
        <v>21</v>
      </c>
      <c r="D66" s="3">
        <v>3307</v>
      </c>
      <c r="E66" s="3">
        <v>409</v>
      </c>
      <c r="F66" s="3">
        <v>350</v>
      </c>
      <c r="G66" s="4">
        <v>4508</v>
      </c>
      <c r="H66" s="5">
        <f t="shared" si="0"/>
        <v>1352563</v>
      </c>
    </row>
    <row r="67" spans="1:8" x14ac:dyDescent="0.3">
      <c r="A67" s="3" t="s">
        <v>28</v>
      </c>
      <c r="B67" s="3" t="s">
        <v>11</v>
      </c>
      <c r="C67" s="3" t="s">
        <v>10</v>
      </c>
      <c r="D67" s="3">
        <v>6277</v>
      </c>
      <c r="E67" s="3">
        <v>505</v>
      </c>
      <c r="F67" s="3">
        <v>412</v>
      </c>
      <c r="G67" s="4">
        <v>8717.92</v>
      </c>
      <c r="H67" s="5">
        <f t="shared" ref="H67:H97" si="1">E67*D67</f>
        <v>3169885</v>
      </c>
    </row>
    <row r="68" spans="1:8" x14ac:dyDescent="0.3">
      <c r="A68" s="3" t="s">
        <v>28</v>
      </c>
      <c r="B68" s="3" t="s">
        <v>13</v>
      </c>
      <c r="C68" s="3" t="s">
        <v>12</v>
      </c>
      <c r="D68" s="3">
        <v>6941</v>
      </c>
      <c r="E68" s="3">
        <v>429</v>
      </c>
      <c r="F68" s="3">
        <v>561</v>
      </c>
      <c r="G68" s="4">
        <v>6709.56</v>
      </c>
      <c r="H68" s="5">
        <f t="shared" si="1"/>
        <v>2977689</v>
      </c>
    </row>
    <row r="69" spans="1:8" x14ac:dyDescent="0.3">
      <c r="A69" s="3" t="s">
        <v>28</v>
      </c>
      <c r="B69" s="3" t="s">
        <v>14</v>
      </c>
      <c r="C69" s="3" t="s">
        <v>21</v>
      </c>
      <c r="D69" s="3">
        <v>3788</v>
      </c>
      <c r="E69" s="3">
        <v>460</v>
      </c>
      <c r="F69" s="3">
        <v>213</v>
      </c>
      <c r="G69" s="4">
        <v>4703.04</v>
      </c>
      <c r="H69" s="5">
        <f t="shared" si="1"/>
        <v>1742480</v>
      </c>
    </row>
    <row r="70" spans="1:8" x14ac:dyDescent="0.3">
      <c r="A70" s="3" t="s">
        <v>28</v>
      </c>
      <c r="B70" s="3" t="s">
        <v>16</v>
      </c>
      <c r="C70" s="3" t="s">
        <v>15</v>
      </c>
      <c r="D70" s="3">
        <v>4421</v>
      </c>
      <c r="E70" s="3">
        <v>420</v>
      </c>
      <c r="F70" s="3">
        <v>360</v>
      </c>
      <c r="G70" s="4">
        <v>9273.6</v>
      </c>
      <c r="H70" s="5">
        <f t="shared" si="1"/>
        <v>1856820</v>
      </c>
    </row>
    <row r="71" spans="1:8" x14ac:dyDescent="0.3">
      <c r="A71" s="3" t="s">
        <v>28</v>
      </c>
      <c r="B71" s="3" t="s">
        <v>17</v>
      </c>
      <c r="C71" s="3" t="s">
        <v>21</v>
      </c>
      <c r="D71" s="3">
        <v>6364</v>
      </c>
      <c r="E71" s="3">
        <v>579</v>
      </c>
      <c r="F71" s="3">
        <v>214</v>
      </c>
      <c r="G71" s="4">
        <v>3740.7200000000003</v>
      </c>
      <c r="H71" s="5">
        <f t="shared" si="1"/>
        <v>3684756</v>
      </c>
    </row>
    <row r="72" spans="1:8" x14ac:dyDescent="0.3">
      <c r="A72" s="3" t="s">
        <v>28</v>
      </c>
      <c r="B72" s="3" t="s">
        <v>18</v>
      </c>
      <c r="C72" s="3" t="s">
        <v>12</v>
      </c>
      <c r="D72" s="3">
        <v>4347</v>
      </c>
      <c r="E72" s="3">
        <v>407</v>
      </c>
      <c r="F72" s="3">
        <v>243</v>
      </c>
      <c r="G72" s="4">
        <v>4694.76</v>
      </c>
      <c r="H72" s="5">
        <f t="shared" si="1"/>
        <v>1769229</v>
      </c>
    </row>
    <row r="73" spans="1:8" x14ac:dyDescent="0.3">
      <c r="A73" s="3" t="s">
        <v>28</v>
      </c>
      <c r="B73" s="3" t="s">
        <v>19</v>
      </c>
      <c r="C73" s="3" t="s">
        <v>12</v>
      </c>
      <c r="D73" s="3">
        <v>4691</v>
      </c>
      <c r="E73" s="3">
        <v>641</v>
      </c>
      <c r="F73" s="3">
        <v>341</v>
      </c>
      <c r="G73" s="4">
        <v>8784.16</v>
      </c>
      <c r="H73" s="5">
        <f t="shared" si="1"/>
        <v>3006931</v>
      </c>
    </row>
    <row r="74" spans="1:8" x14ac:dyDescent="0.3">
      <c r="A74" s="3" t="s">
        <v>29</v>
      </c>
      <c r="B74" s="3" t="s">
        <v>9</v>
      </c>
      <c r="C74" s="3" t="s">
        <v>12</v>
      </c>
      <c r="D74" s="3">
        <v>4560</v>
      </c>
      <c r="E74" s="3">
        <v>449</v>
      </c>
      <c r="F74" s="3">
        <v>432</v>
      </c>
      <c r="G74" s="4">
        <v>5564.1600000000008</v>
      </c>
      <c r="H74" s="5">
        <f t="shared" si="1"/>
        <v>2047440</v>
      </c>
    </row>
    <row r="75" spans="1:8" x14ac:dyDescent="0.3">
      <c r="A75" s="3" t="s">
        <v>29</v>
      </c>
      <c r="B75" s="3" t="s">
        <v>11</v>
      </c>
      <c r="C75" s="3" t="s">
        <v>15</v>
      </c>
      <c r="D75" s="3">
        <v>5765</v>
      </c>
      <c r="E75" s="3">
        <v>661</v>
      </c>
      <c r="F75" s="3">
        <v>310</v>
      </c>
      <c r="G75" s="4">
        <v>6559.6</v>
      </c>
      <c r="H75" s="5">
        <f t="shared" si="1"/>
        <v>3810665</v>
      </c>
    </row>
    <row r="76" spans="1:8" x14ac:dyDescent="0.3">
      <c r="A76" s="3" t="s">
        <v>29</v>
      </c>
      <c r="B76" s="3" t="s">
        <v>13</v>
      </c>
      <c r="C76" s="3" t="s">
        <v>10</v>
      </c>
      <c r="D76" s="3">
        <v>3180</v>
      </c>
      <c r="E76" s="3">
        <v>328</v>
      </c>
      <c r="F76" s="3">
        <v>370</v>
      </c>
      <c r="G76" s="4">
        <v>4425.2000000000007</v>
      </c>
      <c r="H76" s="5">
        <f t="shared" si="1"/>
        <v>1043040</v>
      </c>
    </row>
    <row r="77" spans="1:8" x14ac:dyDescent="0.3">
      <c r="A77" s="3" t="s">
        <v>29</v>
      </c>
      <c r="B77" s="3" t="s">
        <v>14</v>
      </c>
      <c r="C77" s="3" t="s">
        <v>12</v>
      </c>
      <c r="D77" s="3">
        <v>4006</v>
      </c>
      <c r="E77" s="3">
        <v>659</v>
      </c>
      <c r="F77" s="3">
        <v>649</v>
      </c>
      <c r="G77" s="4">
        <v>14329.920000000002</v>
      </c>
      <c r="H77" s="5">
        <f t="shared" si="1"/>
        <v>2639954</v>
      </c>
    </row>
    <row r="78" spans="1:8" x14ac:dyDescent="0.3">
      <c r="A78" s="3" t="s">
        <v>29</v>
      </c>
      <c r="B78" s="3" t="s">
        <v>16</v>
      </c>
      <c r="C78" s="3" t="s">
        <v>21</v>
      </c>
      <c r="D78" s="3">
        <v>6085</v>
      </c>
      <c r="E78" s="3">
        <v>412</v>
      </c>
      <c r="F78" s="3">
        <v>231</v>
      </c>
      <c r="G78" s="4">
        <v>5950.56</v>
      </c>
      <c r="H78" s="5">
        <f t="shared" si="1"/>
        <v>2507020</v>
      </c>
    </row>
    <row r="79" spans="1:8" x14ac:dyDescent="0.3">
      <c r="A79" s="3" t="s">
        <v>29</v>
      </c>
      <c r="B79" s="3" t="s">
        <v>17</v>
      </c>
      <c r="C79" s="3" t="s">
        <v>15</v>
      </c>
      <c r="D79" s="3">
        <v>5807</v>
      </c>
      <c r="E79" s="3">
        <v>537</v>
      </c>
      <c r="F79" s="3">
        <v>647</v>
      </c>
      <c r="G79" s="4">
        <v>11309.56</v>
      </c>
      <c r="H79" s="5">
        <f t="shared" si="1"/>
        <v>3118359</v>
      </c>
    </row>
    <row r="80" spans="1:8" x14ac:dyDescent="0.3">
      <c r="A80" s="3" t="s">
        <v>29</v>
      </c>
      <c r="B80" s="3" t="s">
        <v>18</v>
      </c>
      <c r="C80" s="3" t="s">
        <v>12</v>
      </c>
      <c r="D80" s="3">
        <v>3212</v>
      </c>
      <c r="E80" s="3">
        <v>638</v>
      </c>
      <c r="F80" s="3">
        <v>368</v>
      </c>
      <c r="G80" s="4">
        <v>7109.76</v>
      </c>
      <c r="H80" s="5">
        <f t="shared" si="1"/>
        <v>2049256</v>
      </c>
    </row>
    <row r="81" spans="1:8" x14ac:dyDescent="0.3">
      <c r="A81" s="3" t="s">
        <v>29</v>
      </c>
      <c r="B81" s="3" t="s">
        <v>19</v>
      </c>
      <c r="C81" s="3" t="s">
        <v>12</v>
      </c>
      <c r="D81" s="3">
        <v>4831</v>
      </c>
      <c r="E81" s="3">
        <v>605</v>
      </c>
      <c r="F81" s="3">
        <v>575</v>
      </c>
      <c r="G81" s="4">
        <v>14812</v>
      </c>
      <c r="H81" s="5">
        <f t="shared" si="1"/>
        <v>2922755</v>
      </c>
    </row>
    <row r="82" spans="1:8" x14ac:dyDescent="0.3">
      <c r="A82" s="3" t="s">
        <v>30</v>
      </c>
      <c r="B82" s="3" t="s">
        <v>9</v>
      </c>
      <c r="C82" s="3" t="s">
        <v>15</v>
      </c>
      <c r="D82" s="3">
        <v>4644</v>
      </c>
      <c r="E82" s="3">
        <v>508</v>
      </c>
      <c r="F82" s="3">
        <v>497</v>
      </c>
      <c r="G82" s="4">
        <v>6401.3600000000006</v>
      </c>
      <c r="H82" s="5">
        <f t="shared" si="1"/>
        <v>2359152</v>
      </c>
    </row>
    <row r="83" spans="1:8" x14ac:dyDescent="0.3">
      <c r="A83" s="3" t="s">
        <v>30</v>
      </c>
      <c r="B83" s="3" t="s">
        <v>11</v>
      </c>
      <c r="C83" s="3" t="s">
        <v>12</v>
      </c>
      <c r="D83" s="3">
        <v>4123</v>
      </c>
      <c r="E83" s="3">
        <v>579</v>
      </c>
      <c r="F83" s="3">
        <v>495</v>
      </c>
      <c r="G83" s="4">
        <v>10474.200000000001</v>
      </c>
      <c r="H83" s="5">
        <f t="shared" si="1"/>
        <v>2387217</v>
      </c>
    </row>
    <row r="84" spans="1:8" x14ac:dyDescent="0.3">
      <c r="A84" s="3" t="s">
        <v>30</v>
      </c>
      <c r="B84" s="3" t="s">
        <v>13</v>
      </c>
      <c r="C84" s="3" t="s">
        <v>12</v>
      </c>
      <c r="D84" s="3">
        <v>6448</v>
      </c>
      <c r="E84" s="3">
        <v>569</v>
      </c>
      <c r="F84" s="3">
        <v>487</v>
      </c>
      <c r="G84" s="4">
        <v>5824.52</v>
      </c>
      <c r="H84" s="5">
        <f t="shared" si="1"/>
        <v>3668912</v>
      </c>
    </row>
    <row r="85" spans="1:8" x14ac:dyDescent="0.3">
      <c r="A85" s="3" t="s">
        <v>30</v>
      </c>
      <c r="B85" s="3" t="s">
        <v>14</v>
      </c>
      <c r="C85" s="3" t="s">
        <v>21</v>
      </c>
      <c r="D85" s="3">
        <v>6188</v>
      </c>
      <c r="E85" s="3">
        <v>634</v>
      </c>
      <c r="F85" s="3">
        <v>315</v>
      </c>
      <c r="G85" s="4">
        <v>6955.2000000000007</v>
      </c>
      <c r="H85" s="5">
        <f t="shared" si="1"/>
        <v>3923192</v>
      </c>
    </row>
    <row r="86" spans="1:8" x14ac:dyDescent="0.3">
      <c r="A86" s="3" t="s">
        <v>30</v>
      </c>
      <c r="B86" s="3" t="s">
        <v>16</v>
      </c>
      <c r="C86" s="3" t="s">
        <v>21</v>
      </c>
      <c r="D86" s="3">
        <v>6737</v>
      </c>
      <c r="E86" s="3">
        <v>390</v>
      </c>
      <c r="F86" s="3">
        <v>513</v>
      </c>
      <c r="G86" s="4">
        <v>13214.880000000001</v>
      </c>
      <c r="H86" s="5">
        <f t="shared" si="1"/>
        <v>2627430</v>
      </c>
    </row>
    <row r="87" spans="1:8" x14ac:dyDescent="0.3">
      <c r="A87" s="3" t="s">
        <v>30</v>
      </c>
      <c r="B87" s="3" t="s">
        <v>17</v>
      </c>
      <c r="C87" s="3" t="s">
        <v>21</v>
      </c>
      <c r="D87" s="3">
        <v>5368</v>
      </c>
      <c r="E87" s="3">
        <v>368</v>
      </c>
      <c r="F87" s="3">
        <v>318</v>
      </c>
      <c r="G87" s="4">
        <v>5558.64</v>
      </c>
      <c r="H87" s="5">
        <f t="shared" si="1"/>
        <v>1975424</v>
      </c>
    </row>
    <row r="88" spans="1:8" x14ac:dyDescent="0.3">
      <c r="A88" s="3" t="s">
        <v>30</v>
      </c>
      <c r="B88" s="3" t="s">
        <v>18</v>
      </c>
      <c r="C88" s="3" t="s">
        <v>21</v>
      </c>
      <c r="D88" s="3">
        <v>3634</v>
      </c>
      <c r="E88" s="3">
        <v>369</v>
      </c>
      <c r="F88" s="3">
        <v>271</v>
      </c>
      <c r="G88" s="4">
        <v>5235.72</v>
      </c>
      <c r="H88" s="5">
        <f t="shared" si="1"/>
        <v>1340946</v>
      </c>
    </row>
    <row r="89" spans="1:8" x14ac:dyDescent="0.3">
      <c r="A89" s="3" t="s">
        <v>30</v>
      </c>
      <c r="B89" s="3" t="s">
        <v>19</v>
      </c>
      <c r="C89" s="3" t="s">
        <v>21</v>
      </c>
      <c r="D89" s="3">
        <v>6183</v>
      </c>
      <c r="E89" s="3">
        <v>417</v>
      </c>
      <c r="F89" s="3">
        <v>195</v>
      </c>
      <c r="G89" s="4">
        <v>5023.2000000000007</v>
      </c>
      <c r="H89" s="5">
        <f t="shared" si="1"/>
        <v>2578311</v>
      </c>
    </row>
    <row r="90" spans="1:8" x14ac:dyDescent="0.3">
      <c r="A90" s="3" t="s">
        <v>31</v>
      </c>
      <c r="B90" s="3" t="s">
        <v>9</v>
      </c>
      <c r="C90" s="3" t="s">
        <v>15</v>
      </c>
      <c r="D90" s="3">
        <v>5883</v>
      </c>
      <c r="E90" s="3">
        <v>523</v>
      </c>
      <c r="F90" s="3">
        <v>450</v>
      </c>
      <c r="G90" s="4">
        <v>5796</v>
      </c>
      <c r="H90" s="5">
        <f t="shared" si="1"/>
        <v>3076809</v>
      </c>
    </row>
    <row r="91" spans="1:8" x14ac:dyDescent="0.3">
      <c r="A91" s="3" t="s">
        <v>31</v>
      </c>
      <c r="B91" s="3" t="s">
        <v>11</v>
      </c>
      <c r="C91" s="3" t="s">
        <v>15</v>
      </c>
      <c r="D91" s="3">
        <v>4605</v>
      </c>
      <c r="E91" s="3">
        <v>539</v>
      </c>
      <c r="F91" s="3">
        <v>610</v>
      </c>
      <c r="G91" s="4">
        <v>12907.6</v>
      </c>
      <c r="H91" s="5">
        <f t="shared" si="1"/>
        <v>2482095</v>
      </c>
    </row>
    <row r="92" spans="1:8" x14ac:dyDescent="0.3">
      <c r="A92" s="3" t="s">
        <v>31</v>
      </c>
      <c r="B92" s="3" t="s">
        <v>13</v>
      </c>
      <c r="C92" s="3" t="s">
        <v>10</v>
      </c>
      <c r="D92" s="3">
        <v>4317</v>
      </c>
      <c r="E92" s="3">
        <v>434</v>
      </c>
      <c r="F92" s="3">
        <v>224</v>
      </c>
      <c r="G92" s="4">
        <v>2679.04</v>
      </c>
      <c r="H92" s="5">
        <f t="shared" si="1"/>
        <v>1873578</v>
      </c>
    </row>
    <row r="93" spans="1:8" x14ac:dyDescent="0.3">
      <c r="A93" s="3" t="s">
        <v>31</v>
      </c>
      <c r="B93" s="3" t="s">
        <v>14</v>
      </c>
      <c r="C93" s="3" t="s">
        <v>12</v>
      </c>
      <c r="D93" s="3">
        <v>4679</v>
      </c>
      <c r="E93" s="3">
        <v>674</v>
      </c>
      <c r="F93" s="3">
        <v>445</v>
      </c>
      <c r="G93" s="4">
        <v>9825.6</v>
      </c>
      <c r="H93" s="5">
        <f t="shared" si="1"/>
        <v>3153646</v>
      </c>
    </row>
    <row r="94" spans="1:8" x14ac:dyDescent="0.3">
      <c r="A94" s="3" t="s">
        <v>31</v>
      </c>
      <c r="B94" s="3" t="s">
        <v>16</v>
      </c>
      <c r="C94" s="3" t="s">
        <v>10</v>
      </c>
      <c r="D94" s="3">
        <v>5633</v>
      </c>
      <c r="E94" s="3">
        <v>675</v>
      </c>
      <c r="F94" s="3">
        <v>192</v>
      </c>
      <c r="G94" s="4">
        <v>4945.92</v>
      </c>
      <c r="H94" s="5">
        <f t="shared" si="1"/>
        <v>3802275</v>
      </c>
    </row>
    <row r="95" spans="1:8" x14ac:dyDescent="0.3">
      <c r="A95" s="3" t="s">
        <v>31</v>
      </c>
      <c r="B95" s="3" t="s">
        <v>17</v>
      </c>
      <c r="C95" s="3" t="s">
        <v>10</v>
      </c>
      <c r="D95" s="3">
        <v>4327</v>
      </c>
      <c r="E95" s="3">
        <v>368</v>
      </c>
      <c r="F95" s="3">
        <v>254</v>
      </c>
      <c r="G95" s="4">
        <v>4439.92</v>
      </c>
      <c r="H95" s="5">
        <f t="shared" si="1"/>
        <v>1592336</v>
      </c>
    </row>
    <row r="96" spans="1:8" x14ac:dyDescent="0.3">
      <c r="A96" s="3" t="s">
        <v>31</v>
      </c>
      <c r="B96" s="3" t="s">
        <v>18</v>
      </c>
      <c r="C96" s="3" t="s">
        <v>10</v>
      </c>
      <c r="D96" s="3">
        <v>3903</v>
      </c>
      <c r="E96" s="3">
        <v>356</v>
      </c>
      <c r="F96" s="3">
        <v>177</v>
      </c>
      <c r="G96" s="4">
        <v>3419.64</v>
      </c>
      <c r="H96" s="5">
        <f t="shared" si="1"/>
        <v>1389468</v>
      </c>
    </row>
    <row r="97" spans="1:8" x14ac:dyDescent="0.3">
      <c r="A97" s="3" t="s">
        <v>31</v>
      </c>
      <c r="B97" s="3" t="s">
        <v>19</v>
      </c>
      <c r="C97" s="3" t="s">
        <v>21</v>
      </c>
      <c r="D97" s="3">
        <v>6343</v>
      </c>
      <c r="E97" s="3">
        <v>337</v>
      </c>
      <c r="F97" s="3">
        <v>354</v>
      </c>
      <c r="G97" s="4">
        <v>9119.0400000000009</v>
      </c>
      <c r="H97" s="5">
        <f t="shared" si="1"/>
        <v>2137591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dc:creator>
  <cp:lastModifiedBy>SAURAV</cp:lastModifiedBy>
  <cp:lastPrinted>2022-05-26T17:47:18Z</cp:lastPrinted>
  <dcterms:created xsi:type="dcterms:W3CDTF">2015-06-05T18:17:20Z</dcterms:created>
  <dcterms:modified xsi:type="dcterms:W3CDTF">2022-05-26T17:47:53Z</dcterms:modified>
</cp:coreProperties>
</file>