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328"/>
  <workbookPr dateCompatibility="0" hidePivotFieldList="1"/>
  <mc:AlternateContent xmlns:mc="http://schemas.openxmlformats.org/markup-compatibility/2006">
    <mc:Choice Requires="x15">
      <x15ac:absPath xmlns:x15ac="http://schemas.microsoft.com/office/spreadsheetml/2010/11/ac" url="C:\Users\YASH KAMBLE\Desktop\"/>
    </mc:Choice>
  </mc:AlternateContent>
  <xr:revisionPtr revIDLastSave="0" documentId="8_{B57FBA2F-175E-4958-AA01-439FACDE4F2D}" xr6:coauthVersionLast="41" xr6:coauthVersionMax="41" xr10:uidLastSave="{00000000-0000-0000-0000-000000000000}"/>
  <bookViews>
    <workbookView xWindow="-108" yWindow="-108" windowWidth="23256" windowHeight="12576" xr2:uid="{00000000-000D-0000-FFFF-FFFF00000000}"/>
  </bookViews>
  <sheets>
    <sheet name="Sample_Sales Records" sheetId="1" r:id="rId1"/>
  </sheets>
  <definedNames>
    <definedName name="Slicer_109.28">#N/A</definedName>
    <definedName name="Slicer_35.84">#N/A</definedName>
    <definedName name="Slicer_455479.04">#N/A</definedName>
    <definedName name="Slicer_Cape_Verde">#N/A</definedName>
    <definedName name="Slicer_H">#N/A</definedName>
    <definedName name="Slicer_Offline">#N/A</definedName>
    <definedName name="Slicer_Sub_Saharan_Africa">#N/A</definedName>
  </definedNames>
  <calcPr calcId="191029"/>
  <pivotCaches>
    <pivotCache cacheId="0" r:id="rId2"/>
    <pivotCache cacheId="1"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purl.oclc.org/ooxml/spreadsheetml/main">
  <c r="D124" i="1" l="1"/>
  <c r="C124" i="1"/>
  <c r="B124" i="1"/>
  <c r="M32" i="1" l="1"/>
  <c r="N32" i="1"/>
  <c r="J32" i="1"/>
  <c r="I32" i="1"/>
  <c r="N29" i="1"/>
  <c r="M29" i="1"/>
  <c r="K29" i="1"/>
  <c r="J29" i="1"/>
  <c r="I29" i="1"/>
  <c r="N26" i="1"/>
  <c r="M26" i="1"/>
  <c r="L26" i="1"/>
  <c r="J26" i="1"/>
  <c r="I26" i="1"/>
</calcChain>
</file>

<file path=xl/sharedStrings.xml><?xml version="1.0" encoding="utf-8"?>
<sst xmlns="http://purl.oclc.org/ooxml/spreadsheetml/main" count="772" uniqueCount="125">
  <si>
    <t>Region</t>
  </si>
  <si>
    <t>Country</t>
  </si>
  <si>
    <t>Item Type</t>
  </si>
  <si>
    <t>Sales Channel</t>
  </si>
  <si>
    <t>Order Priority</t>
  </si>
  <si>
    <t>Order Date</t>
  </si>
  <si>
    <t>Order ID</t>
  </si>
  <si>
    <t>Ship Date</t>
  </si>
  <si>
    <t>Units Sold</t>
  </si>
  <si>
    <t>Unit Price</t>
  </si>
  <si>
    <t>Unit Cost</t>
  </si>
  <si>
    <t>Total Revenue</t>
  </si>
  <si>
    <t>Total Cost</t>
  </si>
  <si>
    <t>Total Profit</t>
  </si>
  <si>
    <t>Australia and Oceania</t>
  </si>
  <si>
    <t>Tuvalu</t>
  </si>
  <si>
    <t>Baby Food</t>
  </si>
  <si>
    <t>Offline</t>
  </si>
  <si>
    <t>H</t>
  </si>
  <si>
    <t>Central America and the Caribbean</t>
  </si>
  <si>
    <t>Grenada</t>
  </si>
  <si>
    <t>Cereal</t>
  </si>
  <si>
    <t>Online</t>
  </si>
  <si>
    <t>C</t>
  </si>
  <si>
    <t>Europe</t>
  </si>
  <si>
    <t>Russia</t>
  </si>
  <si>
    <t>Office Supplies</t>
  </si>
  <si>
    <t>L</t>
  </si>
  <si>
    <t>Sub-Saharan Africa</t>
  </si>
  <si>
    <t>Sao Tome and Principe</t>
  </si>
  <si>
    <t>Fruits</t>
  </si>
  <si>
    <t>Rwanda</t>
  </si>
  <si>
    <t>Solomon Islands</t>
  </si>
  <si>
    <t>Angola</t>
  </si>
  <si>
    <t>Household</t>
  </si>
  <si>
    <t>M</t>
  </si>
  <si>
    <t>Burkina Faso</t>
  </si>
  <si>
    <t>Vegetables</t>
  </si>
  <si>
    <t>Republic of the Congo</t>
  </si>
  <si>
    <t>Personal Care</t>
  </si>
  <si>
    <t>Senegal</t>
  </si>
  <si>
    <t>Asia</t>
  </si>
  <si>
    <t>Kyrgyzstan</t>
  </si>
  <si>
    <t>Cape Verde</t>
  </si>
  <si>
    <t>Clothes</t>
  </si>
  <si>
    <t>Bangladesh</t>
  </si>
  <si>
    <t>Honduras</t>
  </si>
  <si>
    <t>Mongolia</t>
  </si>
  <si>
    <t>Bulgaria</t>
  </si>
  <si>
    <t>Sri Lanka</t>
  </si>
  <si>
    <t>Cosmetics</t>
  </si>
  <si>
    <t>Cameroon</t>
  </si>
  <si>
    <t>Beverages</t>
  </si>
  <si>
    <t>Turkmenistan</t>
  </si>
  <si>
    <t>East Timor</t>
  </si>
  <si>
    <t>Meat</t>
  </si>
  <si>
    <t>Norway</t>
  </si>
  <si>
    <t>Portugal</t>
  </si>
  <si>
    <t>Snacks</t>
  </si>
  <si>
    <t>MEDAIN</t>
  </si>
  <si>
    <t>MODE</t>
  </si>
  <si>
    <t>SUM</t>
  </si>
  <si>
    <t>SUMIF</t>
  </si>
  <si>
    <t>SUMIFS</t>
  </si>
  <si>
    <t>COUNT</t>
  </si>
  <si>
    <t>COUNTA</t>
  </si>
  <si>
    <t>COUNTIFS</t>
  </si>
  <si>
    <t>VLOOKUP</t>
  </si>
  <si>
    <t>HOOLUP</t>
  </si>
  <si>
    <t>,</t>
  </si>
  <si>
    <t>IF</t>
  </si>
  <si>
    <t>IFS</t>
  </si>
  <si>
    <t>DATE</t>
  </si>
  <si>
    <t>TIME</t>
  </si>
  <si>
    <t>Row Labels</t>
  </si>
  <si>
    <t>Grand Total</t>
  </si>
  <si>
    <t>Sum of Order ID</t>
  </si>
  <si>
    <t>2017</t>
  </si>
  <si>
    <t>2011</t>
  </si>
  <si>
    <t>2014</t>
  </si>
  <si>
    <t>2015</t>
  </si>
  <si>
    <t>2010</t>
  </si>
  <si>
    <t>2012</t>
  </si>
  <si>
    <t>2013</t>
  </si>
  <si>
    <t>Sum of Units Sold</t>
  </si>
  <si>
    <t>Sum of Unit Price</t>
  </si>
  <si>
    <t>Sum of Unit Cost</t>
  </si>
  <si>
    <t>Sum of 306097.92</t>
  </si>
  <si>
    <t>Sum of 149381.12</t>
  </si>
  <si>
    <t>Sum of 35.84</t>
  </si>
  <si>
    <t>Sum of 109.28</t>
  </si>
  <si>
    <t>2016</t>
  </si>
  <si>
    <t>Sum of 939825713</t>
  </si>
  <si>
    <t>Sum of 4168</t>
  </si>
  <si>
    <t>AVERAGE</t>
  </si>
  <si>
    <t>ANOVA -TEST</t>
  </si>
  <si>
    <t>Anova: Single Factor</t>
  </si>
  <si>
    <t>SUMMARY</t>
  </si>
  <si>
    <t>Groups</t>
  </si>
  <si>
    <t>Count</t>
  </si>
  <si>
    <t>Sum</t>
  </si>
  <si>
    <t>Average</t>
  </si>
  <si>
    <t>Variance</t>
  </si>
  <si>
    <t>ANOVA</t>
  </si>
  <si>
    <t>Source of Variation</t>
  </si>
  <si>
    <t>SS</t>
  </si>
  <si>
    <t>df</t>
  </si>
  <si>
    <t>MS</t>
  </si>
  <si>
    <t>F</t>
  </si>
  <si>
    <t>P-value</t>
  </si>
  <si>
    <t>F crit</t>
  </si>
  <si>
    <t>Between Groups</t>
  </si>
  <si>
    <t>Within Groups</t>
  </si>
  <si>
    <t>Total</t>
  </si>
  <si>
    <t>Z-TEST</t>
  </si>
  <si>
    <t>z-Test: Two Sample for Means</t>
  </si>
  <si>
    <t>Mean</t>
  </si>
  <si>
    <t>Known Variance</t>
  </si>
  <si>
    <t>Observations</t>
  </si>
  <si>
    <t>Hypothesized Mean Difference</t>
  </si>
  <si>
    <t>z</t>
  </si>
  <si>
    <t>P(Z&lt;=z) one-tail</t>
  </si>
  <si>
    <t>z Critical one-tail</t>
  </si>
  <si>
    <t>P(Z&lt;=z) two-tail</t>
  </si>
  <si>
    <t>z Critical two-tail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</si>
</sst>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medium">
        <color indexed="64"/>
      </bottom>
      <diagonal/>
    </border>
    <border>
      <start/>
      <end/>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14" fontId="0" fillId="0" borderId="0" xfId="0" applyNumberFormat="1"/>
    <xf numFmtId="0" fontId="16" fillId="33" borderId="0" xfId="0" applyFont="1" applyFill="1"/>
    <xf numFmtId="0" fontId="16" fillId="34" borderId="0" xfId="0" applyFont="1" applyFill="1"/>
    <xf numFmtId="14" fontId="16" fillId="33" borderId="0" xfId="0" applyNumberFormat="1" applyFont="1" applyFill="1"/>
    <xf numFmtId="18"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NumberFormat="1"/>
    <xf numFmtId="0" fontId="0" fillId="0" borderId="0" xfId="0" applyAlignment="1">
      <alignment horizontal="left" indent="5"/>
    </xf>
    <xf numFmtId="0" fontId="16" fillId="35" borderId="0" xfId="0" applyFont="1" applyFill="1"/>
    <xf numFmtId="0" fontId="0" fillId="36" borderId="0" xfId="0" applyFill="1"/>
    <xf numFmtId="0" fontId="18" fillId="36" borderId="11" xfId="0" applyFont="1" applyFill="1" applyBorder="1" applyAlignment="1">
      <alignment horizontal="center"/>
    </xf>
    <xf numFmtId="0" fontId="0" fillId="36" borderId="0" xfId="0" applyFill="1" applyBorder="1" applyAlignment="1"/>
    <xf numFmtId="0" fontId="0" fillId="36" borderId="10" xfId="0" applyFill="1" applyBorder="1" applyAlignment="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purl.oclc.org/ooxml/officeDocument/relationships/sharedStrings" Target="sharedStrings.xml"/><Relationship Id="rId3" Type="http://purl.oclc.org/ooxml/officeDocument/relationships/pivotCacheDefinition" Target="pivotCache/pivotCacheDefinition2.xml"/><Relationship Id="rId7" Type="http://schemas.microsoft.com/office/2007/relationships/slicerCache" Target="slicerCaches/slicerCache4.xml"/><Relationship Id="rId12" Type="http://purl.oclc.org/ooxml/officeDocument/relationships/styles" Target="styles.xml"/><Relationship Id="rId2" Type="http://purl.oclc.org/ooxml/officeDocument/relationships/pivotCacheDefinition" Target="pivotCache/pivotCacheDefinition1.xml"/><Relationship Id="rId1" Type="http://purl.oclc.org/ooxml/officeDocument/relationships/worksheet" Target="worksheets/sheet1.xml"/><Relationship Id="rId6" Type="http://schemas.microsoft.com/office/2007/relationships/slicerCache" Target="slicerCaches/slicerCache3.xml"/><Relationship Id="rId11" Type="http://purl.oclc.org/ooxml/officeDocument/relationships/theme" Target="theme/theme1.xml"/><Relationship Id="rId5" Type="http://schemas.microsoft.com/office/2007/relationships/slicerCache" Target="slicerCaches/slicerCache2.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 with stat.xlsx]Sample_Sales Records!PivotTable1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'Sample_Sales Records'!$B$35</c:f>
              <c:strCache>
                <c:ptCount val="1"/>
                <c:pt idx="0">
                  <c:v>Sum of Order ID</c:v>
                </c:pt>
              </c:strCache>
            </c:strRef>
          </c:tx>
          <c:spPr>
            <a:solidFill>
              <a:schemeClr val="accent1"/>
            </a:solidFill>
            <a:ln>
              <a:noFill/>
            </a:ln>
            <a:effectLst/>
          </c:spPr>
          <c:invertIfNegative val="0"/>
          <c:cat>
            <c:multiLvlStrRef>
              <c:f>'Sample_Sales Records'!$A$36:$A$121</c:f>
              <c:multiLvlStrCache>
                <c:ptCount val="16"/>
                <c:lvl>
                  <c:pt idx="0">
                    <c:v>2017</c:v>
                  </c:pt>
                  <c:pt idx="1">
                    <c:v>2011</c:v>
                  </c:pt>
                  <c:pt idx="2">
                    <c:v>2014</c:v>
                  </c:pt>
                  <c:pt idx="3">
                    <c:v>2015</c:v>
                  </c:pt>
                  <c:pt idx="4">
                    <c:v>2010</c:v>
                  </c:pt>
                  <c:pt idx="5">
                    <c:v>2012</c:v>
                  </c:pt>
                  <c:pt idx="6">
                    <c:v>2017</c:v>
                  </c:pt>
                  <c:pt idx="7">
                    <c:v>2012</c:v>
                  </c:pt>
                  <c:pt idx="8">
                    <c:v>2014</c:v>
                  </c:pt>
                  <c:pt idx="9">
                    <c:v>2011</c:v>
                  </c:pt>
                  <c:pt idx="10">
                    <c:v>2012</c:v>
                  </c:pt>
                  <c:pt idx="11">
                    <c:v>2014</c:v>
                  </c:pt>
                  <c:pt idx="12">
                    <c:v>2015</c:v>
                  </c:pt>
                  <c:pt idx="13">
                    <c:v>2013</c:v>
                  </c:pt>
                  <c:pt idx="14">
                    <c:v>2014</c:v>
                  </c:pt>
                  <c:pt idx="15">
                    <c:v>2014</c:v>
                  </c:pt>
                </c:lvl>
                <c:lvl>
                  <c:pt idx="0">
                    <c:v>L</c:v>
                  </c:pt>
                  <c:pt idx="1">
                    <c:v>H</c:v>
                  </c:pt>
                  <c:pt idx="2">
                    <c:v>C</c:v>
                  </c:pt>
                  <c:pt idx="3">
                    <c:v>C</c:v>
                  </c:pt>
                  <c:pt idx="4">
                    <c:v>H</c:v>
                  </c:pt>
                  <c:pt idx="5">
                    <c:v>C</c:v>
                  </c:pt>
                  <c:pt idx="6">
                    <c:v>H</c:v>
                  </c:pt>
                  <c:pt idx="7">
                    <c:v>M</c:v>
                  </c:pt>
                  <c:pt idx="8">
                    <c:v>L</c:v>
                  </c:pt>
                  <c:pt idx="9">
                    <c:v>M</c:v>
                  </c:pt>
                  <c:pt idx="10">
                    <c:v>H</c:v>
                  </c:pt>
                  <c:pt idx="11">
                    <c:v>H</c:v>
                  </c:pt>
                  <c:pt idx="12">
                    <c:v>M</c:v>
                  </c:pt>
                  <c:pt idx="13">
                    <c:v>L</c:v>
                  </c:pt>
                  <c:pt idx="14">
                    <c:v>C</c:v>
                  </c:pt>
                  <c:pt idx="15">
                    <c:v>H</c:v>
                  </c:pt>
                </c:lvl>
                <c:lvl>
                  <c:pt idx="0">
                    <c:v>Online</c:v>
                  </c:pt>
                  <c:pt idx="1">
                    <c:v>Online</c:v>
                  </c:pt>
                  <c:pt idx="2">
                    <c:v>Offline</c:v>
                  </c:pt>
                  <c:pt idx="3">
                    <c:v>Online</c:v>
                  </c:pt>
                  <c:pt idx="4">
                    <c:v>Offline</c:v>
                  </c:pt>
                  <c:pt idx="5">
                    <c:v>Online</c:v>
                  </c:pt>
                  <c:pt idx="6">
                    <c:v>Offline</c:v>
                  </c:pt>
                  <c:pt idx="7">
                    <c:v>Online</c:v>
                  </c:pt>
                  <c:pt idx="8">
                    <c:v>Offline</c:v>
                  </c:pt>
                  <c:pt idx="9">
                    <c:v>Offline</c:v>
                  </c:pt>
                  <c:pt idx="10">
                    <c:v>Online</c:v>
                  </c:pt>
                  <c:pt idx="11">
                    <c:v>Offline</c:v>
                  </c:pt>
                  <c:pt idx="12">
                    <c:v>Offline</c:v>
                  </c:pt>
                  <c:pt idx="13">
                    <c:v>Offline</c:v>
                  </c:pt>
                  <c:pt idx="14">
                    <c:v>Online</c:v>
                  </c:pt>
                  <c:pt idx="15">
                    <c:v>Online</c:v>
                  </c:pt>
                </c:lvl>
                <c:lvl>
                  <c:pt idx="0">
                    <c:v>Clothes</c:v>
                  </c:pt>
                  <c:pt idx="1">
                    <c:v>Vegetables</c:v>
                  </c:pt>
                  <c:pt idx="2">
                    <c:v>Personal Care</c:v>
                  </c:pt>
                  <c:pt idx="3">
                    <c:v>Baby Food</c:v>
                  </c:pt>
                  <c:pt idx="4">
                    <c:v>Baby Food</c:v>
                  </c:pt>
                  <c:pt idx="5">
                    <c:v>Cereal</c:v>
                  </c:pt>
                  <c:pt idx="6">
                    <c:v>Household</c:v>
                  </c:pt>
                  <c:pt idx="7">
                    <c:v>Clothes</c:v>
                  </c:pt>
                  <c:pt idx="8">
                    <c:v>Office Supplies</c:v>
                  </c:pt>
                  <c:pt idx="9">
                    <c:v>Household</c:v>
                  </c:pt>
                  <c:pt idx="10">
                    <c:v>Vegetables</c:v>
                  </c:pt>
                  <c:pt idx="11">
                    <c:v>Clothes</c:v>
                  </c:pt>
                  <c:pt idx="12">
                    <c:v>Personal Care</c:v>
                  </c:pt>
                  <c:pt idx="13">
                    <c:v>Office Supplies</c:v>
                  </c:pt>
                  <c:pt idx="14">
                    <c:v>Fruits</c:v>
                  </c:pt>
                  <c:pt idx="15">
                    <c:v>Cereal</c:v>
                  </c:pt>
                </c:lvl>
                <c:lvl>
                  <c:pt idx="0">
                    <c:v>Bangladesh</c:v>
                  </c:pt>
                  <c:pt idx="1">
                    <c:v>Kyrgyzstan</c:v>
                  </c:pt>
                  <c:pt idx="2">
                    <c:v>Mongolia</c:v>
                  </c:pt>
                  <c:pt idx="3">
                    <c:v>Solomon Islands</c:v>
                  </c:pt>
                  <c:pt idx="4">
                    <c:v>Tuvalu</c:v>
                  </c:pt>
                  <c:pt idx="5">
                    <c:v>Grenada</c:v>
                  </c:pt>
                  <c:pt idx="6">
                    <c:v>Honduras</c:v>
                  </c:pt>
                  <c:pt idx="7">
                    <c:v>Bulgaria</c:v>
                  </c:pt>
                  <c:pt idx="8">
                    <c:v>Russia</c:v>
                  </c:pt>
                  <c:pt idx="9">
                    <c:v>Angola</c:v>
                  </c:pt>
                  <c:pt idx="10">
                    <c:v>Burkina Faso</c:v>
                  </c:pt>
                  <c:pt idx="11">
                    <c:v>Cape Verde</c:v>
                  </c:pt>
                  <c:pt idx="12">
                    <c:v>Republic of the Congo</c:v>
                  </c:pt>
                  <c:pt idx="13">
                    <c:v>Rwanda</c:v>
                  </c:pt>
                  <c:pt idx="14">
                    <c:v>Sao Tome and Principe</c:v>
                  </c:pt>
                  <c:pt idx="15">
                    <c:v>Senegal</c:v>
                  </c:pt>
                </c:lvl>
                <c:lvl>
                  <c:pt idx="0">
                    <c:v>Asia</c:v>
                  </c:pt>
                  <c:pt idx="3">
                    <c:v>Australia and Oceania</c:v>
                  </c:pt>
                  <c:pt idx="5">
                    <c:v>Central America and the Caribbean</c:v>
                  </c:pt>
                  <c:pt idx="7">
                    <c:v>Europe</c:v>
                  </c:pt>
                  <c:pt idx="9">
                    <c:v>Sub-Saharan Africa</c:v>
                  </c:pt>
                </c:lvl>
              </c:multiLvlStrCache>
            </c:multiLvlStrRef>
          </c:cat>
          <c:val>
            <c:numRef>
              <c:f>'Sample_Sales Records'!$B$36:$B$121</c:f>
              <c:numCache>
                <c:formatCode>General</c:formatCode>
                <c:ptCount val="16"/>
                <c:pt idx="0">
                  <c:v>187310731</c:v>
                </c:pt>
                <c:pt idx="1">
                  <c:v>814711606</c:v>
                </c:pt>
                <c:pt idx="2">
                  <c:v>832401311</c:v>
                </c:pt>
                <c:pt idx="3">
                  <c:v>547995746</c:v>
                </c:pt>
                <c:pt idx="4">
                  <c:v>669165933</c:v>
                </c:pt>
                <c:pt idx="5">
                  <c:v>963881480</c:v>
                </c:pt>
                <c:pt idx="6">
                  <c:v>522840487</c:v>
                </c:pt>
                <c:pt idx="7">
                  <c:v>972292029</c:v>
                </c:pt>
                <c:pt idx="8">
                  <c:v>341417157</c:v>
                </c:pt>
                <c:pt idx="9">
                  <c:v>135425221</c:v>
                </c:pt>
                <c:pt idx="10">
                  <c:v>871543967</c:v>
                </c:pt>
                <c:pt idx="11">
                  <c:v>939825713</c:v>
                </c:pt>
                <c:pt idx="12">
                  <c:v>770463311</c:v>
                </c:pt>
                <c:pt idx="13">
                  <c:v>115456712</c:v>
                </c:pt>
                <c:pt idx="14">
                  <c:v>514321792</c:v>
                </c:pt>
                <c:pt idx="15">
                  <c:v>616607081</c:v>
                </c:pt>
              </c:numCache>
            </c:numRef>
          </c:val>
          <c:extLst>
            <c:ext xmlns:c16="http://schemas.microsoft.com/office/drawing/2014/chart" uri="{C3380CC4-5D6E-409C-BE32-E72D297353CC}">
              <c16:uniqueId val="{00000000-C972-4C10-86E8-50712A7B5D99}"/>
            </c:ext>
          </c:extLst>
        </c:ser>
        <c:ser>
          <c:idx val="1"/>
          <c:order val="1"/>
          <c:tx>
            <c:strRef>
              <c:f>'Sample_Sales Records'!$C$35</c:f>
              <c:strCache>
                <c:ptCount val="1"/>
                <c:pt idx="0">
                  <c:v>Sum of Units Sold</c:v>
                </c:pt>
              </c:strCache>
            </c:strRef>
          </c:tx>
          <c:spPr>
            <a:solidFill>
              <a:schemeClr val="accent2"/>
            </a:solidFill>
            <a:ln>
              <a:noFill/>
            </a:ln>
            <a:effectLst/>
          </c:spPr>
          <c:invertIfNegative val="0"/>
          <c:cat>
            <c:multiLvlStrRef>
              <c:f>'Sample_Sales Records'!$A$36:$A$121</c:f>
              <c:multiLvlStrCache>
                <c:ptCount val="16"/>
                <c:lvl>
                  <c:pt idx="0">
                    <c:v>2017</c:v>
                  </c:pt>
                  <c:pt idx="1">
                    <c:v>2011</c:v>
                  </c:pt>
                  <c:pt idx="2">
                    <c:v>2014</c:v>
                  </c:pt>
                  <c:pt idx="3">
                    <c:v>2015</c:v>
                  </c:pt>
                  <c:pt idx="4">
                    <c:v>2010</c:v>
                  </c:pt>
                  <c:pt idx="5">
                    <c:v>2012</c:v>
                  </c:pt>
                  <c:pt idx="6">
                    <c:v>2017</c:v>
                  </c:pt>
                  <c:pt idx="7">
                    <c:v>2012</c:v>
                  </c:pt>
                  <c:pt idx="8">
                    <c:v>2014</c:v>
                  </c:pt>
                  <c:pt idx="9">
                    <c:v>2011</c:v>
                  </c:pt>
                  <c:pt idx="10">
                    <c:v>2012</c:v>
                  </c:pt>
                  <c:pt idx="11">
                    <c:v>2014</c:v>
                  </c:pt>
                  <c:pt idx="12">
                    <c:v>2015</c:v>
                  </c:pt>
                  <c:pt idx="13">
                    <c:v>2013</c:v>
                  </c:pt>
                  <c:pt idx="14">
                    <c:v>2014</c:v>
                  </c:pt>
                  <c:pt idx="15">
                    <c:v>2014</c:v>
                  </c:pt>
                </c:lvl>
                <c:lvl>
                  <c:pt idx="0">
                    <c:v>L</c:v>
                  </c:pt>
                  <c:pt idx="1">
                    <c:v>H</c:v>
                  </c:pt>
                  <c:pt idx="2">
                    <c:v>C</c:v>
                  </c:pt>
                  <c:pt idx="3">
                    <c:v>C</c:v>
                  </c:pt>
                  <c:pt idx="4">
                    <c:v>H</c:v>
                  </c:pt>
                  <c:pt idx="5">
                    <c:v>C</c:v>
                  </c:pt>
                  <c:pt idx="6">
                    <c:v>H</c:v>
                  </c:pt>
                  <c:pt idx="7">
                    <c:v>M</c:v>
                  </c:pt>
                  <c:pt idx="8">
                    <c:v>L</c:v>
                  </c:pt>
                  <c:pt idx="9">
                    <c:v>M</c:v>
                  </c:pt>
                  <c:pt idx="10">
                    <c:v>H</c:v>
                  </c:pt>
                  <c:pt idx="11">
                    <c:v>H</c:v>
                  </c:pt>
                  <c:pt idx="12">
                    <c:v>M</c:v>
                  </c:pt>
                  <c:pt idx="13">
                    <c:v>L</c:v>
                  </c:pt>
                  <c:pt idx="14">
                    <c:v>C</c:v>
                  </c:pt>
                  <c:pt idx="15">
                    <c:v>H</c:v>
                  </c:pt>
                </c:lvl>
                <c:lvl>
                  <c:pt idx="0">
                    <c:v>Online</c:v>
                  </c:pt>
                  <c:pt idx="1">
                    <c:v>Online</c:v>
                  </c:pt>
                  <c:pt idx="2">
                    <c:v>Offline</c:v>
                  </c:pt>
                  <c:pt idx="3">
                    <c:v>Online</c:v>
                  </c:pt>
                  <c:pt idx="4">
                    <c:v>Offline</c:v>
                  </c:pt>
                  <c:pt idx="5">
                    <c:v>Online</c:v>
                  </c:pt>
                  <c:pt idx="6">
                    <c:v>Offline</c:v>
                  </c:pt>
                  <c:pt idx="7">
                    <c:v>Online</c:v>
                  </c:pt>
                  <c:pt idx="8">
                    <c:v>Offline</c:v>
                  </c:pt>
                  <c:pt idx="9">
                    <c:v>Offline</c:v>
                  </c:pt>
                  <c:pt idx="10">
                    <c:v>Online</c:v>
                  </c:pt>
                  <c:pt idx="11">
                    <c:v>Offline</c:v>
                  </c:pt>
                  <c:pt idx="12">
                    <c:v>Offline</c:v>
                  </c:pt>
                  <c:pt idx="13">
                    <c:v>Offline</c:v>
                  </c:pt>
                  <c:pt idx="14">
                    <c:v>Online</c:v>
                  </c:pt>
                  <c:pt idx="15">
                    <c:v>Online</c:v>
                  </c:pt>
                </c:lvl>
                <c:lvl>
                  <c:pt idx="0">
                    <c:v>Clothes</c:v>
                  </c:pt>
                  <c:pt idx="1">
                    <c:v>Vegetables</c:v>
                  </c:pt>
                  <c:pt idx="2">
                    <c:v>Personal Care</c:v>
                  </c:pt>
                  <c:pt idx="3">
                    <c:v>Baby Food</c:v>
                  </c:pt>
                  <c:pt idx="4">
                    <c:v>Baby Food</c:v>
                  </c:pt>
                  <c:pt idx="5">
                    <c:v>Cereal</c:v>
                  </c:pt>
                  <c:pt idx="6">
                    <c:v>Household</c:v>
                  </c:pt>
                  <c:pt idx="7">
                    <c:v>Clothes</c:v>
                  </c:pt>
                  <c:pt idx="8">
                    <c:v>Office Supplies</c:v>
                  </c:pt>
                  <c:pt idx="9">
                    <c:v>Household</c:v>
                  </c:pt>
                  <c:pt idx="10">
                    <c:v>Vegetables</c:v>
                  </c:pt>
                  <c:pt idx="11">
                    <c:v>Clothes</c:v>
                  </c:pt>
                  <c:pt idx="12">
                    <c:v>Personal Care</c:v>
                  </c:pt>
                  <c:pt idx="13">
                    <c:v>Office Supplies</c:v>
                  </c:pt>
                  <c:pt idx="14">
                    <c:v>Fruits</c:v>
                  </c:pt>
                  <c:pt idx="15">
                    <c:v>Cereal</c:v>
                  </c:pt>
                </c:lvl>
                <c:lvl>
                  <c:pt idx="0">
                    <c:v>Bangladesh</c:v>
                  </c:pt>
                  <c:pt idx="1">
                    <c:v>Kyrgyzstan</c:v>
                  </c:pt>
                  <c:pt idx="2">
                    <c:v>Mongolia</c:v>
                  </c:pt>
                  <c:pt idx="3">
                    <c:v>Solomon Islands</c:v>
                  </c:pt>
                  <c:pt idx="4">
                    <c:v>Tuvalu</c:v>
                  </c:pt>
                  <c:pt idx="5">
                    <c:v>Grenada</c:v>
                  </c:pt>
                  <c:pt idx="6">
                    <c:v>Honduras</c:v>
                  </c:pt>
                  <c:pt idx="7">
                    <c:v>Bulgaria</c:v>
                  </c:pt>
                  <c:pt idx="8">
                    <c:v>Russia</c:v>
                  </c:pt>
                  <c:pt idx="9">
                    <c:v>Angola</c:v>
                  </c:pt>
                  <c:pt idx="10">
                    <c:v>Burkina Faso</c:v>
                  </c:pt>
                  <c:pt idx="11">
                    <c:v>Cape Verde</c:v>
                  </c:pt>
                  <c:pt idx="12">
                    <c:v>Republic of the Congo</c:v>
                  </c:pt>
                  <c:pt idx="13">
                    <c:v>Rwanda</c:v>
                  </c:pt>
                  <c:pt idx="14">
                    <c:v>Sao Tome and Principe</c:v>
                  </c:pt>
                  <c:pt idx="15">
                    <c:v>Senegal</c:v>
                  </c:pt>
                </c:lvl>
                <c:lvl>
                  <c:pt idx="0">
                    <c:v>Asia</c:v>
                  </c:pt>
                  <c:pt idx="3">
                    <c:v>Australia and Oceania</c:v>
                  </c:pt>
                  <c:pt idx="5">
                    <c:v>Central America and the Caribbean</c:v>
                  </c:pt>
                  <c:pt idx="7">
                    <c:v>Europe</c:v>
                  </c:pt>
                  <c:pt idx="9">
                    <c:v>Sub-Saharan Africa</c:v>
                  </c:pt>
                </c:lvl>
              </c:multiLvlStrCache>
            </c:multiLvlStrRef>
          </c:cat>
          <c:val>
            <c:numRef>
              <c:f>'Sample_Sales Records'!$C$36:$C$121</c:f>
              <c:numCache>
                <c:formatCode>General</c:formatCode>
                <c:ptCount val="16"/>
                <c:pt idx="0">
                  <c:v>8263</c:v>
                </c:pt>
                <c:pt idx="1">
                  <c:v>124</c:v>
                </c:pt>
                <c:pt idx="2">
                  <c:v>4901</c:v>
                </c:pt>
                <c:pt idx="3">
                  <c:v>2974</c:v>
                </c:pt>
                <c:pt idx="4">
                  <c:v>9925</c:v>
                </c:pt>
                <c:pt idx="5">
                  <c:v>2804</c:v>
                </c:pt>
                <c:pt idx="6">
                  <c:v>8974</c:v>
                </c:pt>
                <c:pt idx="7">
                  <c:v>1673</c:v>
                </c:pt>
                <c:pt idx="8">
                  <c:v>1779</c:v>
                </c:pt>
                <c:pt idx="9">
                  <c:v>4187</c:v>
                </c:pt>
                <c:pt idx="10">
                  <c:v>8082</c:v>
                </c:pt>
                <c:pt idx="11">
                  <c:v>4168</c:v>
                </c:pt>
                <c:pt idx="12">
                  <c:v>6070</c:v>
                </c:pt>
                <c:pt idx="13">
                  <c:v>5062</c:v>
                </c:pt>
                <c:pt idx="14">
                  <c:v>8102</c:v>
                </c:pt>
                <c:pt idx="15">
                  <c:v>6593</c:v>
                </c:pt>
              </c:numCache>
            </c:numRef>
          </c:val>
          <c:extLst>
            <c:ext xmlns:c16="http://schemas.microsoft.com/office/drawing/2014/chart" uri="{C3380CC4-5D6E-409C-BE32-E72D297353CC}">
              <c16:uniqueId val="{00000001-C972-4C10-86E8-50712A7B5D99}"/>
            </c:ext>
          </c:extLst>
        </c:ser>
        <c:ser>
          <c:idx val="2"/>
          <c:order val="2"/>
          <c:tx>
            <c:strRef>
              <c:f>'Sample_Sales Records'!$D$35</c:f>
              <c:strCache>
                <c:ptCount val="1"/>
                <c:pt idx="0">
                  <c:v>Sum of Unit Price</c:v>
                </c:pt>
              </c:strCache>
            </c:strRef>
          </c:tx>
          <c:spPr>
            <a:solidFill>
              <a:schemeClr val="accent3"/>
            </a:solidFill>
            <a:ln>
              <a:noFill/>
            </a:ln>
            <a:effectLst/>
          </c:spPr>
          <c:invertIfNegative val="0"/>
          <c:cat>
            <c:multiLvlStrRef>
              <c:f>'Sample_Sales Records'!$A$36:$A$121</c:f>
              <c:multiLvlStrCache>
                <c:ptCount val="16"/>
                <c:lvl>
                  <c:pt idx="0">
                    <c:v>2017</c:v>
                  </c:pt>
                  <c:pt idx="1">
                    <c:v>2011</c:v>
                  </c:pt>
                  <c:pt idx="2">
                    <c:v>2014</c:v>
                  </c:pt>
                  <c:pt idx="3">
                    <c:v>2015</c:v>
                  </c:pt>
                  <c:pt idx="4">
                    <c:v>2010</c:v>
                  </c:pt>
                  <c:pt idx="5">
                    <c:v>2012</c:v>
                  </c:pt>
                  <c:pt idx="6">
                    <c:v>2017</c:v>
                  </c:pt>
                  <c:pt idx="7">
                    <c:v>2012</c:v>
                  </c:pt>
                  <c:pt idx="8">
                    <c:v>2014</c:v>
                  </c:pt>
                  <c:pt idx="9">
                    <c:v>2011</c:v>
                  </c:pt>
                  <c:pt idx="10">
                    <c:v>2012</c:v>
                  </c:pt>
                  <c:pt idx="11">
                    <c:v>2014</c:v>
                  </c:pt>
                  <c:pt idx="12">
                    <c:v>2015</c:v>
                  </c:pt>
                  <c:pt idx="13">
                    <c:v>2013</c:v>
                  </c:pt>
                  <c:pt idx="14">
                    <c:v>2014</c:v>
                  </c:pt>
                  <c:pt idx="15">
                    <c:v>2014</c:v>
                  </c:pt>
                </c:lvl>
                <c:lvl>
                  <c:pt idx="0">
                    <c:v>L</c:v>
                  </c:pt>
                  <c:pt idx="1">
                    <c:v>H</c:v>
                  </c:pt>
                  <c:pt idx="2">
                    <c:v>C</c:v>
                  </c:pt>
                  <c:pt idx="3">
                    <c:v>C</c:v>
                  </c:pt>
                  <c:pt idx="4">
                    <c:v>H</c:v>
                  </c:pt>
                  <c:pt idx="5">
                    <c:v>C</c:v>
                  </c:pt>
                  <c:pt idx="6">
                    <c:v>H</c:v>
                  </c:pt>
                  <c:pt idx="7">
                    <c:v>M</c:v>
                  </c:pt>
                  <c:pt idx="8">
                    <c:v>L</c:v>
                  </c:pt>
                  <c:pt idx="9">
                    <c:v>M</c:v>
                  </c:pt>
                  <c:pt idx="10">
                    <c:v>H</c:v>
                  </c:pt>
                  <c:pt idx="11">
                    <c:v>H</c:v>
                  </c:pt>
                  <c:pt idx="12">
                    <c:v>M</c:v>
                  </c:pt>
                  <c:pt idx="13">
                    <c:v>L</c:v>
                  </c:pt>
                  <c:pt idx="14">
                    <c:v>C</c:v>
                  </c:pt>
                  <c:pt idx="15">
                    <c:v>H</c:v>
                  </c:pt>
                </c:lvl>
                <c:lvl>
                  <c:pt idx="0">
                    <c:v>Online</c:v>
                  </c:pt>
                  <c:pt idx="1">
                    <c:v>Online</c:v>
                  </c:pt>
                  <c:pt idx="2">
                    <c:v>Offline</c:v>
                  </c:pt>
                  <c:pt idx="3">
                    <c:v>Online</c:v>
                  </c:pt>
                  <c:pt idx="4">
                    <c:v>Offline</c:v>
                  </c:pt>
                  <c:pt idx="5">
                    <c:v>Online</c:v>
                  </c:pt>
                  <c:pt idx="6">
                    <c:v>Offline</c:v>
                  </c:pt>
                  <c:pt idx="7">
                    <c:v>Online</c:v>
                  </c:pt>
                  <c:pt idx="8">
                    <c:v>Offline</c:v>
                  </c:pt>
                  <c:pt idx="9">
                    <c:v>Offline</c:v>
                  </c:pt>
                  <c:pt idx="10">
                    <c:v>Online</c:v>
                  </c:pt>
                  <c:pt idx="11">
                    <c:v>Offline</c:v>
                  </c:pt>
                  <c:pt idx="12">
                    <c:v>Offline</c:v>
                  </c:pt>
                  <c:pt idx="13">
                    <c:v>Offline</c:v>
                  </c:pt>
                  <c:pt idx="14">
                    <c:v>Online</c:v>
                  </c:pt>
                  <c:pt idx="15">
                    <c:v>Online</c:v>
                  </c:pt>
                </c:lvl>
                <c:lvl>
                  <c:pt idx="0">
                    <c:v>Clothes</c:v>
                  </c:pt>
                  <c:pt idx="1">
                    <c:v>Vegetables</c:v>
                  </c:pt>
                  <c:pt idx="2">
                    <c:v>Personal Care</c:v>
                  </c:pt>
                  <c:pt idx="3">
                    <c:v>Baby Food</c:v>
                  </c:pt>
                  <c:pt idx="4">
                    <c:v>Baby Food</c:v>
                  </c:pt>
                  <c:pt idx="5">
                    <c:v>Cereal</c:v>
                  </c:pt>
                  <c:pt idx="6">
                    <c:v>Household</c:v>
                  </c:pt>
                  <c:pt idx="7">
                    <c:v>Clothes</c:v>
                  </c:pt>
                  <c:pt idx="8">
                    <c:v>Office Supplies</c:v>
                  </c:pt>
                  <c:pt idx="9">
                    <c:v>Household</c:v>
                  </c:pt>
                  <c:pt idx="10">
                    <c:v>Vegetables</c:v>
                  </c:pt>
                  <c:pt idx="11">
                    <c:v>Clothes</c:v>
                  </c:pt>
                  <c:pt idx="12">
                    <c:v>Personal Care</c:v>
                  </c:pt>
                  <c:pt idx="13">
                    <c:v>Office Supplies</c:v>
                  </c:pt>
                  <c:pt idx="14">
                    <c:v>Fruits</c:v>
                  </c:pt>
                  <c:pt idx="15">
                    <c:v>Cereal</c:v>
                  </c:pt>
                </c:lvl>
                <c:lvl>
                  <c:pt idx="0">
                    <c:v>Bangladesh</c:v>
                  </c:pt>
                  <c:pt idx="1">
                    <c:v>Kyrgyzstan</c:v>
                  </c:pt>
                  <c:pt idx="2">
                    <c:v>Mongolia</c:v>
                  </c:pt>
                  <c:pt idx="3">
                    <c:v>Solomon Islands</c:v>
                  </c:pt>
                  <c:pt idx="4">
                    <c:v>Tuvalu</c:v>
                  </c:pt>
                  <c:pt idx="5">
                    <c:v>Grenada</c:v>
                  </c:pt>
                  <c:pt idx="6">
                    <c:v>Honduras</c:v>
                  </c:pt>
                  <c:pt idx="7">
                    <c:v>Bulgaria</c:v>
                  </c:pt>
                  <c:pt idx="8">
                    <c:v>Russia</c:v>
                  </c:pt>
                  <c:pt idx="9">
                    <c:v>Angola</c:v>
                  </c:pt>
                  <c:pt idx="10">
                    <c:v>Burkina Faso</c:v>
                  </c:pt>
                  <c:pt idx="11">
                    <c:v>Cape Verde</c:v>
                  </c:pt>
                  <c:pt idx="12">
                    <c:v>Republic of the Congo</c:v>
                  </c:pt>
                  <c:pt idx="13">
                    <c:v>Rwanda</c:v>
                  </c:pt>
                  <c:pt idx="14">
                    <c:v>Sao Tome and Principe</c:v>
                  </c:pt>
                  <c:pt idx="15">
                    <c:v>Senegal</c:v>
                  </c:pt>
                </c:lvl>
                <c:lvl>
                  <c:pt idx="0">
                    <c:v>Asia</c:v>
                  </c:pt>
                  <c:pt idx="3">
                    <c:v>Australia and Oceania</c:v>
                  </c:pt>
                  <c:pt idx="5">
                    <c:v>Central America and the Caribbean</c:v>
                  </c:pt>
                  <c:pt idx="7">
                    <c:v>Europe</c:v>
                  </c:pt>
                  <c:pt idx="9">
                    <c:v>Sub-Saharan Africa</c:v>
                  </c:pt>
                </c:lvl>
              </c:multiLvlStrCache>
            </c:multiLvlStrRef>
          </c:cat>
          <c:val>
            <c:numRef>
              <c:f>'Sample_Sales Records'!$D$36:$D$121</c:f>
              <c:numCache>
                <c:formatCode>General</c:formatCode>
                <c:ptCount val="16"/>
                <c:pt idx="0">
                  <c:v>109.28</c:v>
                </c:pt>
                <c:pt idx="1">
                  <c:v>154.06</c:v>
                </c:pt>
                <c:pt idx="2">
                  <c:v>81.73</c:v>
                </c:pt>
                <c:pt idx="3">
                  <c:v>255.28</c:v>
                </c:pt>
                <c:pt idx="4">
                  <c:v>255.28</c:v>
                </c:pt>
                <c:pt idx="5">
                  <c:v>205.7</c:v>
                </c:pt>
                <c:pt idx="6">
                  <c:v>668.27</c:v>
                </c:pt>
                <c:pt idx="7">
                  <c:v>109.28</c:v>
                </c:pt>
                <c:pt idx="8">
                  <c:v>651.21</c:v>
                </c:pt>
                <c:pt idx="9">
                  <c:v>668.27</c:v>
                </c:pt>
                <c:pt idx="10">
                  <c:v>154.06</c:v>
                </c:pt>
                <c:pt idx="11">
                  <c:v>109.28</c:v>
                </c:pt>
                <c:pt idx="12">
                  <c:v>81.73</c:v>
                </c:pt>
                <c:pt idx="13">
                  <c:v>651.21</c:v>
                </c:pt>
                <c:pt idx="14">
                  <c:v>9.33</c:v>
                </c:pt>
                <c:pt idx="15">
                  <c:v>205.7</c:v>
                </c:pt>
              </c:numCache>
            </c:numRef>
          </c:val>
          <c:extLst>
            <c:ext xmlns:c16="http://schemas.microsoft.com/office/drawing/2014/chart" uri="{C3380CC4-5D6E-409C-BE32-E72D297353CC}">
              <c16:uniqueId val="{00000002-C972-4C10-86E8-50712A7B5D99}"/>
            </c:ext>
          </c:extLst>
        </c:ser>
        <c:ser>
          <c:idx val="3"/>
          <c:order val="3"/>
          <c:tx>
            <c:strRef>
              <c:f>'Sample_Sales Records'!$E$35</c:f>
              <c:strCache>
                <c:ptCount val="1"/>
                <c:pt idx="0">
                  <c:v>Sum of Unit Cost</c:v>
                </c:pt>
              </c:strCache>
            </c:strRef>
          </c:tx>
          <c:spPr>
            <a:solidFill>
              <a:schemeClr val="accent4"/>
            </a:solidFill>
            <a:ln>
              <a:noFill/>
            </a:ln>
            <a:effectLst/>
          </c:spPr>
          <c:invertIfNegative val="0"/>
          <c:cat>
            <c:multiLvlStrRef>
              <c:f>'Sample_Sales Records'!$A$36:$A$121</c:f>
              <c:multiLvlStrCache>
                <c:ptCount val="16"/>
                <c:lvl>
                  <c:pt idx="0">
                    <c:v>2017</c:v>
                  </c:pt>
                  <c:pt idx="1">
                    <c:v>2011</c:v>
                  </c:pt>
                  <c:pt idx="2">
                    <c:v>2014</c:v>
                  </c:pt>
                  <c:pt idx="3">
                    <c:v>2015</c:v>
                  </c:pt>
                  <c:pt idx="4">
                    <c:v>2010</c:v>
                  </c:pt>
                  <c:pt idx="5">
                    <c:v>2012</c:v>
                  </c:pt>
                  <c:pt idx="6">
                    <c:v>2017</c:v>
                  </c:pt>
                  <c:pt idx="7">
                    <c:v>2012</c:v>
                  </c:pt>
                  <c:pt idx="8">
                    <c:v>2014</c:v>
                  </c:pt>
                  <c:pt idx="9">
                    <c:v>2011</c:v>
                  </c:pt>
                  <c:pt idx="10">
                    <c:v>2012</c:v>
                  </c:pt>
                  <c:pt idx="11">
                    <c:v>2014</c:v>
                  </c:pt>
                  <c:pt idx="12">
                    <c:v>2015</c:v>
                  </c:pt>
                  <c:pt idx="13">
                    <c:v>2013</c:v>
                  </c:pt>
                  <c:pt idx="14">
                    <c:v>2014</c:v>
                  </c:pt>
                  <c:pt idx="15">
                    <c:v>2014</c:v>
                  </c:pt>
                </c:lvl>
                <c:lvl>
                  <c:pt idx="0">
                    <c:v>L</c:v>
                  </c:pt>
                  <c:pt idx="1">
                    <c:v>H</c:v>
                  </c:pt>
                  <c:pt idx="2">
                    <c:v>C</c:v>
                  </c:pt>
                  <c:pt idx="3">
                    <c:v>C</c:v>
                  </c:pt>
                  <c:pt idx="4">
                    <c:v>H</c:v>
                  </c:pt>
                  <c:pt idx="5">
                    <c:v>C</c:v>
                  </c:pt>
                  <c:pt idx="6">
                    <c:v>H</c:v>
                  </c:pt>
                  <c:pt idx="7">
                    <c:v>M</c:v>
                  </c:pt>
                  <c:pt idx="8">
                    <c:v>L</c:v>
                  </c:pt>
                  <c:pt idx="9">
                    <c:v>M</c:v>
                  </c:pt>
                  <c:pt idx="10">
                    <c:v>H</c:v>
                  </c:pt>
                  <c:pt idx="11">
                    <c:v>H</c:v>
                  </c:pt>
                  <c:pt idx="12">
                    <c:v>M</c:v>
                  </c:pt>
                  <c:pt idx="13">
                    <c:v>L</c:v>
                  </c:pt>
                  <c:pt idx="14">
                    <c:v>C</c:v>
                  </c:pt>
                  <c:pt idx="15">
                    <c:v>H</c:v>
                  </c:pt>
                </c:lvl>
                <c:lvl>
                  <c:pt idx="0">
                    <c:v>Online</c:v>
                  </c:pt>
                  <c:pt idx="1">
                    <c:v>Online</c:v>
                  </c:pt>
                  <c:pt idx="2">
                    <c:v>Offline</c:v>
                  </c:pt>
                  <c:pt idx="3">
                    <c:v>Online</c:v>
                  </c:pt>
                  <c:pt idx="4">
                    <c:v>Offline</c:v>
                  </c:pt>
                  <c:pt idx="5">
                    <c:v>Online</c:v>
                  </c:pt>
                  <c:pt idx="6">
                    <c:v>Offline</c:v>
                  </c:pt>
                  <c:pt idx="7">
                    <c:v>Online</c:v>
                  </c:pt>
                  <c:pt idx="8">
                    <c:v>Offline</c:v>
                  </c:pt>
                  <c:pt idx="9">
                    <c:v>Offline</c:v>
                  </c:pt>
                  <c:pt idx="10">
                    <c:v>Online</c:v>
                  </c:pt>
                  <c:pt idx="11">
                    <c:v>Offline</c:v>
                  </c:pt>
                  <c:pt idx="12">
                    <c:v>Offline</c:v>
                  </c:pt>
                  <c:pt idx="13">
                    <c:v>Offline</c:v>
                  </c:pt>
                  <c:pt idx="14">
                    <c:v>Online</c:v>
                  </c:pt>
                  <c:pt idx="15">
                    <c:v>Online</c:v>
                  </c:pt>
                </c:lvl>
                <c:lvl>
                  <c:pt idx="0">
                    <c:v>Clothes</c:v>
                  </c:pt>
                  <c:pt idx="1">
                    <c:v>Vegetables</c:v>
                  </c:pt>
                  <c:pt idx="2">
                    <c:v>Personal Care</c:v>
                  </c:pt>
                  <c:pt idx="3">
                    <c:v>Baby Food</c:v>
                  </c:pt>
                  <c:pt idx="4">
                    <c:v>Baby Food</c:v>
                  </c:pt>
                  <c:pt idx="5">
                    <c:v>Cereal</c:v>
                  </c:pt>
                  <c:pt idx="6">
                    <c:v>Household</c:v>
                  </c:pt>
                  <c:pt idx="7">
                    <c:v>Clothes</c:v>
                  </c:pt>
                  <c:pt idx="8">
                    <c:v>Office Supplies</c:v>
                  </c:pt>
                  <c:pt idx="9">
                    <c:v>Household</c:v>
                  </c:pt>
                  <c:pt idx="10">
                    <c:v>Vegetables</c:v>
                  </c:pt>
                  <c:pt idx="11">
                    <c:v>Clothes</c:v>
                  </c:pt>
                  <c:pt idx="12">
                    <c:v>Personal Care</c:v>
                  </c:pt>
                  <c:pt idx="13">
                    <c:v>Office Supplies</c:v>
                  </c:pt>
                  <c:pt idx="14">
                    <c:v>Fruits</c:v>
                  </c:pt>
                  <c:pt idx="15">
                    <c:v>Cereal</c:v>
                  </c:pt>
                </c:lvl>
                <c:lvl>
                  <c:pt idx="0">
                    <c:v>Bangladesh</c:v>
                  </c:pt>
                  <c:pt idx="1">
                    <c:v>Kyrgyzstan</c:v>
                  </c:pt>
                  <c:pt idx="2">
                    <c:v>Mongolia</c:v>
                  </c:pt>
                  <c:pt idx="3">
                    <c:v>Solomon Islands</c:v>
                  </c:pt>
                  <c:pt idx="4">
                    <c:v>Tuvalu</c:v>
                  </c:pt>
                  <c:pt idx="5">
                    <c:v>Grenada</c:v>
                  </c:pt>
                  <c:pt idx="6">
                    <c:v>Honduras</c:v>
                  </c:pt>
                  <c:pt idx="7">
                    <c:v>Bulgaria</c:v>
                  </c:pt>
                  <c:pt idx="8">
                    <c:v>Russia</c:v>
                  </c:pt>
                  <c:pt idx="9">
                    <c:v>Angola</c:v>
                  </c:pt>
                  <c:pt idx="10">
                    <c:v>Burkina Faso</c:v>
                  </c:pt>
                  <c:pt idx="11">
                    <c:v>Cape Verde</c:v>
                  </c:pt>
                  <c:pt idx="12">
                    <c:v>Republic of the Congo</c:v>
                  </c:pt>
                  <c:pt idx="13">
                    <c:v>Rwanda</c:v>
                  </c:pt>
                  <c:pt idx="14">
                    <c:v>Sao Tome and Principe</c:v>
                  </c:pt>
                  <c:pt idx="15">
                    <c:v>Senegal</c:v>
                  </c:pt>
                </c:lvl>
                <c:lvl>
                  <c:pt idx="0">
                    <c:v>Asia</c:v>
                  </c:pt>
                  <c:pt idx="3">
                    <c:v>Australia and Oceania</c:v>
                  </c:pt>
                  <c:pt idx="5">
                    <c:v>Central America and the Caribbean</c:v>
                  </c:pt>
                  <c:pt idx="7">
                    <c:v>Europe</c:v>
                  </c:pt>
                  <c:pt idx="9">
                    <c:v>Sub-Saharan Africa</c:v>
                  </c:pt>
                </c:lvl>
              </c:multiLvlStrCache>
            </c:multiLvlStrRef>
          </c:cat>
          <c:val>
            <c:numRef>
              <c:f>'Sample_Sales Records'!$E$36:$E$121</c:f>
              <c:numCache>
                <c:formatCode>General</c:formatCode>
                <c:ptCount val="16"/>
                <c:pt idx="0">
                  <c:v>35.840000000000003</c:v>
                </c:pt>
                <c:pt idx="1">
                  <c:v>90.93</c:v>
                </c:pt>
                <c:pt idx="2">
                  <c:v>56.67</c:v>
                </c:pt>
                <c:pt idx="3">
                  <c:v>159.41999999999999</c:v>
                </c:pt>
                <c:pt idx="4">
                  <c:v>159.41999999999999</c:v>
                </c:pt>
                <c:pt idx="5">
                  <c:v>117.11</c:v>
                </c:pt>
                <c:pt idx="6">
                  <c:v>502.54</c:v>
                </c:pt>
                <c:pt idx="7">
                  <c:v>35.840000000000003</c:v>
                </c:pt>
                <c:pt idx="8">
                  <c:v>524.96</c:v>
                </c:pt>
                <c:pt idx="9">
                  <c:v>502.54</c:v>
                </c:pt>
                <c:pt idx="10">
                  <c:v>90.93</c:v>
                </c:pt>
                <c:pt idx="11">
                  <c:v>35.840000000000003</c:v>
                </c:pt>
                <c:pt idx="12">
                  <c:v>56.67</c:v>
                </c:pt>
                <c:pt idx="13">
                  <c:v>524.96</c:v>
                </c:pt>
                <c:pt idx="14">
                  <c:v>6.92</c:v>
                </c:pt>
                <c:pt idx="15">
                  <c:v>117.11</c:v>
                </c:pt>
              </c:numCache>
            </c:numRef>
          </c:val>
          <c:extLst>
            <c:ext xmlns:c16="http://schemas.microsoft.com/office/drawing/2014/chart" uri="{C3380CC4-5D6E-409C-BE32-E72D297353CC}">
              <c16:uniqueId val="{00000003-C972-4C10-86E8-50712A7B5D99}"/>
            </c:ext>
          </c:extLst>
        </c:ser>
        <c:dLbls>
          <c:showLegendKey val="0"/>
          <c:showVal val="0"/>
          <c:showCatName val="0"/>
          <c:showSerName val="0"/>
          <c:showPercent val="0"/>
          <c:showBubbleSize val="0"/>
        </c:dLbls>
        <c:gapWidth val="219"/>
        <c:overlap val="-27"/>
        <c:axId val="432254408"/>
        <c:axId val="432246536"/>
      </c:barChart>
      <c:catAx>
        <c:axId val="4322544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2246536"/>
        <c:crosses val="autoZero"/>
        <c:auto val="1"/>
        <c:lblAlgn val="ctr"/>
        <c:lblOffset val="100"/>
        <c:noMultiLvlLbl val="0"/>
      </c:catAx>
      <c:valAx>
        <c:axId val="43224653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2254408"/>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6</xdr:col>
      <xdr:colOff>169623</xdr:colOff>
      <xdr:row>33</xdr:row>
      <xdr:rowOff>78288</xdr:rowOff>
    </xdr:from>
    <xdr:to>
      <xdr:col>18</xdr:col>
      <xdr:colOff>286793</xdr:colOff>
      <xdr:row>59</xdr:row>
      <xdr:rowOff>103339</xdr:rowOff>
    </xdr:to>
    <xdr:graphicFrame macro="">
      <xdr:nvGraphicFramePr>
        <xdr:cNvPr id="2" name="Chart 1">
          <a:extLst>
            <a:ext uri="{FF2B5EF4-FFF2-40B4-BE49-F238E27FC236}">
              <a16:creationId xmlns:a16="http://schemas.microsoft.com/office/drawing/2014/main" id="{CDCBD4B5-B40D-48F7-B7FE-6CE87E67883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24</xdr:col>
      <xdr:colOff>323850</xdr:colOff>
      <xdr:row>61</xdr:row>
      <xdr:rowOff>152400</xdr:rowOff>
    </xdr:from>
    <xdr:to>
      <xdr:col>27</xdr:col>
      <xdr:colOff>323851</xdr:colOff>
      <xdr:row>74</xdr:row>
      <xdr:rowOff>76200</xdr:rowOff>
    </xdr:to>
    <mc:AlternateContent xmlns:mc="http://schemas.openxmlformats.org/markup-compatibility/2006" xmlns:a14="http://schemas.microsoft.com/office/drawing/2010/main">
      <mc:Choice Requires="a14">
        <xdr:graphicFrame macro="">
          <xdr:nvGraphicFramePr>
            <xdr:cNvPr id="3" name="Sub-Saharan Africa">
              <a:extLst>
                <a:ext uri="{FF2B5EF4-FFF2-40B4-BE49-F238E27FC236}">
                  <a16:creationId xmlns:a16="http://schemas.microsoft.com/office/drawing/2014/main" id="{7B778C9B-405E-48CD-A68E-1F294C3629AD}"/>
                </a:ext>
              </a:extLst>
            </xdr:cNvPr>
            <xdr:cNvGraphicFramePr/>
          </xdr:nvGraphicFramePr>
          <xdr:xfrm>
            <a:off x="0" y="0"/>
            <a:ext cx="0" cy="0"/>
          </xdr:xfrm>
          <a:graphic>
            <a:graphicData uri="http://schemas.microsoft.com/office/drawing/2010/slicer">
              <sle:slicer xmlns:sle="http://schemas.microsoft.com/office/drawing/2010/slicer" name="Sub-Saharan Africa"/>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5803225" y="11772900"/>
              <a:ext cx="1828800" cy="2400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57150</xdr:colOff>
      <xdr:row>77</xdr:row>
      <xdr:rowOff>28575</xdr:rowOff>
    </xdr:from>
    <xdr:to>
      <xdr:col>24</xdr:col>
      <xdr:colOff>57150</xdr:colOff>
      <xdr:row>90</xdr:row>
      <xdr:rowOff>76200</xdr:rowOff>
    </xdr:to>
    <mc:AlternateContent xmlns:mc="http://schemas.openxmlformats.org/markup-compatibility/2006" xmlns:a14="http://schemas.microsoft.com/office/drawing/2010/main">
      <mc:Choice Requires="a14">
        <xdr:graphicFrame macro="">
          <xdr:nvGraphicFramePr>
            <xdr:cNvPr id="4" name="Cape Verde">
              <a:extLst>
                <a:ext uri="{FF2B5EF4-FFF2-40B4-BE49-F238E27FC236}">
                  <a16:creationId xmlns:a16="http://schemas.microsoft.com/office/drawing/2014/main" id="{1FF0B4BB-5485-4D19-A1BA-A42339E83D68}"/>
                </a:ext>
              </a:extLst>
            </xdr:cNvPr>
            <xdr:cNvGraphicFramePr/>
          </xdr:nvGraphicFramePr>
          <xdr:xfrm>
            <a:off x="0" y="0"/>
            <a:ext cx="0" cy="0"/>
          </xdr:xfrm>
          <a:graphic>
            <a:graphicData uri="http://schemas.microsoft.com/office/drawing/2010/slicer">
              <sle:slicer xmlns:sle="http://schemas.microsoft.com/office/drawing/2010/slicer" name="Cape Verd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3707725" y="146970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571500</xdr:colOff>
      <xdr:row>61</xdr:row>
      <xdr:rowOff>180975</xdr:rowOff>
    </xdr:from>
    <xdr:to>
      <xdr:col>23</xdr:col>
      <xdr:colOff>571499</xdr:colOff>
      <xdr:row>75</xdr:row>
      <xdr:rowOff>38100</xdr:rowOff>
    </xdr:to>
    <mc:AlternateContent xmlns:mc="http://schemas.openxmlformats.org/markup-compatibility/2006" xmlns:a14="http://schemas.microsoft.com/office/drawing/2010/main">
      <mc:Choice Requires="a14">
        <xdr:graphicFrame macro="">
          <xdr:nvGraphicFramePr>
            <xdr:cNvPr id="5" name="Offline">
              <a:extLst>
                <a:ext uri="{FF2B5EF4-FFF2-40B4-BE49-F238E27FC236}">
                  <a16:creationId xmlns:a16="http://schemas.microsoft.com/office/drawing/2014/main" id="{1927FC77-0A4A-4195-A596-6CB0B8C2FC6A}"/>
                </a:ext>
              </a:extLst>
            </xdr:cNvPr>
            <xdr:cNvGraphicFramePr/>
          </xdr:nvGraphicFramePr>
          <xdr:xfrm>
            <a:off x="0" y="0"/>
            <a:ext cx="0" cy="0"/>
          </xdr:xfrm>
          <a:graphic>
            <a:graphicData uri="http://schemas.microsoft.com/office/drawing/2010/slicer">
              <sle:slicer xmlns:sle="http://schemas.microsoft.com/office/drawing/2010/slicer" name="Offlin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3612475" y="11801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xdr:colOff>
      <xdr:row>76</xdr:row>
      <xdr:rowOff>66675</xdr:rowOff>
    </xdr:from>
    <xdr:to>
      <xdr:col>20</xdr:col>
      <xdr:colOff>57151</xdr:colOff>
      <xdr:row>89</xdr:row>
      <xdr:rowOff>114300</xdr:rowOff>
    </xdr:to>
    <mc:AlternateContent xmlns:mc="http://schemas.openxmlformats.org/markup-compatibility/2006" xmlns:a14="http://schemas.microsoft.com/office/drawing/2010/main">
      <mc:Choice Requires="a14">
        <xdr:graphicFrame macro="">
          <xdr:nvGraphicFramePr>
            <xdr:cNvPr id="6" name="H">
              <a:extLst>
                <a:ext uri="{FF2B5EF4-FFF2-40B4-BE49-F238E27FC236}">
                  <a16:creationId xmlns:a16="http://schemas.microsoft.com/office/drawing/2014/main" id="{4B2CC47F-30CC-432E-81F7-85BF0FAB87F4}"/>
                </a:ext>
              </a:extLst>
            </xdr:cNvPr>
            <xdr:cNvGraphicFramePr/>
          </xdr:nvGraphicFramePr>
          <xdr:xfrm>
            <a:off x="0" y="0"/>
            <a:ext cx="0" cy="0"/>
          </xdr:xfrm>
          <a:graphic>
            <a:graphicData uri="http://schemas.microsoft.com/office/drawing/2010/slicer">
              <sle:slicer xmlns:sle="http://schemas.microsoft.com/office/drawing/2010/slicer" name="H"/>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1269325" y="14544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114300</xdr:colOff>
      <xdr:row>61</xdr:row>
      <xdr:rowOff>142875</xdr:rowOff>
    </xdr:from>
    <xdr:to>
      <xdr:col>20</xdr:col>
      <xdr:colOff>114301</xdr:colOff>
      <xdr:row>75</xdr:row>
      <xdr:rowOff>0</xdr:rowOff>
    </xdr:to>
    <mc:AlternateContent xmlns:mc="http://schemas.openxmlformats.org/markup-compatibility/2006" xmlns:a14="http://schemas.microsoft.com/office/drawing/2010/main">
      <mc:Choice Requires="a14">
        <xdr:graphicFrame macro="">
          <xdr:nvGraphicFramePr>
            <xdr:cNvPr id="7" name="109.28">
              <a:extLst>
                <a:ext uri="{FF2B5EF4-FFF2-40B4-BE49-F238E27FC236}">
                  <a16:creationId xmlns:a16="http://schemas.microsoft.com/office/drawing/2014/main" id="{D0726123-4E48-463E-9482-32B3770BDAAA}"/>
                </a:ext>
              </a:extLst>
            </xdr:cNvPr>
            <xdr:cNvGraphicFramePr/>
          </xdr:nvGraphicFramePr>
          <xdr:xfrm>
            <a:off x="0" y="0"/>
            <a:ext cx="0" cy="0"/>
          </xdr:xfrm>
          <a:graphic>
            <a:graphicData uri="http://schemas.microsoft.com/office/drawing/2010/slicer">
              <sle:slicer xmlns:sle="http://schemas.microsoft.com/office/drawing/2010/slicer" name="109.28"/>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1326475" y="117633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457200</xdr:colOff>
      <xdr:row>76</xdr:row>
      <xdr:rowOff>47625</xdr:rowOff>
    </xdr:from>
    <xdr:to>
      <xdr:col>16</xdr:col>
      <xdr:colOff>157842</xdr:colOff>
      <xdr:row>89</xdr:row>
      <xdr:rowOff>95250</xdr:rowOff>
    </xdr:to>
    <mc:AlternateContent xmlns:mc="http://schemas.openxmlformats.org/markup-compatibility/2006" xmlns:a14="http://schemas.microsoft.com/office/drawing/2010/main">
      <mc:Choice Requires="a14">
        <xdr:graphicFrame macro="">
          <xdr:nvGraphicFramePr>
            <xdr:cNvPr id="8" name="35.84">
              <a:extLst>
                <a:ext uri="{FF2B5EF4-FFF2-40B4-BE49-F238E27FC236}">
                  <a16:creationId xmlns:a16="http://schemas.microsoft.com/office/drawing/2014/main" id="{5198F742-C4EE-4C8A-BC3B-C6297C9A359D}"/>
                </a:ext>
              </a:extLst>
            </xdr:cNvPr>
            <xdr:cNvGraphicFramePr/>
          </xdr:nvGraphicFramePr>
          <xdr:xfrm>
            <a:off x="0" y="0"/>
            <a:ext cx="0" cy="0"/>
          </xdr:xfrm>
          <a:graphic>
            <a:graphicData uri="http://schemas.microsoft.com/office/drawing/2010/slicer">
              <sle:slicer xmlns:sle="http://schemas.microsoft.com/office/drawing/2010/slicer" name="35.84"/>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9230975" y="14525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457200</xdr:colOff>
      <xdr:row>61</xdr:row>
      <xdr:rowOff>123825</xdr:rowOff>
    </xdr:from>
    <xdr:to>
      <xdr:col>16</xdr:col>
      <xdr:colOff>157842</xdr:colOff>
      <xdr:row>74</xdr:row>
      <xdr:rowOff>171450</xdr:rowOff>
    </xdr:to>
    <mc:AlternateContent xmlns:mc="http://schemas.openxmlformats.org/markup-compatibility/2006" xmlns:a14="http://schemas.microsoft.com/office/drawing/2010/main">
      <mc:Choice Requires="a14">
        <xdr:graphicFrame macro="">
          <xdr:nvGraphicFramePr>
            <xdr:cNvPr id="9" name="455479.04">
              <a:extLst>
                <a:ext uri="{FF2B5EF4-FFF2-40B4-BE49-F238E27FC236}">
                  <a16:creationId xmlns:a16="http://schemas.microsoft.com/office/drawing/2014/main" id="{D317CA51-93D8-4744-A089-28273D1B9A25}"/>
                </a:ext>
              </a:extLst>
            </xdr:cNvPr>
            <xdr:cNvGraphicFramePr/>
          </xdr:nvGraphicFramePr>
          <xdr:xfrm>
            <a:off x="0" y="0"/>
            <a:ext cx="0" cy="0"/>
          </xdr:xfrm>
          <a:graphic>
            <a:graphicData uri="http://schemas.microsoft.com/office/drawing/2010/slicer">
              <sle:slicer xmlns:sle="http://schemas.microsoft.com/office/drawing/2010/slicer" name="455479.04"/>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9230975" y="11744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unil kamble" refreshedDateIso="2022-10-10T22:32:16.77899998147040925" createdVersion="6" refreshedVersion="6" minRefreshableVersion="3" recordCount="16" xr:uid="{B03800B1-03B9-4036-A027-3141783E7329}">
  <cacheSource type="worksheet">
    <worksheetSource ref="A1:N17" sheet="Sample_Sales Records"/>
  </cacheSource>
  <cacheFields count="16">
    <cacheField name="Region" numFmtId="0">
      <sharedItems count="5">
        <s v="Australia and Oceania"/>
        <s v="Central America and the Caribbean"/>
        <s v="Europe"/>
        <s v="Sub-Saharan Africa"/>
        <s v="Asia"/>
      </sharedItems>
    </cacheField>
    <cacheField name="Country" numFmtId="0">
      <sharedItems count="16">
        <s v="Tuvalu"/>
        <s v="Grenada"/>
        <s v="Russia"/>
        <s v="Sao Tome and Principe"/>
        <s v="Rwanda"/>
        <s v="Solomon Islands"/>
        <s v="Angola"/>
        <s v="Burkina Faso"/>
        <s v="Republic of the Congo"/>
        <s v="Senegal"/>
        <s v="Kyrgyzstan"/>
        <s v="Cape Verde"/>
        <s v="Bangladesh"/>
        <s v="Honduras"/>
        <s v="Mongolia"/>
        <s v="Bulgaria"/>
      </sharedItems>
    </cacheField>
    <cacheField name="Item Type" numFmtId="0">
      <sharedItems count="8">
        <s v="Baby Food"/>
        <s v="Cereal"/>
        <s v="Office Supplies"/>
        <s v="Fruits"/>
        <s v="Household"/>
        <s v="Vegetables"/>
        <s v="Personal Care"/>
        <s v="Clothes"/>
      </sharedItems>
    </cacheField>
    <cacheField name="Sales Channel" numFmtId="0">
      <sharedItems count="2">
        <s v="Offline"/>
        <s v="Online"/>
      </sharedItems>
    </cacheField>
    <cacheField name="Order Priority" numFmtId="0">
      <sharedItems count="4">
        <s v="H"/>
        <s v="C"/>
        <s v="L"/>
        <s v="M"/>
      </sharedItems>
    </cacheField>
    <cacheField name="Order Date" numFmtId="14">
      <sharedItems containsSemiMixedTypes="0" containsNonDate="0" containsDate="1" containsString="0" minDate="2010-05-28T00:00:00" maxDate="2017-02-09T00:00:00"/>
    </cacheField>
    <cacheField name="Order ID" numFmtId="0">
      <sharedItems containsSemiMixedTypes="0" containsString="0" containsNumber="1" containsInteger="1" minValue="115456712" maxValue="972292029"/>
    </cacheField>
    <cacheField name="Ship Date" numFmtId="14">
      <sharedItems containsSemiMixedTypes="0" containsNonDate="0" containsDate="1" containsString="0" minDate="2010-06-27T00:00:00" maxDate="2017-03-02T00:00:00" count="16">
        <d v="2010-06-27T00:00:00"/>
        <d v="2012-09-15T00:00:00"/>
        <d v="2014-05-08T00:00:00"/>
        <d v="2014-07-05T00:00:00"/>
        <d v="2013-02-06T00:00:00"/>
        <d v="2015-02-21T00:00:00"/>
        <d v="2011-04-27T00:00:00"/>
        <d v="2012-07-27T00:00:00"/>
        <d v="2015-08-25T00:00:00"/>
        <d v="2014-05-30T00:00:00"/>
        <d v="2011-07-12T00:00:00"/>
        <d v="2014-08-19T00:00:00"/>
        <d v="2017-03-01T00:00:00"/>
        <d v="2017-02-13T00:00:00"/>
        <d v="2014-02-23T00:00:00"/>
        <d v="2012-06-03T00:00:00"/>
      </sharedItems>
      <fieldGroup par="15" base="7">
        <rangePr groupBy="months" startDate="2010-06-27T00:00:00" endDate="2017-03-02T00:00:00"/>
        <groupItems count="14">
          <s v="&lt;27-06-2010"/>
          <s v="Jan"/>
          <s v="Feb"/>
          <s v="Mar"/>
          <s v="Apr"/>
          <s v="May"/>
          <s v="Jun"/>
          <s v="Jul"/>
          <s v="Aug"/>
          <s v="Sep"/>
          <s v="Oct"/>
          <s v="Nov"/>
          <s v="Dec"/>
          <s v="&gt;02-03-2017"/>
        </groupItems>
      </fieldGroup>
    </cacheField>
    <cacheField name="Units Sold" numFmtId="0">
      <sharedItems containsSemiMixedTypes="0" containsString="0" containsNumber="1" containsInteger="1" minValue="124" maxValue="9925"/>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0">
      <sharedItems containsSemiMixedTypes="0" containsString="0" containsNumber="1" minValue="19103.439999999999" maxValue="5997054.9800000004"/>
    </cacheField>
    <cacheField name="Total Cost" numFmtId="0">
      <sharedItems containsSemiMixedTypes="0" containsString="0" containsNumber="1" minValue="11275.32" maxValue="4509793.96"/>
    </cacheField>
    <cacheField name="Total Profit" numFmtId="0">
      <sharedItems containsSemiMixedTypes="0" containsString="0" containsNumber="1" minValue="7828.12" maxValue="1487261.02"/>
    </cacheField>
    <cacheField name="Quarters" numFmtId="0" databaseField="0">
      <fieldGroup base="7">
        <rangePr groupBy="quarters" startDate="2010-06-27T00:00:00" endDate="2017-03-02T00:00:00"/>
        <groupItems count="6">
          <s v="&lt;27-06-2010"/>
          <s v="Qtr1"/>
          <s v="Qtr2"/>
          <s v="Qtr3"/>
          <s v="Qtr4"/>
          <s v="&gt;02-03-2017"/>
        </groupItems>
      </fieldGroup>
    </cacheField>
    <cacheField name="Years" numFmtId="0" databaseField="0">
      <fieldGroup base="7">
        <rangePr groupBy="years" startDate="2010-06-27T00:00:00" endDate="2017-03-02T00:00:00"/>
        <groupItems count="10">
          <s v="&lt;27-06-2010"/>
          <s v="2010"/>
          <s v="2011"/>
          <s v="2012"/>
          <s v="2013"/>
          <s v="2014"/>
          <s v="2015"/>
          <s v="2016"/>
          <s v="2017"/>
          <s v="&gt;02-03-2017"/>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unil kamble" refreshedDateIso="2022-10-10T22:38:44.27000007592141725" createdVersion="6" refreshedVersion="6" minRefreshableVersion="3" recordCount="11" xr:uid="{41A67CD9-4079-4614-ADF2-F9F4DBCDDBAA}">
  <cacheSource type="worksheet">
    <worksheetSource ref="A13:N24" sheet="Sample_Sales Records"/>
  </cacheSource>
  <cacheFields count="18">
    <cacheField name="Sub-Saharan Africa" numFmtId="0">
      <sharedItems count="5">
        <s v="Asia"/>
        <s v="Central America and the Caribbean"/>
        <s v="Europe"/>
        <s v="Sub-Saharan Africa"/>
        <s v="Australia and Oceania"/>
      </sharedItems>
    </cacheField>
    <cacheField name="Cape Verde" numFmtId="0">
      <sharedItems count="10">
        <s v="Bangladesh"/>
        <s v="Honduras"/>
        <s v="Mongolia"/>
        <s v="Bulgaria"/>
        <s v="Sri Lanka"/>
        <s v="Cameroon"/>
        <s v="Turkmenistan"/>
        <s v="East Timor"/>
        <s v="Norway"/>
        <s v="Portugal"/>
      </sharedItems>
    </cacheField>
    <cacheField name="Clothes" numFmtId="0">
      <sharedItems count="8">
        <s v="Clothes"/>
        <s v="Household"/>
        <s v="Personal Care"/>
        <s v="Cosmetics"/>
        <s v="Beverages"/>
        <s v="Meat"/>
        <s v="Baby Food"/>
        <s v="Snacks"/>
      </sharedItems>
    </cacheField>
    <cacheField name="Offline" numFmtId="0">
      <sharedItems count="3">
        <s v="Online"/>
        <s v="Offline"/>
        <s v=","/>
      </sharedItems>
    </cacheField>
    <cacheField name="H" numFmtId="0">
      <sharedItems count="4">
        <s v="L"/>
        <s v="H"/>
        <s v="C"/>
        <s v="M"/>
      </sharedItems>
    </cacheField>
    <cacheField name="02-08-2014" numFmtId="14">
      <sharedItems containsSemiMixedTypes="0" containsNonDate="0" containsDate="1" containsString="0" minDate="2010-12-30T00:00:00" maxDate="2017-02-09T00:00:00" count="11">
        <d v="2017-01-13T00:00:00"/>
        <d v="2017-02-08T00:00:00"/>
        <d v="2014-02-19T00:00:00"/>
        <d v="2012-04-23T00:00:00"/>
        <d v="2016-11-19T00:00:00"/>
        <d v="2015-04-01T00:00:00"/>
        <d v="2010-12-30T00:00:00"/>
        <d v="2012-07-31T00:00:00"/>
        <d v="2014-05-14T00:00:00"/>
        <d v="2015-07-31T00:00:00"/>
        <d v="2016-06-30T00:00:00"/>
      </sharedItems>
      <fieldGroup par="17" base="5">
        <rangePr groupBy="months" startDate="2010-12-30T00:00:00" endDate="2017-02-09T00:00:00"/>
        <groupItems count="14">
          <s v="&lt;30-12-2010"/>
          <s v="Jan"/>
          <s v="Feb"/>
          <s v="Mar"/>
          <s v="Apr"/>
          <s v="May"/>
          <s v="Jun"/>
          <s v="Jul"/>
          <s v="Aug"/>
          <s v="Sep"/>
          <s v="Oct"/>
          <s v="Nov"/>
          <s v="Dec"/>
          <s v="&gt;09-02-2017"/>
        </groupItems>
      </fieldGroup>
    </cacheField>
    <cacheField name="939825713" numFmtId="0">
      <sharedItems containsSemiMixedTypes="0" containsString="0" containsNumber="1" containsInteger="1" minValue="187310731" maxValue="972292029"/>
    </cacheField>
    <cacheField name="19-08-2014" numFmtId="14">
      <sharedItems containsSemiMixedTypes="0" containsNonDate="0" containsDate="1" containsString="0" minDate="2011-01-20T00:00:00" maxDate="2017-03-02T00:00:00" count="11">
        <d v="2017-03-01T00:00:00"/>
        <d v="2017-02-13T00:00:00"/>
        <d v="2014-02-23T00:00:00"/>
        <d v="2012-06-03T00:00:00"/>
        <d v="2016-12-18T00:00:00"/>
        <d v="2015-04-18T00:00:00"/>
        <d v="2011-01-20T00:00:00"/>
        <d v="2012-09-11T00:00:00"/>
        <d v="2014-06-28T00:00:00"/>
        <d v="2015-09-03T00:00:00"/>
        <d v="2016-07-26T00:00:00"/>
      </sharedItems>
      <fieldGroup par="15" base="7">
        <rangePr groupBy="months" startDate="2011-01-20T00:00:00" endDate="2017-03-02T00:00:00"/>
        <groupItems count="14">
          <s v="&lt;20-01-2011"/>
          <s v="Jan"/>
          <s v="Feb"/>
          <s v="Mar"/>
          <s v="Apr"/>
          <s v="May"/>
          <s v="Jun"/>
          <s v="Jul"/>
          <s v="Aug"/>
          <s v="Sep"/>
          <s v="Oct"/>
          <s v="Nov"/>
          <s v="Dec"/>
          <s v="&gt;02-03-2017"/>
        </groupItems>
      </fieldGroup>
    </cacheField>
    <cacheField name="4168" numFmtId="0">
      <sharedItems containsSemiMixedTypes="0" containsString="0" containsNumber="1" containsInteger="1" minValue="1273" maxValue="8974"/>
    </cacheField>
    <cacheField name="109.28" numFmtId="0">
      <sharedItems containsSemiMixedTypes="0" containsString="0" containsNumber="1" minValue="47.45" maxValue="668.27" count="8">
        <n v="109.28"/>
        <n v="668.27"/>
        <n v="81.73"/>
        <n v="437.2"/>
        <n v="47.45"/>
        <n v="421.89"/>
        <n v="255.28"/>
        <n v="152.58000000000001"/>
      </sharedItems>
    </cacheField>
    <cacheField name="35.84" numFmtId="0">
      <sharedItems containsSemiMixedTypes="0" containsString="0" containsNumber="1" minValue="31.79" maxValue="502.54" count="8">
        <n v="35.840000000000003"/>
        <n v="502.54"/>
        <n v="56.67"/>
        <n v="263.33"/>
        <n v="31.79"/>
        <n v="364.69"/>
        <n v="159.41999999999999"/>
        <n v="97.44"/>
      </sharedItems>
    </cacheField>
    <cacheField name="455479.04" numFmtId="0">
      <sharedItems containsSemiMixedTypes="0" containsString="0" containsNumber="1" minValue="182825.44" maxValue="5997054.9800000004" count="11">
        <n v="902980.64"/>
        <n v="5997054.9800000004"/>
        <n v="400558.73"/>
        <n v="182825.44"/>
        <n v="3039414.4"/>
        <n v="257653.5"/>
        <n v="2559474.1"/>
        <n v="2492526.12"/>
        <n v="1901836"/>
        <n v="324971.44"/>
        <n v="339490.5"/>
      </sharedItems>
    </cacheField>
    <cacheField name="149381.12" numFmtId="0">
      <sharedItems containsSemiMixedTypes="0" containsString="0" containsNumber="1" minValue="59960.32" maxValue="4509793.96"/>
    </cacheField>
    <cacheField name="306097.92" numFmtId="0">
      <sharedItems containsSemiMixedTypes="0" containsString="0" containsNumber="1" minValue="85033.8" maxValue="1487261.02"/>
    </cacheField>
    <cacheField name="Quarters" numFmtId="0" databaseField="0">
      <fieldGroup base="7">
        <rangePr groupBy="quarters" startDate="2011-01-20T00:00:00" endDate="2017-03-02T00:00:00"/>
        <groupItems count="6">
          <s v="&lt;20-01-2011"/>
          <s v="Qtr1"/>
          <s v="Qtr2"/>
          <s v="Qtr3"/>
          <s v="Qtr4"/>
          <s v="&gt;02-03-2017"/>
        </groupItems>
      </fieldGroup>
    </cacheField>
    <cacheField name="Years" numFmtId="0" databaseField="0">
      <fieldGroup base="7">
        <rangePr groupBy="years" startDate="2011-01-20T00:00:00" endDate="2017-03-02T00:00:00"/>
        <groupItems count="9">
          <s v="&lt;20-01-2011"/>
          <s v="2011"/>
          <s v="2012"/>
          <s v="2013"/>
          <s v="2014"/>
          <s v="2015"/>
          <s v="2016"/>
          <s v="2017"/>
          <s v="&gt;02-03-2017"/>
        </groupItems>
      </fieldGroup>
    </cacheField>
    <cacheField name="Quarters2" numFmtId="0" databaseField="0">
      <fieldGroup base="5">
        <rangePr groupBy="quarters" startDate="2010-12-30T00:00:00" endDate="2017-02-09T00:00:00"/>
        <groupItems count="6">
          <s v="&lt;30-12-2010"/>
          <s v="Qtr1"/>
          <s v="Qtr2"/>
          <s v="Qtr3"/>
          <s v="Qtr4"/>
          <s v="&gt;09-02-2017"/>
        </groupItems>
      </fieldGroup>
    </cacheField>
    <cacheField name="Years2" numFmtId="0" databaseField="0">
      <fieldGroup base="5">
        <rangePr groupBy="years" startDate="2010-12-30T00:00:00" endDate="2017-02-09T00:00:00"/>
        <groupItems count="10">
          <s v="&lt;30-12-2010"/>
          <s v="2010"/>
          <s v="2011"/>
          <s v="2012"/>
          <s v="2013"/>
          <s v="2014"/>
          <s v="2015"/>
          <s v="2016"/>
          <s v="2017"/>
          <s v="&gt;09-02-2017"/>
        </groupItems>
      </fieldGroup>
    </cacheField>
  </cacheFields>
  <extLst>
    <ext xmlns:x14="http://schemas.microsoft.com/office/spreadsheetml/2009/9/main" uri="{725AE2AE-9491-48be-B2B4-4EB974FC3084}">
      <x14:pivotCacheDefinition pivotCacheId="435217898"/>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6">
  <r>
    <x v="0"/>
    <x v="0"/>
    <x v="0"/>
    <x v="0"/>
    <x v="0"/>
    <d v="2010-05-28T00:00:00"/>
    <n v="669165933"/>
    <x v="0"/>
    <n v="9925"/>
    <n v="255.28"/>
    <n v="159.41999999999999"/>
    <n v="2533654"/>
    <n v="1582243.5"/>
    <n v="951410.5"/>
  </r>
  <r>
    <x v="1"/>
    <x v="1"/>
    <x v="1"/>
    <x v="1"/>
    <x v="1"/>
    <d v="2012-08-22T00:00:00"/>
    <n v="963881480"/>
    <x v="1"/>
    <n v="2804"/>
    <n v="205.7"/>
    <n v="117.11"/>
    <n v="576782.80000000005"/>
    <n v="328376.44"/>
    <n v="248406.36"/>
  </r>
  <r>
    <x v="2"/>
    <x v="2"/>
    <x v="2"/>
    <x v="0"/>
    <x v="2"/>
    <d v="2014-05-02T00:00:00"/>
    <n v="341417157"/>
    <x v="2"/>
    <n v="1779"/>
    <n v="651.21"/>
    <n v="524.96"/>
    <n v="1158502.5900000001"/>
    <n v="933903.84"/>
    <n v="224598.75"/>
  </r>
  <r>
    <x v="3"/>
    <x v="3"/>
    <x v="3"/>
    <x v="1"/>
    <x v="1"/>
    <d v="2014-06-20T00:00:00"/>
    <n v="514321792"/>
    <x v="3"/>
    <n v="8102"/>
    <n v="9.33"/>
    <n v="6.92"/>
    <n v="75591.66"/>
    <n v="56065.84"/>
    <n v="19525.82"/>
  </r>
  <r>
    <x v="3"/>
    <x v="4"/>
    <x v="2"/>
    <x v="0"/>
    <x v="2"/>
    <d v="2013-02-01T00:00:00"/>
    <n v="115456712"/>
    <x v="4"/>
    <n v="5062"/>
    <n v="651.21"/>
    <n v="524.96"/>
    <n v="3296425.02"/>
    <n v="2657347.52"/>
    <n v="639077.5"/>
  </r>
  <r>
    <x v="0"/>
    <x v="5"/>
    <x v="0"/>
    <x v="1"/>
    <x v="1"/>
    <d v="2015-02-04T00:00:00"/>
    <n v="547995746"/>
    <x v="5"/>
    <n v="2974"/>
    <n v="255.28"/>
    <n v="159.41999999999999"/>
    <n v="759202.72"/>
    <n v="474115.08"/>
    <n v="285087.64"/>
  </r>
  <r>
    <x v="3"/>
    <x v="6"/>
    <x v="4"/>
    <x v="0"/>
    <x v="3"/>
    <d v="2011-04-23T00:00:00"/>
    <n v="135425221"/>
    <x v="6"/>
    <n v="4187"/>
    <n v="668.27"/>
    <n v="502.54"/>
    <n v="2798046.49"/>
    <n v="2104134.98"/>
    <n v="693911.51"/>
  </r>
  <r>
    <x v="3"/>
    <x v="7"/>
    <x v="5"/>
    <x v="1"/>
    <x v="0"/>
    <d v="2012-07-17T00:00:00"/>
    <n v="871543967"/>
    <x v="7"/>
    <n v="8082"/>
    <n v="154.06"/>
    <n v="90.93"/>
    <n v="1245112.92"/>
    <n v="734896.26"/>
    <n v="510216.66"/>
  </r>
  <r>
    <x v="3"/>
    <x v="8"/>
    <x v="6"/>
    <x v="0"/>
    <x v="3"/>
    <d v="2015-07-14T00:00:00"/>
    <n v="770463311"/>
    <x v="8"/>
    <n v="6070"/>
    <n v="81.73"/>
    <n v="56.67"/>
    <n v="496101.1"/>
    <n v="343986.9"/>
    <n v="152114.20000000001"/>
  </r>
  <r>
    <x v="3"/>
    <x v="9"/>
    <x v="1"/>
    <x v="1"/>
    <x v="0"/>
    <d v="2014-04-18T00:00:00"/>
    <n v="616607081"/>
    <x v="9"/>
    <n v="6593"/>
    <n v="205.7"/>
    <n v="117.11"/>
    <n v="1356180.1"/>
    <n v="772106.23"/>
    <n v="584073.87"/>
  </r>
  <r>
    <x v="4"/>
    <x v="10"/>
    <x v="5"/>
    <x v="1"/>
    <x v="0"/>
    <d v="2011-06-24T00:00:00"/>
    <n v="814711606"/>
    <x v="10"/>
    <n v="124"/>
    <n v="154.06"/>
    <n v="90.93"/>
    <n v="19103.439999999999"/>
    <n v="11275.32"/>
    <n v="7828.12"/>
  </r>
  <r>
    <x v="3"/>
    <x v="11"/>
    <x v="7"/>
    <x v="0"/>
    <x v="0"/>
    <d v="2014-08-02T00:00:00"/>
    <n v="939825713"/>
    <x v="11"/>
    <n v="4168"/>
    <n v="109.28"/>
    <n v="35.840000000000003"/>
    <n v="455479.03999999998"/>
    <n v="149381.12"/>
    <n v="306097.91999999998"/>
  </r>
  <r>
    <x v="4"/>
    <x v="12"/>
    <x v="7"/>
    <x v="1"/>
    <x v="2"/>
    <d v="2017-01-13T00:00:00"/>
    <n v="187310731"/>
    <x v="12"/>
    <n v="8263"/>
    <n v="109.28"/>
    <n v="35.840000000000003"/>
    <n v="902980.64"/>
    <n v="296145.91999999998"/>
    <n v="606834.72"/>
  </r>
  <r>
    <x v="1"/>
    <x v="13"/>
    <x v="4"/>
    <x v="0"/>
    <x v="0"/>
    <d v="2017-02-08T00:00:00"/>
    <n v="522840487"/>
    <x v="13"/>
    <n v="8974"/>
    <n v="668.27"/>
    <n v="502.54"/>
    <n v="5997054.9800000004"/>
    <n v="4509793.96"/>
    <n v="1487261.02"/>
  </r>
  <r>
    <x v="4"/>
    <x v="14"/>
    <x v="6"/>
    <x v="0"/>
    <x v="1"/>
    <d v="2014-02-19T00:00:00"/>
    <n v="832401311"/>
    <x v="14"/>
    <n v="4901"/>
    <n v="81.73"/>
    <n v="56.67"/>
    <n v="400558.73"/>
    <n v="277739.67"/>
    <n v="122819.06"/>
  </r>
  <r>
    <x v="2"/>
    <x v="15"/>
    <x v="7"/>
    <x v="1"/>
    <x v="3"/>
    <d v="2012-04-23T00:00:00"/>
    <n v="972292029"/>
    <x v="15"/>
    <n v="1673"/>
    <n v="109.28"/>
    <n v="35.840000000000003"/>
    <n v="182825.44"/>
    <n v="59960.32"/>
    <n v="122865.12"/>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1">
  <r>
    <x v="0"/>
    <x v="0"/>
    <x v="0"/>
    <x v="0"/>
    <x v="0"/>
    <x v="0"/>
    <n v="187310731"/>
    <x v="0"/>
    <n v="8263"/>
    <x v="0"/>
    <x v="0"/>
    <x v="0"/>
    <n v="296145.91999999998"/>
    <n v="606834.72"/>
  </r>
  <r>
    <x v="1"/>
    <x v="1"/>
    <x v="1"/>
    <x v="1"/>
    <x v="1"/>
    <x v="1"/>
    <n v="522840487"/>
    <x v="1"/>
    <n v="8974"/>
    <x v="1"/>
    <x v="1"/>
    <x v="1"/>
    <n v="4509793.96"/>
    <n v="1487261.02"/>
  </r>
  <r>
    <x v="0"/>
    <x v="2"/>
    <x v="2"/>
    <x v="1"/>
    <x v="2"/>
    <x v="2"/>
    <n v="832401311"/>
    <x v="2"/>
    <n v="4901"/>
    <x v="2"/>
    <x v="2"/>
    <x v="2"/>
    <n v="277739.67"/>
    <n v="122819.06"/>
  </r>
  <r>
    <x v="2"/>
    <x v="3"/>
    <x v="0"/>
    <x v="0"/>
    <x v="3"/>
    <x v="3"/>
    <n v="972292029"/>
    <x v="3"/>
    <n v="1673"/>
    <x v="0"/>
    <x v="0"/>
    <x v="3"/>
    <n v="59960.32"/>
    <n v="122865.12"/>
  </r>
  <r>
    <x v="0"/>
    <x v="4"/>
    <x v="3"/>
    <x v="2"/>
    <x v="3"/>
    <x v="4"/>
    <n v="419123971"/>
    <x v="4"/>
    <n v="6952"/>
    <x v="3"/>
    <x v="3"/>
    <x v="4"/>
    <n v="1830670.16"/>
    <n v="1208744.24"/>
  </r>
  <r>
    <x v="3"/>
    <x v="5"/>
    <x v="4"/>
    <x v="1"/>
    <x v="2"/>
    <x v="5"/>
    <n v="519820964"/>
    <x v="5"/>
    <n v="5430"/>
    <x v="4"/>
    <x v="4"/>
    <x v="5"/>
    <n v="172619.7"/>
    <n v="85033.8"/>
  </r>
  <r>
    <x v="0"/>
    <x v="6"/>
    <x v="1"/>
    <x v="1"/>
    <x v="0"/>
    <x v="6"/>
    <n v="441619336"/>
    <x v="6"/>
    <n v="3830"/>
    <x v="1"/>
    <x v="1"/>
    <x v="6"/>
    <n v="1924728.2"/>
    <n v="634745.9"/>
  </r>
  <r>
    <x v="4"/>
    <x v="7"/>
    <x v="5"/>
    <x v="0"/>
    <x v="0"/>
    <x v="7"/>
    <n v="322067916"/>
    <x v="7"/>
    <n v="5908"/>
    <x v="5"/>
    <x v="5"/>
    <x v="7"/>
    <n v="2154588.52"/>
    <n v="337937.6"/>
  </r>
  <r>
    <x v="2"/>
    <x v="8"/>
    <x v="6"/>
    <x v="0"/>
    <x v="0"/>
    <x v="8"/>
    <n v="819028031"/>
    <x v="8"/>
    <n v="7450"/>
    <x v="6"/>
    <x v="6"/>
    <x v="8"/>
    <n v="1187679"/>
    <n v="714157"/>
  </r>
  <r>
    <x v="2"/>
    <x v="9"/>
    <x v="6"/>
    <x v="0"/>
    <x v="1"/>
    <x v="9"/>
    <n v="860673511"/>
    <x v="9"/>
    <n v="1273"/>
    <x v="6"/>
    <x v="6"/>
    <x v="9"/>
    <n v="202941.66"/>
    <n v="122029.78"/>
  </r>
  <r>
    <x v="1"/>
    <x v="1"/>
    <x v="7"/>
    <x v="0"/>
    <x v="0"/>
    <x v="10"/>
    <n v="795490682"/>
    <x v="10"/>
    <n v="2225"/>
    <x v="7"/>
    <x v="7"/>
    <x v="10"/>
    <n v="216804"/>
    <n v="122686.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5B9A49EF-3DC4-4E5B-A0A8-33D16D74101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5:E121" firstHeaderRow="0" firstDataRow="1" firstDataCol="1"/>
  <pivotFields count="16">
    <pivotField axis="axisRow" showAll="0">
      <items count="6">
        <item x="4"/>
        <item x="0"/>
        <item x="1"/>
        <item x="2"/>
        <item x="3"/>
        <item t="default"/>
      </items>
    </pivotField>
    <pivotField axis="axisRow" showAll="0">
      <items count="17">
        <item x="6"/>
        <item x="12"/>
        <item x="15"/>
        <item x="7"/>
        <item x="11"/>
        <item x="1"/>
        <item x="13"/>
        <item x="10"/>
        <item x="14"/>
        <item x="8"/>
        <item x="2"/>
        <item x="4"/>
        <item x="3"/>
        <item x="9"/>
        <item x="5"/>
        <item x="0"/>
        <item t="default"/>
      </items>
    </pivotField>
    <pivotField axis="axisRow" showAll="0">
      <items count="9">
        <item x="0"/>
        <item x="1"/>
        <item x="7"/>
        <item x="3"/>
        <item x="4"/>
        <item x="2"/>
        <item x="6"/>
        <item x="5"/>
        <item t="default"/>
      </items>
    </pivotField>
    <pivotField axis="axisRow" showAll="0">
      <items count="3">
        <item x="0"/>
        <item x="1"/>
        <item t="default"/>
      </items>
    </pivotField>
    <pivotField axis="axisRow" showAll="0">
      <items count="5">
        <item x="1"/>
        <item x="0"/>
        <item x="2"/>
        <item x="3"/>
        <item t="default"/>
      </items>
    </pivotField>
    <pivotField numFmtId="14" showAll="0"/>
    <pivotField dataField="1" showAll="0"/>
    <pivotField axis="axisRow" numFmtId="14" showAll="0">
      <items count="15">
        <item x="0"/>
        <item x="1"/>
        <item x="2"/>
        <item x="3"/>
        <item x="4"/>
        <item x="5"/>
        <item x="6"/>
        <item x="7"/>
        <item x="8"/>
        <item x="9"/>
        <item x="10"/>
        <item x="11"/>
        <item x="12"/>
        <item x="13"/>
        <item t="default"/>
      </items>
    </pivotField>
    <pivotField dataField="1" showAll="0"/>
    <pivotField dataField="1" showAll="0"/>
    <pivotField dataField="1" showAll="0"/>
    <pivotField showAll="0"/>
    <pivotField showAll="0"/>
    <pivotField showAll="0"/>
    <pivotField axis="axisRow"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8">
    <field x="0"/>
    <field x="1"/>
    <field x="2"/>
    <field x="3"/>
    <field x="4"/>
    <field x="15"/>
    <field x="14"/>
    <field x="7"/>
  </rowFields>
  <rowItems count="86">
    <i>
      <x/>
    </i>
    <i r="1">
      <x v="1"/>
    </i>
    <i r="2">
      <x v="2"/>
    </i>
    <i r="3">
      <x v="1"/>
    </i>
    <i r="4">
      <x v="2"/>
    </i>
    <i r="5">
      <x v="8"/>
    </i>
    <i r="1">
      <x v="7"/>
    </i>
    <i r="2">
      <x v="7"/>
    </i>
    <i r="3">
      <x v="1"/>
    </i>
    <i r="4">
      <x v="1"/>
    </i>
    <i r="5">
      <x v="2"/>
    </i>
    <i r="1">
      <x v="8"/>
    </i>
    <i r="2">
      <x v="6"/>
    </i>
    <i r="3">
      <x/>
    </i>
    <i r="4">
      <x/>
    </i>
    <i r="5">
      <x v="5"/>
    </i>
    <i>
      <x v="1"/>
    </i>
    <i r="1">
      <x v="14"/>
    </i>
    <i r="2">
      <x/>
    </i>
    <i r="3">
      <x v="1"/>
    </i>
    <i r="4">
      <x/>
    </i>
    <i r="5">
      <x v="6"/>
    </i>
    <i r="1">
      <x v="15"/>
    </i>
    <i r="2">
      <x/>
    </i>
    <i r="3">
      <x/>
    </i>
    <i r="4">
      <x v="1"/>
    </i>
    <i r="5">
      <x v="1"/>
    </i>
    <i>
      <x v="2"/>
    </i>
    <i r="1">
      <x v="5"/>
    </i>
    <i r="2">
      <x v="1"/>
    </i>
    <i r="3">
      <x v="1"/>
    </i>
    <i r="4">
      <x/>
    </i>
    <i r="5">
      <x v="3"/>
    </i>
    <i r="1">
      <x v="6"/>
    </i>
    <i r="2">
      <x v="4"/>
    </i>
    <i r="3">
      <x/>
    </i>
    <i r="4">
      <x v="1"/>
    </i>
    <i r="5">
      <x v="8"/>
    </i>
    <i>
      <x v="3"/>
    </i>
    <i r="1">
      <x v="2"/>
    </i>
    <i r="2">
      <x v="2"/>
    </i>
    <i r="3">
      <x v="1"/>
    </i>
    <i r="4">
      <x v="3"/>
    </i>
    <i r="5">
      <x v="3"/>
    </i>
    <i r="1">
      <x v="10"/>
    </i>
    <i r="2">
      <x v="5"/>
    </i>
    <i r="3">
      <x/>
    </i>
    <i r="4">
      <x v="2"/>
    </i>
    <i r="5">
      <x v="5"/>
    </i>
    <i>
      <x v="4"/>
    </i>
    <i r="1">
      <x/>
    </i>
    <i r="2">
      <x v="4"/>
    </i>
    <i r="3">
      <x/>
    </i>
    <i r="4">
      <x v="3"/>
    </i>
    <i r="5">
      <x v="2"/>
    </i>
    <i r="1">
      <x v="3"/>
    </i>
    <i r="2">
      <x v="7"/>
    </i>
    <i r="3">
      <x v="1"/>
    </i>
    <i r="4">
      <x v="1"/>
    </i>
    <i r="5">
      <x v="3"/>
    </i>
    <i r="1">
      <x v="4"/>
    </i>
    <i r="2">
      <x v="2"/>
    </i>
    <i r="3">
      <x/>
    </i>
    <i r="4">
      <x v="1"/>
    </i>
    <i r="5">
      <x v="5"/>
    </i>
    <i r="1">
      <x v="9"/>
    </i>
    <i r="2">
      <x v="6"/>
    </i>
    <i r="3">
      <x/>
    </i>
    <i r="4">
      <x v="3"/>
    </i>
    <i r="5">
      <x v="6"/>
    </i>
    <i r="1">
      <x v="11"/>
    </i>
    <i r="2">
      <x v="5"/>
    </i>
    <i r="3">
      <x/>
    </i>
    <i r="4">
      <x v="2"/>
    </i>
    <i r="5">
      <x v="4"/>
    </i>
    <i r="1">
      <x v="12"/>
    </i>
    <i r="2">
      <x v="3"/>
    </i>
    <i r="3">
      <x v="1"/>
    </i>
    <i r="4">
      <x/>
    </i>
    <i r="5">
      <x v="5"/>
    </i>
    <i r="1">
      <x v="13"/>
    </i>
    <i r="2">
      <x v="1"/>
    </i>
    <i r="3">
      <x v="1"/>
    </i>
    <i r="4">
      <x v="1"/>
    </i>
    <i r="5">
      <x v="5"/>
    </i>
    <i t="grand">
      <x/>
    </i>
  </rowItems>
  <colFields count="1">
    <field x="-2"/>
  </colFields>
  <colItems count="4">
    <i>
      <x/>
    </i>
    <i i="1">
      <x v="1"/>
    </i>
    <i i="2">
      <x v="2"/>
    </i>
    <i i="3">
      <x v="3"/>
    </i>
  </colItems>
  <dataFields count="4">
    <dataField name="Sum of Order ID" fld="6" baseField="0" baseItem="0"/>
    <dataField name="Sum of Units Sold" fld="8" baseField="0" baseItem="0"/>
    <dataField name="Sum of Unit Price" fld="9" baseField="0" baseItem="0"/>
    <dataField name="Sum of Unit Cost" fld="1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1AA61B9D-7356-4791-8601-07D03DB86438}"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62:M122" firstHeaderRow="0" firstDataRow="1" firstDataCol="1"/>
  <pivotFields count="18">
    <pivotField axis="axisRow" showAll="0">
      <items count="6">
        <item x="0"/>
        <item x="4"/>
        <item x="1"/>
        <item x="2"/>
        <item x="3"/>
        <item t="default"/>
      </items>
    </pivotField>
    <pivotField axis="axisRow" showAll="0">
      <items count="11">
        <item x="0"/>
        <item x="3"/>
        <item x="5"/>
        <item x="7"/>
        <item x="1"/>
        <item x="2"/>
        <item x="8"/>
        <item x="9"/>
        <item x="4"/>
        <item x="6"/>
        <item t="default"/>
      </items>
    </pivotField>
    <pivotField axis="axisRow" showAll="0">
      <items count="9">
        <item x="6"/>
        <item x="4"/>
        <item x="0"/>
        <item x="3"/>
        <item x="1"/>
        <item x="5"/>
        <item x="2"/>
        <item x="7"/>
        <item t="default"/>
      </items>
    </pivotField>
    <pivotField axis="axisRow" showAll="0">
      <items count="4">
        <item x="2"/>
        <item x="1"/>
        <item x="0"/>
        <item t="default"/>
      </items>
    </pivotField>
    <pivotField axis="axisRow" showAll="0">
      <items count="5">
        <item x="2"/>
        <item x="1"/>
        <item x="0"/>
        <item x="3"/>
        <item t="default"/>
      </items>
    </pivotField>
    <pivotField axis="axisRow" numFmtId="14" showAll="0">
      <items count="15">
        <item x="0"/>
        <item x="1"/>
        <item x="2"/>
        <item x="3"/>
        <item x="4"/>
        <item x="5"/>
        <item x="6"/>
        <item x="7"/>
        <item x="8"/>
        <item x="9"/>
        <item x="10"/>
        <item x="11"/>
        <item x="12"/>
        <item x="13"/>
        <item t="default"/>
      </items>
    </pivotField>
    <pivotField dataField="1" showAll="0"/>
    <pivotField axis="axisRow" numFmtId="14" showAll="0">
      <items count="15">
        <item x="0"/>
        <item x="1"/>
        <item x="2"/>
        <item x="3"/>
        <item x="4"/>
        <item x="5"/>
        <item x="6"/>
        <item x="7"/>
        <item x="8"/>
        <item x="9"/>
        <item x="10"/>
        <item x="11"/>
        <item x="12"/>
        <item x="13"/>
        <item t="default"/>
      </items>
    </pivotField>
    <pivotField dataField="1" showAll="0"/>
    <pivotField dataField="1" showAll="0">
      <items count="9">
        <item x="4"/>
        <item x="2"/>
        <item x="0"/>
        <item x="7"/>
        <item x="6"/>
        <item x="5"/>
        <item x="3"/>
        <item x="1"/>
        <item t="default"/>
      </items>
    </pivotField>
    <pivotField dataField="1" showAll="0">
      <items count="9">
        <item x="4"/>
        <item x="0"/>
        <item x="2"/>
        <item x="7"/>
        <item x="6"/>
        <item x="3"/>
        <item x="5"/>
        <item x="1"/>
        <item t="default"/>
      </items>
    </pivotField>
    <pivotField showAll="0">
      <items count="12">
        <item x="3"/>
        <item x="5"/>
        <item x="9"/>
        <item x="10"/>
        <item x="2"/>
        <item x="0"/>
        <item x="8"/>
        <item x="7"/>
        <item x="6"/>
        <item x="4"/>
        <item x="1"/>
        <item t="default"/>
      </items>
    </pivotField>
    <pivotField dataField="1" showAll="0"/>
    <pivotField dataField="1" showAll="0"/>
    <pivotField axis="axisRow" showAll="0">
      <items count="7">
        <item sd="0" x="0"/>
        <item sd="0" x="1"/>
        <item sd="0" x="2"/>
        <item sd="0" x="3"/>
        <item sd="0" x="4"/>
        <item sd="0" x="5"/>
        <item t="default"/>
      </items>
    </pivotField>
    <pivotField axis="axisRow" showAll="0">
      <items count="10">
        <item sd="0" x="0"/>
        <item sd="0" x="1"/>
        <item sd="0" x="2"/>
        <item sd="0" x="3"/>
        <item sd="0" x="4"/>
        <item sd="0" x="5"/>
        <item sd="0" x="6"/>
        <item sd="0" x="7"/>
        <item sd="0" x="8"/>
        <item t="default"/>
      </items>
    </pivotField>
    <pivotField axis="axisRow"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11">
    <field x="0"/>
    <field x="1"/>
    <field x="2"/>
    <field x="3"/>
    <field x="4"/>
    <field x="15"/>
    <field x="14"/>
    <field x="7"/>
    <field x="17"/>
    <field x="16"/>
    <field x="5"/>
  </rowFields>
  <rowItems count="60">
    <i>
      <x/>
    </i>
    <i r="1">
      <x/>
    </i>
    <i r="2">
      <x v="2"/>
    </i>
    <i r="3">
      <x v="2"/>
    </i>
    <i r="4">
      <x v="2"/>
    </i>
    <i r="5">
      <x v="7"/>
    </i>
    <i r="1">
      <x v="5"/>
    </i>
    <i r="2">
      <x v="6"/>
    </i>
    <i r="3">
      <x v="1"/>
    </i>
    <i r="4">
      <x/>
    </i>
    <i r="5">
      <x v="4"/>
    </i>
    <i r="1">
      <x v="8"/>
    </i>
    <i r="2">
      <x v="3"/>
    </i>
    <i r="3">
      <x/>
    </i>
    <i r="4">
      <x v="3"/>
    </i>
    <i r="5">
      <x v="6"/>
    </i>
    <i r="1">
      <x v="9"/>
    </i>
    <i r="2">
      <x v="4"/>
    </i>
    <i r="3">
      <x v="1"/>
    </i>
    <i r="4">
      <x v="2"/>
    </i>
    <i r="5">
      <x v="1"/>
    </i>
    <i>
      <x v="1"/>
    </i>
    <i r="1">
      <x v="3"/>
    </i>
    <i r="2">
      <x v="5"/>
    </i>
    <i r="3">
      <x v="2"/>
    </i>
    <i r="4">
      <x v="2"/>
    </i>
    <i r="5">
      <x v="2"/>
    </i>
    <i>
      <x v="2"/>
    </i>
    <i r="1">
      <x v="4"/>
    </i>
    <i r="2">
      <x v="4"/>
    </i>
    <i r="3">
      <x v="1"/>
    </i>
    <i r="4">
      <x v="1"/>
    </i>
    <i r="5">
      <x v="7"/>
    </i>
    <i r="2">
      <x v="7"/>
    </i>
    <i r="3">
      <x v="2"/>
    </i>
    <i r="4">
      <x v="2"/>
    </i>
    <i r="5">
      <x v="6"/>
    </i>
    <i>
      <x v="3"/>
    </i>
    <i r="1">
      <x v="1"/>
    </i>
    <i r="2">
      <x v="2"/>
    </i>
    <i r="3">
      <x v="2"/>
    </i>
    <i r="4">
      <x v="3"/>
    </i>
    <i r="5">
      <x v="2"/>
    </i>
    <i r="1">
      <x v="6"/>
    </i>
    <i r="2">
      <x/>
    </i>
    <i r="3">
      <x v="2"/>
    </i>
    <i r="4">
      <x v="2"/>
    </i>
    <i r="5">
      <x v="4"/>
    </i>
    <i r="1">
      <x v="7"/>
    </i>
    <i r="2">
      <x/>
    </i>
    <i r="3">
      <x v="2"/>
    </i>
    <i r="4">
      <x v="1"/>
    </i>
    <i r="5">
      <x v="5"/>
    </i>
    <i>
      <x v="4"/>
    </i>
    <i r="1">
      <x v="2"/>
    </i>
    <i r="2">
      <x v="1"/>
    </i>
    <i r="3">
      <x v="1"/>
    </i>
    <i r="4">
      <x/>
    </i>
    <i r="5">
      <x v="5"/>
    </i>
    <i t="grand">
      <x/>
    </i>
  </rowItems>
  <colFields count="1">
    <field x="-2"/>
  </colFields>
  <colItems count="6">
    <i>
      <x/>
    </i>
    <i i="1">
      <x v="1"/>
    </i>
    <i i="2">
      <x v="2"/>
    </i>
    <i i="3">
      <x v="3"/>
    </i>
    <i i="4">
      <x v="4"/>
    </i>
    <i i="5">
      <x v="5"/>
    </i>
  </colItems>
  <dataFields count="6">
    <dataField name="Sum of 306097.92" fld="13" baseField="0" baseItem="0"/>
    <dataField name="Sum of 149381.12" fld="12" baseField="0" baseItem="0"/>
    <dataField name="Sum of 109.28" fld="9" baseField="0" baseItem="0"/>
    <dataField name="Sum of 939825713" fld="6" baseField="0" baseItem="0"/>
    <dataField name="Sum of 35.84" fld="10" baseField="0" baseItem="0"/>
    <dataField name="Sum of 4168"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ub_Saharan_Africa" xr10:uid="{8C0D5021-ABF3-4F48-8895-7D2C3BB616D8}" sourceName="Sub-Saharan Africa">
  <pivotTables>
    <pivotTable tabId="1" name="PivotTable2"/>
  </pivotTables>
  <data>
    <tabular pivotCacheId="435217898">
      <items count="5">
        <i x="0" s="1"/>
        <i x="4"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ape_Verde" xr10:uid="{CFFD9AF1-CFA0-4B2B-855C-33DC3662404E}" sourceName="Cape Verde">
  <pivotTables>
    <pivotTable tabId="1" name="PivotTable2"/>
  </pivotTables>
  <data>
    <tabular pivotCacheId="435217898">
      <items count="10">
        <i x="0" s="1"/>
        <i x="3" s="1"/>
        <i x="5" s="1"/>
        <i x="7" s="1"/>
        <i x="1" s="1"/>
        <i x="2" s="1"/>
        <i x="8" s="1"/>
        <i x="9" s="1"/>
        <i x="4" s="1"/>
        <i x="6"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Offline" xr10:uid="{1C14090B-7682-493D-A21A-C60BE73B183B}" sourceName="Offline">
  <pivotTables>
    <pivotTable tabId="1" name="PivotTable2"/>
  </pivotTables>
  <data>
    <tabular pivotCacheId="435217898">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H" xr10:uid="{4ACEB4CF-3BE8-4DE2-A219-1125583F85D8}" sourceName="H">
  <pivotTables>
    <pivotTable tabId="1" name="PivotTable2"/>
  </pivotTables>
  <data>
    <tabular pivotCacheId="435217898">
      <items count="4">
        <i x="2" s="1"/>
        <i x="1" s="1"/>
        <i x="0" s="1"/>
        <i x="3" s="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109.28" xr10:uid="{6ACB5D50-BB8A-43A0-B78A-1D4351BEA388}" sourceName="109.28">
  <pivotTables>
    <pivotTable tabId="1" name="PivotTable2"/>
  </pivotTables>
  <data>
    <tabular pivotCacheId="435217898">
      <items count="8">
        <i x="4" s="1"/>
        <i x="2" s="1"/>
        <i x="0" s="1"/>
        <i x="7" s="1"/>
        <i x="6" s="1"/>
        <i x="5" s="1"/>
        <i x="3" s="1"/>
        <i x="1" s="1"/>
      </items>
    </tabular>
  </data>
</slicerCacheDefinition>
</file>

<file path=xl/slicerCaches/slicerCache6.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35.84" xr10:uid="{839C04F9-033D-44FB-B498-343DE8ADFDB3}" sourceName="35.84">
  <pivotTables>
    <pivotTable tabId="1" name="PivotTable2"/>
  </pivotTables>
  <data>
    <tabular pivotCacheId="435217898">
      <items count="8">
        <i x="4" s="1"/>
        <i x="0" s="1"/>
        <i x="2" s="1"/>
        <i x="7" s="1"/>
        <i x="6" s="1"/>
        <i x="3" s="1"/>
        <i x="5" s="1"/>
        <i x="1" s="1"/>
      </items>
    </tabular>
  </data>
</slicerCacheDefinition>
</file>

<file path=xl/slicerCaches/slicerCache7.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455479.04" xr10:uid="{A298A4E4-FA8D-48AD-AF74-26C14273C41B}" sourceName="455479.04">
  <pivotTables>
    <pivotTable tabId="1" name="PivotTable2"/>
  </pivotTables>
  <data>
    <tabular pivotCacheId="435217898">
      <items count="11">
        <i x="3" s="1"/>
        <i x="5" s="1"/>
        <i x="9" s="1"/>
        <i x="10" s="1"/>
        <i x="2" s="1"/>
        <i x="0" s="1"/>
        <i x="8" s="1"/>
        <i x="7" s="1"/>
        <i x="6" s="1"/>
        <i x="4" s="1"/>
        <i x="1"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ub-Saharan Africa" xr10:uid="{DBB3A68D-6B8D-474C-8B20-ED93849ED78A}" cache="Slicer_Sub_Saharan_Africa" caption="Sub-Saharan Africa" rowHeight="241300"/>
  <slicer name="Cape Verde" xr10:uid="{C6D60AF5-466C-4B46-8F0D-E1AC58EC8419}" cache="Slicer_Cape_Verde" caption="Cape Verde" rowHeight="241300"/>
  <slicer name="Offline" xr10:uid="{7005D7A4-C396-4551-9B9D-5AD5F238518B}" cache="Slicer_Offline" caption="Offline" rowHeight="241300"/>
  <slicer name="H" xr10:uid="{2CD78328-E58E-40EE-8417-549F9FBC5F79}" cache="Slicer_H" caption="H" rowHeight="241300"/>
  <slicer name="109.28" xr10:uid="{599CA4A2-31D3-4980-BE00-E6421250519B}" cache="Slicer_109.28" caption="109.28" rowHeight="241300"/>
  <slicer name="35.84" xr10:uid="{EA29E7D5-FE63-41BE-8A75-80000CF2946A}" cache="Slicer_35.84" caption="35.84" rowHeight="241300"/>
  <slicer name="455479.04" xr10:uid="{1DDCF412-6598-4474-881E-E2958B1588A3}" cache="Slicer_455479.04" caption="455479.04"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pivotTable" Target="../pivotTables/pivotTable2.xml"/><Relationship Id="rId1" Type="http://purl.oclc.org/ooxml/officeDocument/relationships/pivotTable" Target="../pivotTables/pivotTable1.xml"/><Relationship Id="rId5" Type="http://schemas.microsoft.com/office/2007/relationships/slicer" Target="../slicers/slicer1.xml"/><Relationship Id="rId4"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5"/>
  <sheetViews>
    <sheetView tabSelected="1" zoomScaleNormal="100" workbookViewId="0">
      <selection activeCell="A143" sqref="A143"/>
    </sheetView>
  </sheetViews>
  <sheetFormatPr defaultRowHeight="14.4" x14ac:dyDescent="0.3"/>
  <cols>
    <col min="1" max="1" width="34.33203125" bestFit="1" customWidth="1"/>
    <col min="2" max="2" width="15.5546875" bestFit="1" customWidth="1"/>
    <col min="3" max="3" width="16.77734375" bestFit="1" customWidth="1"/>
    <col min="4" max="4" width="16.5546875" bestFit="1" customWidth="1"/>
    <col min="5" max="5" width="16" bestFit="1" customWidth="1"/>
    <col min="6" max="6" width="12.44140625" bestFit="1" customWidth="1"/>
    <col min="7" max="7" width="47.77734375" bestFit="1" customWidth="1"/>
    <col min="8" max="8" width="24.21875" bestFit="1" customWidth="1"/>
    <col min="9" max="9" width="23.44140625" bestFit="1" customWidth="1"/>
    <col min="10" max="10" width="19.44140625" bestFit="1" customWidth="1"/>
    <col min="11" max="11" width="24.5546875" bestFit="1" customWidth="1"/>
    <col min="12" max="12" width="18.21875" bestFit="1" customWidth="1"/>
    <col min="13" max="13" width="17.109375" bestFit="1" customWidth="1"/>
    <col min="14" max="14" width="13.21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s="1" t="d">
        <v>2010-05-28</v>
      </c>
      <c r="G2">
        <v>669165933</v>
      </c>
      <c r="H2" s="1" t="d">
        <v>2010-06-27</v>
      </c>
      <c r="I2">
        <v>9925</v>
      </c>
      <c r="J2">
        <v>255.28</v>
      </c>
      <c r="K2">
        <v>159.41999999999999</v>
      </c>
      <c r="L2">
        <v>2533654</v>
      </c>
      <c r="M2">
        <v>1582243.5</v>
      </c>
      <c r="N2">
        <v>951410.5</v>
      </c>
    </row>
    <row r="3" spans="1:14" x14ac:dyDescent="0.3">
      <c r="A3" t="s">
        <v>19</v>
      </c>
      <c r="B3" t="s">
        <v>20</v>
      </c>
      <c r="C3" t="s">
        <v>21</v>
      </c>
      <c r="D3" t="s">
        <v>22</v>
      </c>
      <c r="E3" t="s">
        <v>23</v>
      </c>
      <c r="F3" s="1" t="d">
        <v>2012-08-22</v>
      </c>
      <c r="G3">
        <v>963881480</v>
      </c>
      <c r="H3" s="1" t="d">
        <v>2012-09-15</v>
      </c>
      <c r="I3">
        <v>2804</v>
      </c>
      <c r="J3">
        <v>205.7</v>
      </c>
      <c r="K3">
        <v>117.11</v>
      </c>
      <c r="L3">
        <v>576782.80000000005</v>
      </c>
      <c r="M3">
        <v>328376.44</v>
      </c>
      <c r="N3">
        <v>248406.36</v>
      </c>
    </row>
    <row r="4" spans="1:14" x14ac:dyDescent="0.3">
      <c r="A4" t="s">
        <v>24</v>
      </c>
      <c r="B4" t="s">
        <v>25</v>
      </c>
      <c r="C4" t="s">
        <v>26</v>
      </c>
      <c r="D4" t="s">
        <v>17</v>
      </c>
      <c r="E4" t="s">
        <v>27</v>
      </c>
      <c r="F4" s="1" t="d">
        <v>2014-05-02</v>
      </c>
      <c r="G4">
        <v>341417157</v>
      </c>
      <c r="H4" s="1" t="d">
        <v>2014-05-08</v>
      </c>
      <c r="I4">
        <v>1779</v>
      </c>
      <c r="J4">
        <v>651.21</v>
      </c>
      <c r="K4">
        <v>524.96</v>
      </c>
      <c r="L4">
        <v>1158502.5900000001</v>
      </c>
      <c r="M4">
        <v>933903.84</v>
      </c>
      <c r="N4">
        <v>224598.75</v>
      </c>
    </row>
    <row r="5" spans="1:14" x14ac:dyDescent="0.3">
      <c r="A5" t="s">
        <v>28</v>
      </c>
      <c r="B5" t="s">
        <v>29</v>
      </c>
      <c r="C5" t="s">
        <v>30</v>
      </c>
      <c r="D5" t="s">
        <v>22</v>
      </c>
      <c r="E5" t="s">
        <v>23</v>
      </c>
      <c r="F5" s="1" t="d">
        <v>2014-06-20</v>
      </c>
      <c r="G5">
        <v>514321792</v>
      </c>
      <c r="H5" s="1" t="d">
        <v>2014-07-05</v>
      </c>
      <c r="I5">
        <v>8102</v>
      </c>
      <c r="J5">
        <v>9.33</v>
      </c>
      <c r="K5">
        <v>6.92</v>
      </c>
      <c r="L5">
        <v>75591.66</v>
      </c>
      <c r="M5">
        <v>56065.84</v>
      </c>
      <c r="N5">
        <v>19525.82</v>
      </c>
    </row>
    <row r="6" spans="1:14" x14ac:dyDescent="0.3">
      <c r="A6" t="s">
        <v>28</v>
      </c>
      <c r="B6" t="s">
        <v>31</v>
      </c>
      <c r="C6" t="s">
        <v>26</v>
      </c>
      <c r="D6" t="s">
        <v>17</v>
      </c>
      <c r="E6" t="s">
        <v>27</v>
      </c>
      <c r="F6" s="1" t="d">
        <v>2013-02-01</v>
      </c>
      <c r="G6">
        <v>115456712</v>
      </c>
      <c r="H6" s="1" t="d">
        <v>2013-02-06</v>
      </c>
      <c r="I6">
        <v>5062</v>
      </c>
      <c r="J6">
        <v>651.21</v>
      </c>
      <c r="K6">
        <v>524.96</v>
      </c>
      <c r="L6">
        <v>3296425.02</v>
      </c>
      <c r="M6">
        <v>2657347.52</v>
      </c>
      <c r="N6">
        <v>639077.5</v>
      </c>
    </row>
    <row r="7" spans="1:14" x14ac:dyDescent="0.3">
      <c r="A7" t="s">
        <v>14</v>
      </c>
      <c r="B7" t="s">
        <v>32</v>
      </c>
      <c r="C7" t="s">
        <v>16</v>
      </c>
      <c r="D7" t="s">
        <v>22</v>
      </c>
      <c r="E7" t="s">
        <v>23</v>
      </c>
      <c r="F7" s="1" t="d">
        <v>2015-02-04</v>
      </c>
      <c r="G7">
        <v>547995746</v>
      </c>
      <c r="H7" s="1" t="d">
        <v>2015-02-21</v>
      </c>
      <c r="I7">
        <v>2974</v>
      </c>
      <c r="J7">
        <v>255.28</v>
      </c>
      <c r="K7">
        <v>159.41999999999999</v>
      </c>
      <c r="L7">
        <v>759202.72</v>
      </c>
      <c r="M7">
        <v>474115.08</v>
      </c>
      <c r="N7">
        <v>285087.64</v>
      </c>
    </row>
    <row r="8" spans="1:14" x14ac:dyDescent="0.3">
      <c r="A8" t="s">
        <v>28</v>
      </c>
      <c r="B8" t="s">
        <v>33</v>
      </c>
      <c r="C8" t="s">
        <v>34</v>
      </c>
      <c r="D8" t="s">
        <v>17</v>
      </c>
      <c r="E8" t="s">
        <v>35</v>
      </c>
      <c r="F8" s="1" t="d">
        <v>2011-04-23</v>
      </c>
      <c r="G8">
        <v>135425221</v>
      </c>
      <c r="H8" s="1" t="d">
        <v>2011-04-27</v>
      </c>
      <c r="I8">
        <v>4187</v>
      </c>
      <c r="J8">
        <v>668.27</v>
      </c>
      <c r="K8">
        <v>502.54</v>
      </c>
      <c r="L8">
        <v>2798046.49</v>
      </c>
      <c r="M8">
        <v>2104134.98</v>
      </c>
      <c r="N8">
        <v>693911.51</v>
      </c>
    </row>
    <row r="9" spans="1:14" x14ac:dyDescent="0.3">
      <c r="A9" t="s">
        <v>28</v>
      </c>
      <c r="B9" t="s">
        <v>36</v>
      </c>
      <c r="C9" t="s">
        <v>37</v>
      </c>
      <c r="D9" t="s">
        <v>22</v>
      </c>
      <c r="E9" t="s">
        <v>18</v>
      </c>
      <c r="F9" s="1" t="d">
        <v>2012-07-17</v>
      </c>
      <c r="G9">
        <v>871543967</v>
      </c>
      <c r="H9" s="1" t="d">
        <v>2012-07-27</v>
      </c>
      <c r="I9">
        <v>8082</v>
      </c>
      <c r="J9">
        <v>154.06</v>
      </c>
      <c r="K9">
        <v>90.93</v>
      </c>
      <c r="L9">
        <v>1245112.92</v>
      </c>
      <c r="M9">
        <v>734896.26</v>
      </c>
      <c r="N9">
        <v>510216.66</v>
      </c>
    </row>
    <row r="10" spans="1:14" x14ac:dyDescent="0.3">
      <c r="A10" t="s">
        <v>28</v>
      </c>
      <c r="B10" t="s">
        <v>38</v>
      </c>
      <c r="C10" t="s">
        <v>39</v>
      </c>
      <c r="D10" t="s">
        <v>17</v>
      </c>
      <c r="E10" t="s">
        <v>35</v>
      </c>
      <c r="F10" s="1" t="d">
        <v>2015-07-14</v>
      </c>
      <c r="G10">
        <v>770463311</v>
      </c>
      <c r="H10" s="1" t="d">
        <v>2015-08-25</v>
      </c>
      <c r="I10">
        <v>6070</v>
      </c>
      <c r="J10">
        <v>81.73</v>
      </c>
      <c r="K10">
        <v>56.67</v>
      </c>
      <c r="L10">
        <v>496101.1</v>
      </c>
      <c r="M10">
        <v>343986.9</v>
      </c>
      <c r="N10">
        <v>152114.20000000001</v>
      </c>
    </row>
    <row r="11" spans="1:14" x14ac:dyDescent="0.3">
      <c r="A11" t="s">
        <v>28</v>
      </c>
      <c r="B11" t="s">
        <v>40</v>
      </c>
      <c r="C11" t="s">
        <v>21</v>
      </c>
      <c r="D11" t="s">
        <v>22</v>
      </c>
      <c r="E11" t="s">
        <v>18</v>
      </c>
      <c r="F11" s="1" t="d">
        <v>2014-04-18</v>
      </c>
      <c r="G11">
        <v>616607081</v>
      </c>
      <c r="H11" s="1" t="d">
        <v>2014-05-30</v>
      </c>
      <c r="I11">
        <v>6593</v>
      </c>
      <c r="J11">
        <v>205.7</v>
      </c>
      <c r="K11">
        <v>117.11</v>
      </c>
      <c r="L11">
        <v>1356180.1</v>
      </c>
      <c r="M11">
        <v>772106.23</v>
      </c>
      <c r="N11">
        <v>584073.87</v>
      </c>
    </row>
    <row r="12" spans="1:14" x14ac:dyDescent="0.3">
      <c r="A12" t="s">
        <v>41</v>
      </c>
      <c r="B12" t="s">
        <v>42</v>
      </c>
      <c r="C12" t="s">
        <v>37</v>
      </c>
      <c r="D12" t="s">
        <v>22</v>
      </c>
      <c r="E12" t="s">
        <v>18</v>
      </c>
      <c r="F12" s="1" t="d">
        <v>2011-06-24</v>
      </c>
      <c r="G12">
        <v>814711606</v>
      </c>
      <c r="H12" s="1" t="d">
        <v>2011-07-12</v>
      </c>
      <c r="I12">
        <v>124</v>
      </c>
      <c r="J12">
        <v>154.06</v>
      </c>
      <c r="K12">
        <v>90.93</v>
      </c>
      <c r="L12">
        <v>19103.439999999999</v>
      </c>
      <c r="M12">
        <v>11275.32</v>
      </c>
      <c r="N12">
        <v>7828.12</v>
      </c>
    </row>
    <row r="13" spans="1:14" x14ac:dyDescent="0.3">
      <c r="A13" t="s">
        <v>28</v>
      </c>
      <c r="B13" t="s">
        <v>43</v>
      </c>
      <c r="C13" t="s">
        <v>44</v>
      </c>
      <c r="D13" t="s">
        <v>17</v>
      </c>
      <c r="E13" t="s">
        <v>18</v>
      </c>
      <c r="F13" s="1" t="d">
        <v>2014-08-02</v>
      </c>
      <c r="G13">
        <v>939825713</v>
      </c>
      <c r="H13" s="1" t="d">
        <v>2014-08-19</v>
      </c>
      <c r="I13">
        <v>4168</v>
      </c>
      <c r="J13">
        <v>109.28</v>
      </c>
      <c r="K13">
        <v>35.840000000000003</v>
      </c>
      <c r="L13">
        <v>455479.03999999998</v>
      </c>
      <c r="M13">
        <v>149381.12</v>
      </c>
      <c r="N13">
        <v>306097.91999999998</v>
      </c>
    </row>
    <row r="14" spans="1:14" x14ac:dyDescent="0.3">
      <c r="A14" t="s">
        <v>41</v>
      </c>
      <c r="B14" t="s">
        <v>45</v>
      </c>
      <c r="C14" t="s">
        <v>44</v>
      </c>
      <c r="D14" t="s">
        <v>22</v>
      </c>
      <c r="E14" t="s">
        <v>27</v>
      </c>
      <c r="F14" s="1" t="d">
        <v>2017-01-13</v>
      </c>
      <c r="G14">
        <v>187310731</v>
      </c>
      <c r="H14" s="1" t="d">
        <v>2017-03-01</v>
      </c>
      <c r="I14">
        <v>8263</v>
      </c>
      <c r="J14">
        <v>109.28</v>
      </c>
      <c r="K14">
        <v>35.840000000000003</v>
      </c>
      <c r="L14">
        <v>902980.64</v>
      </c>
      <c r="M14">
        <v>296145.91999999998</v>
      </c>
      <c r="N14">
        <v>606834.72</v>
      </c>
    </row>
    <row r="15" spans="1:14" x14ac:dyDescent="0.3">
      <c r="A15" t="s">
        <v>19</v>
      </c>
      <c r="B15" t="s">
        <v>46</v>
      </c>
      <c r="C15" t="s">
        <v>34</v>
      </c>
      <c r="D15" t="s">
        <v>17</v>
      </c>
      <c r="E15" t="s">
        <v>18</v>
      </c>
      <c r="F15" s="1" t="d">
        <v>2017-02-08</v>
      </c>
      <c r="G15">
        <v>522840487</v>
      </c>
      <c r="H15" s="1" t="d">
        <v>2017-02-13</v>
      </c>
      <c r="I15">
        <v>8974</v>
      </c>
      <c r="J15">
        <v>668.27</v>
      </c>
      <c r="K15">
        <v>502.54</v>
      </c>
      <c r="L15">
        <v>5997054.9800000004</v>
      </c>
      <c r="M15">
        <v>4509793.96</v>
      </c>
      <c r="N15">
        <v>1487261.02</v>
      </c>
    </row>
    <row r="16" spans="1:14" x14ac:dyDescent="0.3">
      <c r="A16" t="s">
        <v>41</v>
      </c>
      <c r="B16" t="s">
        <v>47</v>
      </c>
      <c r="C16" t="s">
        <v>39</v>
      </c>
      <c r="D16" t="s">
        <v>17</v>
      </c>
      <c r="E16" t="s">
        <v>23</v>
      </c>
      <c r="F16" s="1" t="d">
        <v>2014-02-19</v>
      </c>
      <c r="G16">
        <v>832401311</v>
      </c>
      <c r="H16" s="1" t="d">
        <v>2014-02-23</v>
      </c>
      <c r="I16">
        <v>4901</v>
      </c>
      <c r="J16">
        <v>81.73</v>
      </c>
      <c r="K16">
        <v>56.67</v>
      </c>
      <c r="L16">
        <v>400558.73</v>
      </c>
      <c r="M16">
        <v>277739.67</v>
      </c>
      <c r="N16">
        <v>122819.06</v>
      </c>
    </row>
    <row r="17" spans="1:14" x14ac:dyDescent="0.3">
      <c r="A17" t="s">
        <v>24</v>
      </c>
      <c r="B17" t="s">
        <v>48</v>
      </c>
      <c r="C17" t="s">
        <v>44</v>
      </c>
      <c r="D17" t="s">
        <v>22</v>
      </c>
      <c r="E17" t="s">
        <v>35</v>
      </c>
      <c r="F17" s="1" t="d">
        <v>2012-04-23</v>
      </c>
      <c r="G17">
        <v>972292029</v>
      </c>
      <c r="H17" s="1" t="d">
        <v>2012-06-03</v>
      </c>
      <c r="I17">
        <v>1673</v>
      </c>
      <c r="J17">
        <v>109.28</v>
      </c>
      <c r="K17">
        <v>35.840000000000003</v>
      </c>
      <c r="L17">
        <v>182825.44</v>
      </c>
      <c r="M17">
        <v>59960.32</v>
      </c>
      <c r="N17">
        <v>122865.12</v>
      </c>
    </row>
    <row r="18" spans="1:14" x14ac:dyDescent="0.3">
      <c r="A18" t="s">
        <v>41</v>
      </c>
      <c r="B18" t="s">
        <v>49</v>
      </c>
      <c r="C18" t="s">
        <v>50</v>
      </c>
      <c r="D18" t="s">
        <v>69</v>
      </c>
      <c r="E18" t="s">
        <v>35</v>
      </c>
      <c r="F18" s="1" t="d">
        <v>2016-11-19</v>
      </c>
      <c r="G18">
        <v>419123971</v>
      </c>
      <c r="H18" s="1" t="d">
        <v>2016-12-18</v>
      </c>
      <c r="I18">
        <v>6952</v>
      </c>
      <c r="J18">
        <v>437.2</v>
      </c>
      <c r="K18">
        <v>263.33</v>
      </c>
      <c r="L18">
        <v>3039414.4</v>
      </c>
      <c r="M18">
        <v>1830670.16</v>
      </c>
      <c r="N18">
        <v>1208744.24</v>
      </c>
    </row>
    <row r="19" spans="1:14" x14ac:dyDescent="0.3">
      <c r="A19" t="s">
        <v>28</v>
      </c>
      <c r="B19" t="s">
        <v>51</v>
      </c>
      <c r="C19" t="s">
        <v>52</v>
      </c>
      <c r="D19" t="s">
        <v>17</v>
      </c>
      <c r="E19" t="s">
        <v>23</v>
      </c>
      <c r="F19" s="1" t="d">
        <v>2015-04-01</v>
      </c>
      <c r="G19">
        <v>519820964</v>
      </c>
      <c r="H19" s="1" t="d">
        <v>2015-04-18</v>
      </c>
      <c r="I19">
        <v>5430</v>
      </c>
      <c r="J19">
        <v>47.45</v>
      </c>
      <c r="K19">
        <v>31.79</v>
      </c>
      <c r="L19">
        <v>257653.5</v>
      </c>
      <c r="M19">
        <v>172619.7</v>
      </c>
      <c r="N19">
        <v>85033.8</v>
      </c>
    </row>
    <row r="20" spans="1:14" x14ac:dyDescent="0.3">
      <c r="A20" t="s">
        <v>41</v>
      </c>
      <c r="B20" t="s">
        <v>53</v>
      </c>
      <c r="C20" t="s">
        <v>34</v>
      </c>
      <c r="D20" t="s">
        <v>17</v>
      </c>
      <c r="E20" t="s">
        <v>27</v>
      </c>
      <c r="F20" s="1" t="d">
        <v>2010-12-30</v>
      </c>
      <c r="G20">
        <v>441619336</v>
      </c>
      <c r="H20" s="1" t="d">
        <v>2011-01-20</v>
      </c>
      <c r="I20">
        <v>3830</v>
      </c>
      <c r="J20">
        <v>668.27</v>
      </c>
      <c r="K20">
        <v>502.54</v>
      </c>
      <c r="L20">
        <v>2559474.1</v>
      </c>
      <c r="M20">
        <v>1924728.2</v>
      </c>
      <c r="N20">
        <v>634745.9</v>
      </c>
    </row>
    <row r="21" spans="1:14" x14ac:dyDescent="0.3">
      <c r="A21" t="s">
        <v>14</v>
      </c>
      <c r="B21" t="s">
        <v>54</v>
      </c>
      <c r="C21" t="s">
        <v>55</v>
      </c>
      <c r="D21" t="s">
        <v>22</v>
      </c>
      <c r="E21" t="s">
        <v>27</v>
      </c>
      <c r="F21" s="1" t="d">
        <v>2012-07-31</v>
      </c>
      <c r="G21">
        <v>322067916</v>
      </c>
      <c r="H21" s="1" t="d">
        <v>2012-09-11</v>
      </c>
      <c r="I21">
        <v>5908</v>
      </c>
      <c r="J21">
        <v>421.89</v>
      </c>
      <c r="K21">
        <v>364.69</v>
      </c>
      <c r="L21">
        <v>2492526.12</v>
      </c>
      <c r="M21">
        <v>2154588.52</v>
      </c>
      <c r="N21">
        <v>337937.6</v>
      </c>
    </row>
    <row r="22" spans="1:14" x14ac:dyDescent="0.3">
      <c r="A22" t="s">
        <v>24</v>
      </c>
      <c r="B22" t="s">
        <v>56</v>
      </c>
      <c r="C22" t="s">
        <v>16</v>
      </c>
      <c r="D22" t="s">
        <v>22</v>
      </c>
      <c r="E22" t="s">
        <v>27</v>
      </c>
      <c r="F22" s="1" t="d">
        <v>2014-05-14</v>
      </c>
      <c r="G22">
        <v>819028031</v>
      </c>
      <c r="H22" s="1" t="d">
        <v>2014-06-28</v>
      </c>
      <c r="I22">
        <v>7450</v>
      </c>
      <c r="J22">
        <v>255.28</v>
      </c>
      <c r="K22">
        <v>159.41999999999999</v>
      </c>
      <c r="L22">
        <v>1901836</v>
      </c>
      <c r="M22">
        <v>1187679</v>
      </c>
      <c r="N22">
        <v>714157</v>
      </c>
    </row>
    <row r="23" spans="1:14" x14ac:dyDescent="0.3">
      <c r="A23" t="s">
        <v>24</v>
      </c>
      <c r="B23" t="s">
        <v>57</v>
      </c>
      <c r="C23" t="s">
        <v>16</v>
      </c>
      <c r="D23" t="s">
        <v>22</v>
      </c>
      <c r="E23" t="s">
        <v>18</v>
      </c>
      <c r="F23" s="1" t="d">
        <v>2015-07-31</v>
      </c>
      <c r="G23">
        <v>860673511</v>
      </c>
      <c r="H23" s="1" t="d">
        <v>2015-09-03</v>
      </c>
      <c r="I23">
        <v>1273</v>
      </c>
      <c r="J23">
        <v>255.28</v>
      </c>
      <c r="K23">
        <v>159.41999999999999</v>
      </c>
      <c r="L23">
        <v>324971.44</v>
      </c>
      <c r="M23">
        <v>202941.66</v>
      </c>
      <c r="N23">
        <v>122029.78</v>
      </c>
    </row>
    <row r="24" spans="1:14" x14ac:dyDescent="0.3">
      <c r="A24" t="s">
        <v>19</v>
      </c>
      <c r="B24" t="s">
        <v>46</v>
      </c>
      <c r="C24" t="s">
        <v>58</v>
      </c>
      <c r="D24" t="s">
        <v>22</v>
      </c>
      <c r="E24" t="s">
        <v>27</v>
      </c>
      <c r="F24" s="1" t="d">
        <v>2016-06-30</v>
      </c>
      <c r="G24">
        <v>795490682</v>
      </c>
      <c r="H24" s="1" t="d">
        <v>2016-07-26</v>
      </c>
      <c r="I24">
        <v>2225</v>
      </c>
      <c r="J24">
        <v>152.58000000000001</v>
      </c>
      <c r="K24">
        <v>97.44</v>
      </c>
      <c r="L24">
        <v>339490.5</v>
      </c>
      <c r="M24">
        <v>216804</v>
      </c>
      <c r="N24">
        <v>122686.5</v>
      </c>
    </row>
    <row r="25" spans="1:14" x14ac:dyDescent="0.3">
      <c r="F25" s="1"/>
      <c r="H25" s="1"/>
      <c r="I25" s="2" t="s">
        <v>59</v>
      </c>
      <c r="J25" s="2" t="s">
        <v>60</v>
      </c>
      <c r="L25" s="2" t="s">
        <v>61</v>
      </c>
      <c r="M25" s="2" t="s">
        <v>62</v>
      </c>
      <c r="N25" s="2" t="s">
        <v>63</v>
      </c>
    </row>
    <row r="26" spans="1:14" x14ac:dyDescent="0.3">
      <c r="F26" s="1"/>
      <c r="H26" s="1"/>
      <c r="I26">
        <f>MEDIAN(I2:I19)</f>
        <v>5246</v>
      </c>
      <c r="J26">
        <f>MODE(I2:N13)</f>
        <v>255.28</v>
      </c>
      <c r="L26">
        <f>SUM(L2:L17)</f>
        <v>22253601.670000002</v>
      </c>
      <c r="M26">
        <f>SUMIF(J2:J15,J6,K2:K15)</f>
        <v>1049.92</v>
      </c>
      <c r="N26">
        <f>SUMIFS(I2:I11,A2:A11,A6,J2:J11,J4)</f>
        <v>5062</v>
      </c>
    </row>
    <row r="27" spans="1:14" x14ac:dyDescent="0.3">
      <c r="F27" s="1"/>
      <c r="H27" s="1"/>
    </row>
    <row r="28" spans="1:14" x14ac:dyDescent="0.3">
      <c r="F28" s="1"/>
      <c r="H28" s="1"/>
      <c r="I28" s="2" t="s">
        <v>64</v>
      </c>
      <c r="J28" s="2" t="s">
        <v>65</v>
      </c>
      <c r="K28" s="2" t="s">
        <v>66</v>
      </c>
      <c r="M28" s="2" t="s">
        <v>67</v>
      </c>
      <c r="N28" s="2" t="s">
        <v>68</v>
      </c>
    </row>
    <row r="29" spans="1:14" x14ac:dyDescent="0.3">
      <c r="F29" s="1"/>
      <c r="H29" s="1"/>
      <c r="I29">
        <f>COUNT(A1:N24)</f>
        <v>207</v>
      </c>
      <c r="J29">
        <f>COUNTA(I2:N21)</f>
        <v>120</v>
      </c>
      <c r="K29">
        <f>COUNTIFS(A2:A24,A5,D2:D24,D5)</f>
        <v>3</v>
      </c>
      <c r="M29">
        <f>VLOOKUP(A2,A1:N24,9,0)</f>
        <v>9925</v>
      </c>
      <c r="N29">
        <f>HLOOKUP(I1,A1:N24,2,0)</f>
        <v>9925</v>
      </c>
    </row>
    <row r="30" spans="1:14" x14ac:dyDescent="0.3">
      <c r="F30" s="1"/>
      <c r="H30" s="1"/>
    </row>
    <row r="31" spans="1:14" x14ac:dyDescent="0.3">
      <c r="F31" s="1"/>
      <c r="H31" s="1"/>
      <c r="I31" s="2" t="s">
        <v>70</v>
      </c>
      <c r="J31" s="2" t="s">
        <v>71</v>
      </c>
      <c r="K31" s="3"/>
      <c r="M31" s="4" t="s">
        <v>72</v>
      </c>
      <c r="N31" s="2" t="s">
        <v>73</v>
      </c>
    </row>
    <row r="32" spans="1:14" x14ac:dyDescent="0.3">
      <c r="F32" s="1"/>
      <c r="H32" s="1"/>
      <c r="I32" t="str">
        <f>IF(B1="COUNTRY","YES","NO")</f>
        <v>YES</v>
      </c>
      <c r="J32" t="str">
        <f>_xlfn.IFS(J3&gt;90,"GOOD",J4&gt;1888,"NICE",J6&gt;858,"YES")</f>
        <v>GOOD</v>
      </c>
      <c r="M32" s="1" t="d">
        <f>DATE(2022,10,10)</f>
        <v>2022-10-10</v>
      </c>
      <c r="N32" s="5" t="d">
        <f>TIME(10,50,10)</f>
        <v>10:50:09.99999999999889800</v>
      </c>
    </row>
    <row r="33" spans="1:8" x14ac:dyDescent="0.3">
      <c r="F33" s="1"/>
      <c r="H33" s="1"/>
    </row>
    <row r="34" spans="1:8" x14ac:dyDescent="0.3">
      <c r="F34" s="1"/>
      <c r="H34" s="1"/>
    </row>
    <row r="35" spans="1:8" x14ac:dyDescent="0.3">
      <c r="A35" s="6" t="s">
        <v>74</v>
      </c>
      <c r="B35" t="s">
        <v>76</v>
      </c>
      <c r="C35" t="s">
        <v>84</v>
      </c>
      <c r="D35" t="s">
        <v>85</v>
      </c>
      <c r="E35" t="s">
        <v>86</v>
      </c>
      <c r="F35" s="1"/>
      <c r="H35" s="1"/>
    </row>
    <row r="36" spans="1:8" x14ac:dyDescent="0.3">
      <c r="A36" s="7" t="s">
        <v>41</v>
      </c>
      <c r="B36" s="12">
        <v>1834423648</v>
      </c>
      <c r="C36" s="12">
        <v>13288</v>
      </c>
      <c r="D36" s="12">
        <v>345.07000000000005</v>
      </c>
      <c r="E36" s="12">
        <v>183.44</v>
      </c>
      <c r="F36" s="1"/>
      <c r="H36" s="1"/>
    </row>
    <row r="37" spans="1:8" x14ac:dyDescent="0.3">
      <c r="A37" s="8" t="s">
        <v>45</v>
      </c>
      <c r="B37" s="12">
        <v>187310731</v>
      </c>
      <c r="C37" s="12">
        <v>8263</v>
      </c>
      <c r="D37" s="12">
        <v>109.28</v>
      </c>
      <c r="E37" s="12">
        <v>35.840000000000003</v>
      </c>
      <c r="F37" s="1"/>
      <c r="H37" s="1"/>
    </row>
    <row r="38" spans="1:8" x14ac:dyDescent="0.3">
      <c r="A38" s="9" t="s">
        <v>44</v>
      </c>
      <c r="B38" s="12">
        <v>187310731</v>
      </c>
      <c r="C38" s="12">
        <v>8263</v>
      </c>
      <c r="D38" s="12">
        <v>109.28</v>
      </c>
      <c r="E38" s="12">
        <v>35.840000000000003</v>
      </c>
      <c r="F38" s="1"/>
      <c r="H38" s="1"/>
    </row>
    <row r="39" spans="1:8" x14ac:dyDescent="0.3">
      <c r="A39" s="10" t="s">
        <v>22</v>
      </c>
      <c r="B39" s="12">
        <v>187310731</v>
      </c>
      <c r="C39" s="12">
        <v>8263</v>
      </c>
      <c r="D39" s="12">
        <v>109.28</v>
      </c>
      <c r="E39" s="12">
        <v>35.840000000000003</v>
      </c>
      <c r="F39" s="1"/>
      <c r="H39" s="1"/>
    </row>
    <row r="40" spans="1:8" x14ac:dyDescent="0.3">
      <c r="A40" s="11" t="s">
        <v>27</v>
      </c>
      <c r="B40" s="12">
        <v>187310731</v>
      </c>
      <c r="C40" s="12">
        <v>8263</v>
      </c>
      <c r="D40" s="12">
        <v>109.28</v>
      </c>
      <c r="E40" s="12">
        <v>35.840000000000003</v>
      </c>
      <c r="F40" s="1"/>
      <c r="H40" s="1"/>
    </row>
    <row r="41" spans="1:8" x14ac:dyDescent="0.3">
      <c r="A41" s="13" t="s">
        <v>77</v>
      </c>
      <c r="B41" s="12">
        <v>187310731</v>
      </c>
      <c r="C41" s="12">
        <v>8263</v>
      </c>
      <c r="D41" s="12">
        <v>109.28</v>
      </c>
      <c r="E41" s="12">
        <v>35.840000000000003</v>
      </c>
      <c r="F41" s="1"/>
      <c r="H41" s="1"/>
    </row>
    <row r="42" spans="1:8" x14ac:dyDescent="0.3">
      <c r="A42" s="8" t="s">
        <v>42</v>
      </c>
      <c r="B42" s="12">
        <v>814711606</v>
      </c>
      <c r="C42" s="12">
        <v>124</v>
      </c>
      <c r="D42" s="12">
        <v>154.06</v>
      </c>
      <c r="E42" s="12">
        <v>90.93</v>
      </c>
      <c r="F42" s="1"/>
      <c r="H42" s="1"/>
    </row>
    <row r="43" spans="1:8" x14ac:dyDescent="0.3">
      <c r="A43" s="9" t="s">
        <v>37</v>
      </c>
      <c r="B43" s="12">
        <v>814711606</v>
      </c>
      <c r="C43" s="12">
        <v>124</v>
      </c>
      <c r="D43" s="12">
        <v>154.06</v>
      </c>
      <c r="E43" s="12">
        <v>90.93</v>
      </c>
      <c r="F43" s="1"/>
      <c r="H43" s="1"/>
    </row>
    <row r="44" spans="1:8" x14ac:dyDescent="0.3">
      <c r="A44" s="10" t="s">
        <v>22</v>
      </c>
      <c r="B44" s="12">
        <v>814711606</v>
      </c>
      <c r="C44" s="12">
        <v>124</v>
      </c>
      <c r="D44" s="12">
        <v>154.06</v>
      </c>
      <c r="E44" s="12">
        <v>90.93</v>
      </c>
      <c r="F44" s="1"/>
      <c r="H44" s="1"/>
    </row>
    <row r="45" spans="1:8" x14ac:dyDescent="0.3">
      <c r="A45" s="11" t="s">
        <v>18</v>
      </c>
      <c r="B45" s="12">
        <v>814711606</v>
      </c>
      <c r="C45" s="12">
        <v>124</v>
      </c>
      <c r="D45" s="12">
        <v>154.06</v>
      </c>
      <c r="E45" s="12">
        <v>90.93</v>
      </c>
      <c r="F45" s="1"/>
      <c r="H45" s="1"/>
    </row>
    <row r="46" spans="1:8" x14ac:dyDescent="0.3">
      <c r="A46" s="13" t="s">
        <v>78</v>
      </c>
      <c r="B46" s="12">
        <v>814711606</v>
      </c>
      <c r="C46" s="12">
        <v>124</v>
      </c>
      <c r="D46" s="12">
        <v>154.06</v>
      </c>
      <c r="E46" s="12">
        <v>90.93</v>
      </c>
      <c r="F46" s="1"/>
      <c r="H46" s="1"/>
    </row>
    <row r="47" spans="1:8" x14ac:dyDescent="0.3">
      <c r="A47" s="8" t="s">
        <v>47</v>
      </c>
      <c r="B47" s="12">
        <v>832401311</v>
      </c>
      <c r="C47" s="12">
        <v>4901</v>
      </c>
      <c r="D47" s="12">
        <v>81.73</v>
      </c>
      <c r="E47" s="12">
        <v>56.67</v>
      </c>
      <c r="F47" s="1"/>
      <c r="H47" s="1"/>
    </row>
    <row r="48" spans="1:8" x14ac:dyDescent="0.3">
      <c r="A48" s="9" t="s">
        <v>39</v>
      </c>
      <c r="B48" s="12">
        <v>832401311</v>
      </c>
      <c r="C48" s="12">
        <v>4901</v>
      </c>
      <c r="D48" s="12">
        <v>81.73</v>
      </c>
      <c r="E48" s="12">
        <v>56.67</v>
      </c>
      <c r="F48" s="1"/>
      <c r="H48" s="1"/>
    </row>
    <row r="49" spans="1:13" x14ac:dyDescent="0.3">
      <c r="A49" s="10" t="s">
        <v>17</v>
      </c>
      <c r="B49" s="12">
        <v>832401311</v>
      </c>
      <c r="C49" s="12">
        <v>4901</v>
      </c>
      <c r="D49" s="12">
        <v>81.73</v>
      </c>
      <c r="E49" s="12">
        <v>56.67</v>
      </c>
      <c r="F49" s="1"/>
      <c r="H49" s="1"/>
    </row>
    <row r="50" spans="1:13" x14ac:dyDescent="0.3">
      <c r="A50" s="11" t="s">
        <v>23</v>
      </c>
      <c r="B50" s="12">
        <v>832401311</v>
      </c>
      <c r="C50" s="12">
        <v>4901</v>
      </c>
      <c r="D50" s="12">
        <v>81.73</v>
      </c>
      <c r="E50" s="12">
        <v>56.67</v>
      </c>
      <c r="F50" s="1"/>
      <c r="H50" s="1"/>
    </row>
    <row r="51" spans="1:13" x14ac:dyDescent="0.3">
      <c r="A51" s="13" t="s">
        <v>79</v>
      </c>
      <c r="B51" s="12">
        <v>832401311</v>
      </c>
      <c r="C51" s="12">
        <v>4901</v>
      </c>
      <c r="D51" s="12">
        <v>81.73</v>
      </c>
      <c r="E51" s="12">
        <v>56.67</v>
      </c>
      <c r="F51" s="1"/>
      <c r="H51" s="1"/>
    </row>
    <row r="52" spans="1:13" x14ac:dyDescent="0.3">
      <c r="A52" s="7" t="s">
        <v>14</v>
      </c>
      <c r="B52" s="12">
        <v>1217161679</v>
      </c>
      <c r="C52" s="12">
        <v>12899</v>
      </c>
      <c r="D52" s="12">
        <v>510.56</v>
      </c>
      <c r="E52" s="12">
        <v>318.83999999999997</v>
      </c>
      <c r="F52" s="1"/>
      <c r="H52" s="1"/>
    </row>
    <row r="53" spans="1:13" x14ac:dyDescent="0.3">
      <c r="A53" s="8" t="s">
        <v>32</v>
      </c>
      <c r="B53" s="12">
        <v>547995746</v>
      </c>
      <c r="C53" s="12">
        <v>2974</v>
      </c>
      <c r="D53" s="12">
        <v>255.28</v>
      </c>
      <c r="E53" s="12">
        <v>159.41999999999999</v>
      </c>
      <c r="F53" s="1"/>
      <c r="H53" s="1"/>
    </row>
    <row r="54" spans="1:13" x14ac:dyDescent="0.3">
      <c r="A54" s="9" t="s">
        <v>16</v>
      </c>
      <c r="B54" s="12">
        <v>547995746</v>
      </c>
      <c r="C54" s="12">
        <v>2974</v>
      </c>
      <c r="D54" s="12">
        <v>255.28</v>
      </c>
      <c r="E54" s="12">
        <v>159.41999999999999</v>
      </c>
      <c r="F54" s="1"/>
      <c r="H54" s="1"/>
    </row>
    <row r="55" spans="1:13" x14ac:dyDescent="0.3">
      <c r="A55" s="10" t="s">
        <v>22</v>
      </c>
      <c r="B55" s="12">
        <v>547995746</v>
      </c>
      <c r="C55" s="12">
        <v>2974</v>
      </c>
      <c r="D55" s="12">
        <v>255.28</v>
      </c>
      <c r="E55" s="12">
        <v>159.41999999999999</v>
      </c>
      <c r="F55" s="1"/>
      <c r="H55" s="1"/>
    </row>
    <row r="56" spans="1:13" x14ac:dyDescent="0.3">
      <c r="A56" s="11" t="s">
        <v>23</v>
      </c>
      <c r="B56" s="12">
        <v>547995746</v>
      </c>
      <c r="C56" s="12">
        <v>2974</v>
      </c>
      <c r="D56" s="12">
        <v>255.28</v>
      </c>
      <c r="E56" s="12">
        <v>159.41999999999999</v>
      </c>
      <c r="F56" s="1"/>
      <c r="H56" s="1"/>
    </row>
    <row r="57" spans="1:13" x14ac:dyDescent="0.3">
      <c r="A57" s="13" t="s">
        <v>80</v>
      </c>
      <c r="B57" s="12">
        <v>547995746</v>
      </c>
      <c r="C57" s="12">
        <v>2974</v>
      </c>
      <c r="D57" s="12">
        <v>255.28</v>
      </c>
      <c r="E57" s="12">
        <v>159.41999999999999</v>
      </c>
      <c r="F57" s="1"/>
      <c r="H57" s="1"/>
    </row>
    <row r="58" spans="1:13" x14ac:dyDescent="0.3">
      <c r="A58" s="8" t="s">
        <v>15</v>
      </c>
      <c r="B58" s="12">
        <v>669165933</v>
      </c>
      <c r="C58" s="12">
        <v>9925</v>
      </c>
      <c r="D58" s="12">
        <v>255.28</v>
      </c>
      <c r="E58" s="12">
        <v>159.41999999999999</v>
      </c>
      <c r="F58" s="1"/>
      <c r="H58" s="1"/>
    </row>
    <row r="59" spans="1:13" x14ac:dyDescent="0.3">
      <c r="A59" s="9" t="s">
        <v>16</v>
      </c>
      <c r="B59" s="12">
        <v>669165933</v>
      </c>
      <c r="C59" s="12">
        <v>9925</v>
      </c>
      <c r="D59" s="12">
        <v>255.28</v>
      </c>
      <c r="E59" s="12">
        <v>159.41999999999999</v>
      </c>
      <c r="F59" s="1"/>
      <c r="H59" s="1"/>
    </row>
    <row r="60" spans="1:13" x14ac:dyDescent="0.3">
      <c r="A60" s="10" t="s">
        <v>17</v>
      </c>
      <c r="B60" s="12">
        <v>669165933</v>
      </c>
      <c r="C60" s="12">
        <v>9925</v>
      </c>
      <c r="D60" s="12">
        <v>255.28</v>
      </c>
      <c r="E60" s="12">
        <v>159.41999999999999</v>
      </c>
      <c r="F60" s="1"/>
      <c r="H60" s="1"/>
    </row>
    <row r="61" spans="1:13" x14ac:dyDescent="0.3">
      <c r="A61" s="11" t="s">
        <v>18</v>
      </c>
      <c r="B61" s="12">
        <v>669165933</v>
      </c>
      <c r="C61" s="12">
        <v>9925</v>
      </c>
      <c r="D61" s="12">
        <v>255.28</v>
      </c>
      <c r="E61" s="12">
        <v>159.41999999999999</v>
      </c>
      <c r="F61" s="1"/>
      <c r="H61" s="1"/>
    </row>
    <row r="62" spans="1:13" x14ac:dyDescent="0.3">
      <c r="A62" s="13" t="s">
        <v>81</v>
      </c>
      <c r="B62" s="12">
        <v>669165933</v>
      </c>
      <c r="C62" s="12">
        <v>9925</v>
      </c>
      <c r="D62" s="12">
        <v>255.28</v>
      </c>
      <c r="E62" s="12">
        <v>159.41999999999999</v>
      </c>
      <c r="F62" s="1"/>
      <c r="G62" s="6" t="s">
        <v>74</v>
      </c>
      <c r="H62" t="s">
        <v>87</v>
      </c>
      <c r="I62" t="s">
        <v>88</v>
      </c>
      <c r="J62" t="s">
        <v>90</v>
      </c>
      <c r="K62" t="s">
        <v>92</v>
      </c>
      <c r="L62" t="s">
        <v>89</v>
      </c>
      <c r="M62" t="s">
        <v>93</v>
      </c>
    </row>
    <row r="63" spans="1:13" x14ac:dyDescent="0.3">
      <c r="A63" s="7" t="s">
        <v>19</v>
      </c>
      <c r="B63" s="12">
        <v>1486721967</v>
      </c>
      <c r="C63" s="12">
        <v>11778</v>
      </c>
      <c r="D63" s="12">
        <v>873.97</v>
      </c>
      <c r="E63" s="12">
        <v>619.65</v>
      </c>
      <c r="F63" s="1"/>
      <c r="G63" s="7" t="s">
        <v>41</v>
      </c>
      <c r="H63" s="12">
        <v>2573143.92</v>
      </c>
      <c r="I63" s="12">
        <v>4329283.95</v>
      </c>
      <c r="J63" s="12">
        <v>1296.48</v>
      </c>
      <c r="K63" s="12">
        <v>1880455349</v>
      </c>
      <c r="L63" s="12">
        <v>858.38</v>
      </c>
      <c r="M63" s="12">
        <v>23946</v>
      </c>
    </row>
    <row r="64" spans="1:13" x14ac:dyDescent="0.3">
      <c r="A64" s="8" t="s">
        <v>20</v>
      </c>
      <c r="B64" s="12">
        <v>963881480</v>
      </c>
      <c r="C64" s="12">
        <v>2804</v>
      </c>
      <c r="D64" s="12">
        <v>205.7</v>
      </c>
      <c r="E64" s="12">
        <v>117.11</v>
      </c>
      <c r="F64" s="1"/>
      <c r="G64" s="8" t="s">
        <v>45</v>
      </c>
      <c r="H64" s="12">
        <v>606834.72</v>
      </c>
      <c r="I64" s="12">
        <v>296145.91999999998</v>
      </c>
      <c r="J64" s="12">
        <v>109.28</v>
      </c>
      <c r="K64" s="12">
        <v>187310731</v>
      </c>
      <c r="L64" s="12">
        <v>35.840000000000003</v>
      </c>
      <c r="M64" s="12">
        <v>8263</v>
      </c>
    </row>
    <row r="65" spans="1:13" x14ac:dyDescent="0.3">
      <c r="A65" s="9" t="s">
        <v>21</v>
      </c>
      <c r="B65" s="12">
        <v>963881480</v>
      </c>
      <c r="C65" s="12">
        <v>2804</v>
      </c>
      <c r="D65" s="12">
        <v>205.7</v>
      </c>
      <c r="E65" s="12">
        <v>117.11</v>
      </c>
      <c r="F65" s="1"/>
      <c r="G65" s="9" t="s">
        <v>44</v>
      </c>
      <c r="H65" s="12">
        <v>606834.72</v>
      </c>
      <c r="I65" s="12">
        <v>296145.91999999998</v>
      </c>
      <c r="J65" s="12">
        <v>109.28</v>
      </c>
      <c r="K65" s="12">
        <v>187310731</v>
      </c>
      <c r="L65" s="12">
        <v>35.840000000000003</v>
      </c>
      <c r="M65" s="12">
        <v>8263</v>
      </c>
    </row>
    <row r="66" spans="1:13" x14ac:dyDescent="0.3">
      <c r="A66" s="10" t="s">
        <v>22</v>
      </c>
      <c r="B66" s="12">
        <v>963881480</v>
      </c>
      <c r="C66" s="12">
        <v>2804</v>
      </c>
      <c r="D66" s="12">
        <v>205.7</v>
      </c>
      <c r="E66" s="12">
        <v>117.11</v>
      </c>
      <c r="F66" s="1"/>
      <c r="G66" s="10" t="s">
        <v>22</v>
      </c>
      <c r="H66" s="12">
        <v>606834.72</v>
      </c>
      <c r="I66" s="12">
        <v>296145.91999999998</v>
      </c>
      <c r="J66" s="12">
        <v>109.28</v>
      </c>
      <c r="K66" s="12">
        <v>187310731</v>
      </c>
      <c r="L66" s="12">
        <v>35.840000000000003</v>
      </c>
      <c r="M66" s="12">
        <v>8263</v>
      </c>
    </row>
    <row r="67" spans="1:13" x14ac:dyDescent="0.3">
      <c r="A67" s="11" t="s">
        <v>23</v>
      </c>
      <c r="B67" s="12">
        <v>963881480</v>
      </c>
      <c r="C67" s="12">
        <v>2804</v>
      </c>
      <c r="D67" s="12">
        <v>205.7</v>
      </c>
      <c r="E67" s="12">
        <v>117.11</v>
      </c>
      <c r="F67" s="1"/>
      <c r="G67" s="11" t="s">
        <v>27</v>
      </c>
      <c r="H67" s="12">
        <v>606834.72</v>
      </c>
      <c r="I67" s="12">
        <v>296145.91999999998</v>
      </c>
      <c r="J67" s="12">
        <v>109.28</v>
      </c>
      <c r="K67" s="12">
        <v>187310731</v>
      </c>
      <c r="L67" s="12">
        <v>35.840000000000003</v>
      </c>
      <c r="M67" s="12">
        <v>8263</v>
      </c>
    </row>
    <row r="68" spans="1:13" x14ac:dyDescent="0.3">
      <c r="A68" s="13" t="s">
        <v>82</v>
      </c>
      <c r="B68" s="12">
        <v>963881480</v>
      </c>
      <c r="C68" s="12">
        <v>2804</v>
      </c>
      <c r="D68" s="12">
        <v>205.7</v>
      </c>
      <c r="E68" s="12">
        <v>117.11</v>
      </c>
      <c r="F68" s="1"/>
      <c r="G68" s="13" t="s">
        <v>77</v>
      </c>
      <c r="H68" s="12">
        <v>606834.72</v>
      </c>
      <c r="I68" s="12">
        <v>296145.91999999998</v>
      </c>
      <c r="J68" s="12">
        <v>109.28</v>
      </c>
      <c r="K68" s="12">
        <v>187310731</v>
      </c>
      <c r="L68" s="12">
        <v>35.840000000000003</v>
      </c>
      <c r="M68" s="12">
        <v>8263</v>
      </c>
    </row>
    <row r="69" spans="1:13" x14ac:dyDescent="0.3">
      <c r="A69" s="8" t="s">
        <v>46</v>
      </c>
      <c r="B69" s="12">
        <v>522840487</v>
      </c>
      <c r="C69" s="12">
        <v>8974</v>
      </c>
      <c r="D69" s="12">
        <v>668.27</v>
      </c>
      <c r="E69" s="12">
        <v>502.54</v>
      </c>
      <c r="F69" s="1"/>
      <c r="G69" s="8" t="s">
        <v>47</v>
      </c>
      <c r="H69" s="12">
        <v>122819.06</v>
      </c>
      <c r="I69" s="12">
        <v>277739.67</v>
      </c>
      <c r="J69" s="12">
        <v>81.73</v>
      </c>
      <c r="K69" s="12">
        <v>832401311</v>
      </c>
      <c r="L69" s="12">
        <v>56.67</v>
      </c>
      <c r="M69" s="12">
        <v>4901</v>
      </c>
    </row>
    <row r="70" spans="1:13" x14ac:dyDescent="0.3">
      <c r="A70" s="9" t="s">
        <v>34</v>
      </c>
      <c r="B70" s="12">
        <v>522840487</v>
      </c>
      <c r="C70" s="12">
        <v>8974</v>
      </c>
      <c r="D70" s="12">
        <v>668.27</v>
      </c>
      <c r="E70" s="12">
        <v>502.54</v>
      </c>
      <c r="F70" s="1"/>
      <c r="G70" s="9" t="s">
        <v>39</v>
      </c>
      <c r="H70" s="12">
        <v>122819.06</v>
      </c>
      <c r="I70" s="12">
        <v>277739.67</v>
      </c>
      <c r="J70" s="12">
        <v>81.73</v>
      </c>
      <c r="K70" s="12">
        <v>832401311</v>
      </c>
      <c r="L70" s="12">
        <v>56.67</v>
      </c>
      <c r="M70" s="12">
        <v>4901</v>
      </c>
    </row>
    <row r="71" spans="1:13" x14ac:dyDescent="0.3">
      <c r="A71" s="10" t="s">
        <v>17</v>
      </c>
      <c r="B71" s="12">
        <v>522840487</v>
      </c>
      <c r="C71" s="12">
        <v>8974</v>
      </c>
      <c r="D71" s="12">
        <v>668.27</v>
      </c>
      <c r="E71" s="12">
        <v>502.54</v>
      </c>
      <c r="F71" s="1"/>
      <c r="G71" s="10" t="s">
        <v>17</v>
      </c>
      <c r="H71" s="12">
        <v>122819.06</v>
      </c>
      <c r="I71" s="12">
        <v>277739.67</v>
      </c>
      <c r="J71" s="12">
        <v>81.73</v>
      </c>
      <c r="K71" s="12">
        <v>832401311</v>
      </c>
      <c r="L71" s="12">
        <v>56.67</v>
      </c>
      <c r="M71" s="12">
        <v>4901</v>
      </c>
    </row>
    <row r="72" spans="1:13" x14ac:dyDescent="0.3">
      <c r="A72" s="11" t="s">
        <v>18</v>
      </c>
      <c r="B72" s="12">
        <v>522840487</v>
      </c>
      <c r="C72" s="12">
        <v>8974</v>
      </c>
      <c r="D72" s="12">
        <v>668.27</v>
      </c>
      <c r="E72" s="12">
        <v>502.54</v>
      </c>
      <c r="F72" s="1"/>
      <c r="G72" s="11" t="s">
        <v>23</v>
      </c>
      <c r="H72" s="12">
        <v>122819.06</v>
      </c>
      <c r="I72" s="12">
        <v>277739.67</v>
      </c>
      <c r="J72" s="12">
        <v>81.73</v>
      </c>
      <c r="K72" s="12">
        <v>832401311</v>
      </c>
      <c r="L72" s="12">
        <v>56.67</v>
      </c>
      <c r="M72" s="12">
        <v>4901</v>
      </c>
    </row>
    <row r="73" spans="1:13" x14ac:dyDescent="0.3">
      <c r="A73" s="13" t="s">
        <v>77</v>
      </c>
      <c r="B73" s="12">
        <v>522840487</v>
      </c>
      <c r="C73" s="12">
        <v>8974</v>
      </c>
      <c r="D73" s="12">
        <v>668.27</v>
      </c>
      <c r="E73" s="12">
        <v>502.54</v>
      </c>
      <c r="F73" s="1"/>
      <c r="G73" s="13" t="s">
        <v>79</v>
      </c>
      <c r="H73" s="12">
        <v>122819.06</v>
      </c>
      <c r="I73" s="12">
        <v>277739.67</v>
      </c>
      <c r="J73" s="12">
        <v>81.73</v>
      </c>
      <c r="K73" s="12">
        <v>832401311</v>
      </c>
      <c r="L73" s="12">
        <v>56.67</v>
      </c>
      <c r="M73" s="12">
        <v>4901</v>
      </c>
    </row>
    <row r="74" spans="1:13" x14ac:dyDescent="0.3">
      <c r="A74" s="7" t="s">
        <v>24</v>
      </c>
      <c r="B74" s="12">
        <v>1313709186</v>
      </c>
      <c r="C74" s="12">
        <v>3452</v>
      </c>
      <c r="D74" s="12">
        <v>760.49</v>
      </c>
      <c r="E74" s="12">
        <v>560.80000000000007</v>
      </c>
      <c r="F74" s="1"/>
      <c r="G74" s="8" t="s">
        <v>49</v>
      </c>
      <c r="H74" s="12">
        <v>1208744.24</v>
      </c>
      <c r="I74" s="12">
        <v>1830670.16</v>
      </c>
      <c r="J74" s="12">
        <v>437.2</v>
      </c>
      <c r="K74" s="12">
        <v>419123971</v>
      </c>
      <c r="L74" s="12">
        <v>263.33</v>
      </c>
      <c r="M74" s="12">
        <v>6952</v>
      </c>
    </row>
    <row r="75" spans="1:13" x14ac:dyDescent="0.3">
      <c r="A75" s="8" t="s">
        <v>48</v>
      </c>
      <c r="B75" s="12">
        <v>972292029</v>
      </c>
      <c r="C75" s="12">
        <v>1673</v>
      </c>
      <c r="D75" s="12">
        <v>109.28</v>
      </c>
      <c r="E75" s="12">
        <v>35.840000000000003</v>
      </c>
      <c r="F75" s="1"/>
      <c r="G75" s="9" t="s">
        <v>50</v>
      </c>
      <c r="H75" s="12">
        <v>1208744.24</v>
      </c>
      <c r="I75" s="12">
        <v>1830670.16</v>
      </c>
      <c r="J75" s="12">
        <v>437.2</v>
      </c>
      <c r="K75" s="12">
        <v>419123971</v>
      </c>
      <c r="L75" s="12">
        <v>263.33</v>
      </c>
      <c r="M75" s="12">
        <v>6952</v>
      </c>
    </row>
    <row r="76" spans="1:13" x14ac:dyDescent="0.3">
      <c r="A76" s="9" t="s">
        <v>44</v>
      </c>
      <c r="B76" s="12">
        <v>972292029</v>
      </c>
      <c r="C76" s="12">
        <v>1673</v>
      </c>
      <c r="D76" s="12">
        <v>109.28</v>
      </c>
      <c r="E76" s="12">
        <v>35.840000000000003</v>
      </c>
      <c r="F76" s="1"/>
      <c r="G76" s="10" t="s">
        <v>69</v>
      </c>
      <c r="H76" s="12">
        <v>1208744.24</v>
      </c>
      <c r="I76" s="12">
        <v>1830670.16</v>
      </c>
      <c r="J76" s="12">
        <v>437.2</v>
      </c>
      <c r="K76" s="12">
        <v>419123971</v>
      </c>
      <c r="L76" s="12">
        <v>263.33</v>
      </c>
      <c r="M76" s="12">
        <v>6952</v>
      </c>
    </row>
    <row r="77" spans="1:13" x14ac:dyDescent="0.3">
      <c r="A77" s="10" t="s">
        <v>22</v>
      </c>
      <c r="B77" s="12">
        <v>972292029</v>
      </c>
      <c r="C77" s="12">
        <v>1673</v>
      </c>
      <c r="D77" s="12">
        <v>109.28</v>
      </c>
      <c r="E77" s="12">
        <v>35.840000000000003</v>
      </c>
      <c r="F77" s="1"/>
      <c r="G77" s="11" t="s">
        <v>35</v>
      </c>
      <c r="H77" s="12">
        <v>1208744.24</v>
      </c>
      <c r="I77" s="12">
        <v>1830670.16</v>
      </c>
      <c r="J77" s="12">
        <v>437.2</v>
      </c>
      <c r="K77" s="12">
        <v>419123971</v>
      </c>
      <c r="L77" s="12">
        <v>263.33</v>
      </c>
      <c r="M77" s="12">
        <v>6952</v>
      </c>
    </row>
    <row r="78" spans="1:13" x14ac:dyDescent="0.3">
      <c r="A78" s="11" t="s">
        <v>35</v>
      </c>
      <c r="B78" s="12">
        <v>972292029</v>
      </c>
      <c r="C78" s="12">
        <v>1673</v>
      </c>
      <c r="D78" s="12">
        <v>109.28</v>
      </c>
      <c r="E78" s="12">
        <v>35.840000000000003</v>
      </c>
      <c r="F78" s="1"/>
      <c r="G78" s="13" t="s">
        <v>91</v>
      </c>
      <c r="H78" s="12">
        <v>1208744.24</v>
      </c>
      <c r="I78" s="12">
        <v>1830670.16</v>
      </c>
      <c r="J78" s="12">
        <v>437.2</v>
      </c>
      <c r="K78" s="12">
        <v>419123971</v>
      </c>
      <c r="L78" s="12">
        <v>263.33</v>
      </c>
      <c r="M78" s="12">
        <v>6952</v>
      </c>
    </row>
    <row r="79" spans="1:13" x14ac:dyDescent="0.3">
      <c r="A79" s="13" t="s">
        <v>82</v>
      </c>
      <c r="B79" s="12">
        <v>972292029</v>
      </c>
      <c r="C79" s="12">
        <v>1673</v>
      </c>
      <c r="D79" s="12">
        <v>109.28</v>
      </c>
      <c r="E79" s="12">
        <v>35.840000000000003</v>
      </c>
      <c r="F79" s="1"/>
      <c r="G79" s="8" t="s">
        <v>53</v>
      </c>
      <c r="H79" s="12">
        <v>634745.9</v>
      </c>
      <c r="I79" s="12">
        <v>1924728.2</v>
      </c>
      <c r="J79" s="12">
        <v>668.27</v>
      </c>
      <c r="K79" s="12">
        <v>441619336</v>
      </c>
      <c r="L79" s="12">
        <v>502.54</v>
      </c>
      <c r="M79" s="12">
        <v>3830</v>
      </c>
    </row>
    <row r="80" spans="1:13" x14ac:dyDescent="0.3">
      <c r="A80" s="8" t="s">
        <v>25</v>
      </c>
      <c r="B80" s="12">
        <v>341417157</v>
      </c>
      <c r="C80" s="12">
        <v>1779</v>
      </c>
      <c r="D80" s="12">
        <v>651.21</v>
      </c>
      <c r="E80" s="12">
        <v>524.96</v>
      </c>
      <c r="F80" s="1"/>
      <c r="G80" s="9" t="s">
        <v>34</v>
      </c>
      <c r="H80" s="12">
        <v>634745.9</v>
      </c>
      <c r="I80" s="12">
        <v>1924728.2</v>
      </c>
      <c r="J80" s="12">
        <v>668.27</v>
      </c>
      <c r="K80" s="12">
        <v>441619336</v>
      </c>
      <c r="L80" s="12">
        <v>502.54</v>
      </c>
      <c r="M80" s="12">
        <v>3830</v>
      </c>
    </row>
    <row r="81" spans="1:13" x14ac:dyDescent="0.3">
      <c r="A81" s="9" t="s">
        <v>26</v>
      </c>
      <c r="B81" s="12">
        <v>341417157</v>
      </c>
      <c r="C81" s="12">
        <v>1779</v>
      </c>
      <c r="D81" s="12">
        <v>651.21</v>
      </c>
      <c r="E81" s="12">
        <v>524.96</v>
      </c>
      <c r="F81" s="1"/>
      <c r="G81" s="10" t="s">
        <v>17</v>
      </c>
      <c r="H81" s="12">
        <v>634745.9</v>
      </c>
      <c r="I81" s="12">
        <v>1924728.2</v>
      </c>
      <c r="J81" s="12">
        <v>668.27</v>
      </c>
      <c r="K81" s="12">
        <v>441619336</v>
      </c>
      <c r="L81" s="12">
        <v>502.54</v>
      </c>
      <c r="M81" s="12">
        <v>3830</v>
      </c>
    </row>
    <row r="82" spans="1:13" x14ac:dyDescent="0.3">
      <c r="A82" s="10" t="s">
        <v>17</v>
      </c>
      <c r="B82" s="12">
        <v>341417157</v>
      </c>
      <c r="C82" s="12">
        <v>1779</v>
      </c>
      <c r="D82" s="12">
        <v>651.21</v>
      </c>
      <c r="E82" s="12">
        <v>524.96</v>
      </c>
      <c r="F82" s="1"/>
      <c r="G82" s="11" t="s">
        <v>27</v>
      </c>
      <c r="H82" s="12">
        <v>634745.9</v>
      </c>
      <c r="I82" s="12">
        <v>1924728.2</v>
      </c>
      <c r="J82" s="12">
        <v>668.27</v>
      </c>
      <c r="K82" s="12">
        <v>441619336</v>
      </c>
      <c r="L82" s="12">
        <v>502.54</v>
      </c>
      <c r="M82" s="12">
        <v>3830</v>
      </c>
    </row>
    <row r="83" spans="1:13" x14ac:dyDescent="0.3">
      <c r="A83" s="11" t="s">
        <v>27</v>
      </c>
      <c r="B83" s="12">
        <v>341417157</v>
      </c>
      <c r="C83" s="12">
        <v>1779</v>
      </c>
      <c r="D83" s="12">
        <v>651.21</v>
      </c>
      <c r="E83" s="12">
        <v>524.96</v>
      </c>
      <c r="F83" s="1"/>
      <c r="G83" s="13" t="s">
        <v>78</v>
      </c>
      <c r="H83" s="12">
        <v>634745.9</v>
      </c>
      <c r="I83" s="12">
        <v>1924728.2</v>
      </c>
      <c r="J83" s="12">
        <v>668.27</v>
      </c>
      <c r="K83" s="12">
        <v>441619336</v>
      </c>
      <c r="L83" s="12">
        <v>502.54</v>
      </c>
      <c r="M83" s="12">
        <v>3830</v>
      </c>
    </row>
    <row r="84" spans="1:13" x14ac:dyDescent="0.3">
      <c r="A84" s="13" t="s">
        <v>79</v>
      </c>
      <c r="B84" s="12">
        <v>341417157</v>
      </c>
      <c r="C84" s="12">
        <v>1779</v>
      </c>
      <c r="D84" s="12">
        <v>651.21</v>
      </c>
      <c r="E84" s="12">
        <v>524.96</v>
      </c>
      <c r="F84" s="1"/>
      <c r="G84" s="7" t="s">
        <v>14</v>
      </c>
      <c r="H84" s="12">
        <v>337937.6</v>
      </c>
      <c r="I84" s="12">
        <v>2154588.52</v>
      </c>
      <c r="J84" s="12">
        <v>421.89</v>
      </c>
      <c r="K84" s="12">
        <v>322067916</v>
      </c>
      <c r="L84" s="12">
        <v>364.69</v>
      </c>
      <c r="M84" s="12">
        <v>5908</v>
      </c>
    </row>
    <row r="85" spans="1:13" x14ac:dyDescent="0.3">
      <c r="A85" s="7" t="s">
        <v>28</v>
      </c>
      <c r="B85" s="12">
        <v>3963643797</v>
      </c>
      <c r="C85" s="12">
        <v>42264</v>
      </c>
      <c r="D85" s="12">
        <v>1879.58</v>
      </c>
      <c r="E85" s="12">
        <v>1334.97</v>
      </c>
      <c r="F85" s="1"/>
      <c r="G85" s="8" t="s">
        <v>54</v>
      </c>
      <c r="H85" s="12">
        <v>337937.6</v>
      </c>
      <c r="I85" s="12">
        <v>2154588.52</v>
      </c>
      <c r="J85" s="12">
        <v>421.89</v>
      </c>
      <c r="K85" s="12">
        <v>322067916</v>
      </c>
      <c r="L85" s="12">
        <v>364.69</v>
      </c>
      <c r="M85" s="12">
        <v>5908</v>
      </c>
    </row>
    <row r="86" spans="1:13" x14ac:dyDescent="0.3">
      <c r="A86" s="8" t="s">
        <v>33</v>
      </c>
      <c r="B86" s="12">
        <v>135425221</v>
      </c>
      <c r="C86" s="12">
        <v>4187</v>
      </c>
      <c r="D86" s="12">
        <v>668.27</v>
      </c>
      <c r="E86" s="12">
        <v>502.54</v>
      </c>
      <c r="F86" s="1"/>
      <c r="G86" s="9" t="s">
        <v>55</v>
      </c>
      <c r="H86" s="12">
        <v>337937.6</v>
      </c>
      <c r="I86" s="12">
        <v>2154588.52</v>
      </c>
      <c r="J86" s="12">
        <v>421.89</v>
      </c>
      <c r="K86" s="12">
        <v>322067916</v>
      </c>
      <c r="L86" s="12">
        <v>364.69</v>
      </c>
      <c r="M86" s="12">
        <v>5908</v>
      </c>
    </row>
    <row r="87" spans="1:13" x14ac:dyDescent="0.3">
      <c r="A87" s="9" t="s">
        <v>34</v>
      </c>
      <c r="B87" s="12">
        <v>135425221</v>
      </c>
      <c r="C87" s="12">
        <v>4187</v>
      </c>
      <c r="D87" s="12">
        <v>668.27</v>
      </c>
      <c r="E87" s="12">
        <v>502.54</v>
      </c>
      <c r="F87" s="1"/>
      <c r="G87" s="10" t="s">
        <v>22</v>
      </c>
      <c r="H87" s="12">
        <v>337937.6</v>
      </c>
      <c r="I87" s="12">
        <v>2154588.52</v>
      </c>
      <c r="J87" s="12">
        <v>421.89</v>
      </c>
      <c r="K87" s="12">
        <v>322067916</v>
      </c>
      <c r="L87" s="12">
        <v>364.69</v>
      </c>
      <c r="M87" s="12">
        <v>5908</v>
      </c>
    </row>
    <row r="88" spans="1:13" x14ac:dyDescent="0.3">
      <c r="A88" s="10" t="s">
        <v>17</v>
      </c>
      <c r="B88" s="12">
        <v>135425221</v>
      </c>
      <c r="C88" s="12">
        <v>4187</v>
      </c>
      <c r="D88" s="12">
        <v>668.27</v>
      </c>
      <c r="E88" s="12">
        <v>502.54</v>
      </c>
      <c r="F88" s="1"/>
      <c r="G88" s="11" t="s">
        <v>27</v>
      </c>
      <c r="H88" s="12">
        <v>337937.6</v>
      </c>
      <c r="I88" s="12">
        <v>2154588.52</v>
      </c>
      <c r="J88" s="12">
        <v>421.89</v>
      </c>
      <c r="K88" s="12">
        <v>322067916</v>
      </c>
      <c r="L88" s="12">
        <v>364.69</v>
      </c>
      <c r="M88" s="12">
        <v>5908</v>
      </c>
    </row>
    <row r="89" spans="1:13" x14ac:dyDescent="0.3">
      <c r="A89" s="11" t="s">
        <v>35</v>
      </c>
      <c r="B89" s="12">
        <v>135425221</v>
      </c>
      <c r="C89" s="12">
        <v>4187</v>
      </c>
      <c r="D89" s="12">
        <v>668.27</v>
      </c>
      <c r="E89" s="12">
        <v>502.54</v>
      </c>
      <c r="F89" s="1"/>
      <c r="G89" s="13" t="s">
        <v>82</v>
      </c>
      <c r="H89" s="12">
        <v>337937.6</v>
      </c>
      <c r="I89" s="12">
        <v>2154588.52</v>
      </c>
      <c r="J89" s="12">
        <v>421.89</v>
      </c>
      <c r="K89" s="12">
        <v>322067916</v>
      </c>
      <c r="L89" s="12">
        <v>364.69</v>
      </c>
      <c r="M89" s="12">
        <v>5908</v>
      </c>
    </row>
    <row r="90" spans="1:13" x14ac:dyDescent="0.3">
      <c r="A90" s="13" t="s">
        <v>78</v>
      </c>
      <c r="B90" s="12">
        <v>135425221</v>
      </c>
      <c r="C90" s="12">
        <v>4187</v>
      </c>
      <c r="D90" s="12">
        <v>668.27</v>
      </c>
      <c r="E90" s="12">
        <v>502.54</v>
      </c>
      <c r="F90" s="1"/>
      <c r="G90" s="7" t="s">
        <v>19</v>
      </c>
      <c r="H90" s="12">
        <v>1609947.52</v>
      </c>
      <c r="I90" s="12">
        <v>4726597.96</v>
      </c>
      <c r="J90" s="12">
        <v>820.85</v>
      </c>
      <c r="K90" s="12">
        <v>1318331169</v>
      </c>
      <c r="L90" s="12">
        <v>599.98</v>
      </c>
      <c r="M90" s="12">
        <v>11199</v>
      </c>
    </row>
    <row r="91" spans="1:13" x14ac:dyDescent="0.3">
      <c r="A91" s="8" t="s">
        <v>36</v>
      </c>
      <c r="B91" s="12">
        <v>871543967</v>
      </c>
      <c r="C91" s="12">
        <v>8082</v>
      </c>
      <c r="D91" s="12">
        <v>154.06</v>
      </c>
      <c r="E91" s="12">
        <v>90.93</v>
      </c>
      <c r="F91" s="1"/>
      <c r="G91" s="8" t="s">
        <v>46</v>
      </c>
      <c r="H91" s="12">
        <v>1609947.52</v>
      </c>
      <c r="I91" s="12">
        <v>4726597.96</v>
      </c>
      <c r="J91" s="12">
        <v>820.85</v>
      </c>
      <c r="K91" s="12">
        <v>1318331169</v>
      </c>
      <c r="L91" s="12">
        <v>599.98</v>
      </c>
      <c r="M91" s="12">
        <v>11199</v>
      </c>
    </row>
    <row r="92" spans="1:13" x14ac:dyDescent="0.3">
      <c r="A92" s="9" t="s">
        <v>37</v>
      </c>
      <c r="B92" s="12">
        <v>871543967</v>
      </c>
      <c r="C92" s="12">
        <v>8082</v>
      </c>
      <c r="D92" s="12">
        <v>154.06</v>
      </c>
      <c r="E92" s="12">
        <v>90.93</v>
      </c>
      <c r="F92" s="1"/>
      <c r="G92" s="9" t="s">
        <v>34</v>
      </c>
      <c r="H92" s="12">
        <v>1487261.02</v>
      </c>
      <c r="I92" s="12">
        <v>4509793.96</v>
      </c>
      <c r="J92" s="12">
        <v>668.27</v>
      </c>
      <c r="K92" s="12">
        <v>522840487</v>
      </c>
      <c r="L92" s="12">
        <v>502.54</v>
      </c>
      <c r="M92" s="12">
        <v>8974</v>
      </c>
    </row>
    <row r="93" spans="1:13" x14ac:dyDescent="0.3">
      <c r="A93" s="10" t="s">
        <v>22</v>
      </c>
      <c r="B93" s="12">
        <v>871543967</v>
      </c>
      <c r="C93" s="12">
        <v>8082</v>
      </c>
      <c r="D93" s="12">
        <v>154.06</v>
      </c>
      <c r="E93" s="12">
        <v>90.93</v>
      </c>
      <c r="F93" s="1"/>
      <c r="G93" s="10" t="s">
        <v>17</v>
      </c>
      <c r="H93" s="12">
        <v>1487261.02</v>
      </c>
      <c r="I93" s="12">
        <v>4509793.96</v>
      </c>
      <c r="J93" s="12">
        <v>668.27</v>
      </c>
      <c r="K93" s="12">
        <v>522840487</v>
      </c>
      <c r="L93" s="12">
        <v>502.54</v>
      </c>
      <c r="M93" s="12">
        <v>8974</v>
      </c>
    </row>
    <row r="94" spans="1:13" x14ac:dyDescent="0.3">
      <c r="A94" s="11" t="s">
        <v>18</v>
      </c>
      <c r="B94" s="12">
        <v>871543967</v>
      </c>
      <c r="C94" s="12">
        <v>8082</v>
      </c>
      <c r="D94" s="12">
        <v>154.06</v>
      </c>
      <c r="E94" s="12">
        <v>90.93</v>
      </c>
      <c r="F94" s="1"/>
      <c r="G94" s="11" t="s">
        <v>18</v>
      </c>
      <c r="H94" s="12">
        <v>1487261.02</v>
      </c>
      <c r="I94" s="12">
        <v>4509793.96</v>
      </c>
      <c r="J94" s="12">
        <v>668.27</v>
      </c>
      <c r="K94" s="12">
        <v>522840487</v>
      </c>
      <c r="L94" s="12">
        <v>502.54</v>
      </c>
      <c r="M94" s="12">
        <v>8974</v>
      </c>
    </row>
    <row r="95" spans="1:13" x14ac:dyDescent="0.3">
      <c r="A95" s="13" t="s">
        <v>82</v>
      </c>
      <c r="B95" s="12">
        <v>871543967</v>
      </c>
      <c r="C95" s="12">
        <v>8082</v>
      </c>
      <c r="D95" s="12">
        <v>154.06</v>
      </c>
      <c r="E95" s="12">
        <v>90.93</v>
      </c>
      <c r="F95" s="1"/>
      <c r="G95" s="13" t="s">
        <v>77</v>
      </c>
      <c r="H95" s="12">
        <v>1487261.02</v>
      </c>
      <c r="I95" s="12">
        <v>4509793.96</v>
      </c>
      <c r="J95" s="12">
        <v>668.27</v>
      </c>
      <c r="K95" s="12">
        <v>522840487</v>
      </c>
      <c r="L95" s="12">
        <v>502.54</v>
      </c>
      <c r="M95" s="12">
        <v>8974</v>
      </c>
    </row>
    <row r="96" spans="1:13" x14ac:dyDescent="0.3">
      <c r="A96" s="8" t="s">
        <v>43</v>
      </c>
      <c r="B96" s="12">
        <v>939825713</v>
      </c>
      <c r="C96" s="12">
        <v>4168</v>
      </c>
      <c r="D96" s="12">
        <v>109.28</v>
      </c>
      <c r="E96" s="12">
        <v>35.840000000000003</v>
      </c>
      <c r="F96" s="1"/>
      <c r="G96" s="9" t="s">
        <v>58</v>
      </c>
      <c r="H96" s="12">
        <v>122686.5</v>
      </c>
      <c r="I96" s="12">
        <v>216804</v>
      </c>
      <c r="J96" s="12">
        <v>152.58000000000001</v>
      </c>
      <c r="K96" s="12">
        <v>795490682</v>
      </c>
      <c r="L96" s="12">
        <v>97.44</v>
      </c>
      <c r="M96" s="12">
        <v>2225</v>
      </c>
    </row>
    <row r="97" spans="1:13" x14ac:dyDescent="0.3">
      <c r="A97" s="9" t="s">
        <v>44</v>
      </c>
      <c r="B97" s="12">
        <v>939825713</v>
      </c>
      <c r="C97" s="12">
        <v>4168</v>
      </c>
      <c r="D97" s="12">
        <v>109.28</v>
      </c>
      <c r="E97" s="12">
        <v>35.840000000000003</v>
      </c>
      <c r="F97" s="1"/>
      <c r="G97" s="10" t="s">
        <v>22</v>
      </c>
      <c r="H97" s="12">
        <v>122686.5</v>
      </c>
      <c r="I97" s="12">
        <v>216804</v>
      </c>
      <c r="J97" s="12">
        <v>152.58000000000001</v>
      </c>
      <c r="K97" s="12">
        <v>795490682</v>
      </c>
      <c r="L97" s="12">
        <v>97.44</v>
      </c>
      <c r="M97" s="12">
        <v>2225</v>
      </c>
    </row>
    <row r="98" spans="1:13" x14ac:dyDescent="0.3">
      <c r="A98" s="10" t="s">
        <v>17</v>
      </c>
      <c r="B98" s="12">
        <v>939825713</v>
      </c>
      <c r="C98" s="12">
        <v>4168</v>
      </c>
      <c r="D98" s="12">
        <v>109.28</v>
      </c>
      <c r="E98" s="12">
        <v>35.840000000000003</v>
      </c>
      <c r="F98" s="1"/>
      <c r="G98" s="11" t="s">
        <v>27</v>
      </c>
      <c r="H98" s="12">
        <v>122686.5</v>
      </c>
      <c r="I98" s="12">
        <v>216804</v>
      </c>
      <c r="J98" s="12">
        <v>152.58000000000001</v>
      </c>
      <c r="K98" s="12">
        <v>795490682</v>
      </c>
      <c r="L98" s="12">
        <v>97.44</v>
      </c>
      <c r="M98" s="12">
        <v>2225</v>
      </c>
    </row>
    <row r="99" spans="1:13" x14ac:dyDescent="0.3">
      <c r="A99" s="11" t="s">
        <v>18</v>
      </c>
      <c r="B99" s="12">
        <v>939825713</v>
      </c>
      <c r="C99" s="12">
        <v>4168</v>
      </c>
      <c r="D99" s="12">
        <v>109.28</v>
      </c>
      <c r="E99" s="12">
        <v>35.840000000000003</v>
      </c>
      <c r="F99" s="1"/>
      <c r="G99" s="13" t="s">
        <v>91</v>
      </c>
      <c r="H99" s="12">
        <v>122686.5</v>
      </c>
      <c r="I99" s="12">
        <v>216804</v>
      </c>
      <c r="J99" s="12">
        <v>152.58000000000001</v>
      </c>
      <c r="K99" s="12">
        <v>795490682</v>
      </c>
      <c r="L99" s="12">
        <v>97.44</v>
      </c>
      <c r="M99" s="12">
        <v>2225</v>
      </c>
    </row>
    <row r="100" spans="1:13" x14ac:dyDescent="0.3">
      <c r="A100" s="13" t="s">
        <v>79</v>
      </c>
      <c r="B100" s="12">
        <v>939825713</v>
      </c>
      <c r="C100" s="12">
        <v>4168</v>
      </c>
      <c r="D100" s="12">
        <v>109.28</v>
      </c>
      <c r="E100" s="12">
        <v>35.840000000000003</v>
      </c>
      <c r="F100" s="1"/>
      <c r="G100" s="7" t="s">
        <v>24</v>
      </c>
      <c r="H100" s="12">
        <v>959051.9</v>
      </c>
      <c r="I100" s="12">
        <v>1450580.98</v>
      </c>
      <c r="J100" s="12">
        <v>619.84</v>
      </c>
      <c r="K100" s="12">
        <v>2651993571</v>
      </c>
      <c r="L100" s="12">
        <v>354.67999999999995</v>
      </c>
      <c r="M100" s="12">
        <v>10396</v>
      </c>
    </row>
    <row r="101" spans="1:13" x14ac:dyDescent="0.3">
      <c r="A101" s="8" t="s">
        <v>38</v>
      </c>
      <c r="B101" s="12">
        <v>770463311</v>
      </c>
      <c r="C101" s="12">
        <v>6070</v>
      </c>
      <c r="D101" s="12">
        <v>81.73</v>
      </c>
      <c r="E101" s="12">
        <v>56.67</v>
      </c>
      <c r="F101" s="1"/>
      <c r="G101" s="8" t="s">
        <v>48</v>
      </c>
      <c r="H101" s="12">
        <v>122865.12</v>
      </c>
      <c r="I101" s="12">
        <v>59960.32</v>
      </c>
      <c r="J101" s="12">
        <v>109.28</v>
      </c>
      <c r="K101" s="12">
        <v>972292029</v>
      </c>
      <c r="L101" s="12">
        <v>35.840000000000003</v>
      </c>
      <c r="M101" s="12">
        <v>1673</v>
      </c>
    </row>
    <row r="102" spans="1:13" x14ac:dyDescent="0.3">
      <c r="A102" s="9" t="s">
        <v>39</v>
      </c>
      <c r="B102" s="12">
        <v>770463311</v>
      </c>
      <c r="C102" s="12">
        <v>6070</v>
      </c>
      <c r="D102" s="12">
        <v>81.73</v>
      </c>
      <c r="E102" s="12">
        <v>56.67</v>
      </c>
      <c r="G102" s="9" t="s">
        <v>44</v>
      </c>
      <c r="H102" s="12">
        <v>122865.12</v>
      </c>
      <c r="I102" s="12">
        <v>59960.32</v>
      </c>
      <c r="J102" s="12">
        <v>109.28</v>
      </c>
      <c r="K102" s="12">
        <v>972292029</v>
      </c>
      <c r="L102" s="12">
        <v>35.840000000000003</v>
      </c>
      <c r="M102" s="12">
        <v>1673</v>
      </c>
    </row>
    <row r="103" spans="1:13" x14ac:dyDescent="0.3">
      <c r="A103" s="10" t="s">
        <v>17</v>
      </c>
      <c r="B103" s="12">
        <v>770463311</v>
      </c>
      <c r="C103" s="12">
        <v>6070</v>
      </c>
      <c r="D103" s="12">
        <v>81.73</v>
      </c>
      <c r="E103" s="12">
        <v>56.67</v>
      </c>
      <c r="G103" s="10" t="s">
        <v>22</v>
      </c>
      <c r="H103" s="12">
        <v>122865.12</v>
      </c>
      <c r="I103" s="12">
        <v>59960.32</v>
      </c>
      <c r="J103" s="12">
        <v>109.28</v>
      </c>
      <c r="K103" s="12">
        <v>972292029</v>
      </c>
      <c r="L103" s="12">
        <v>35.840000000000003</v>
      </c>
      <c r="M103" s="12">
        <v>1673</v>
      </c>
    </row>
    <row r="104" spans="1:13" x14ac:dyDescent="0.3">
      <c r="A104" s="11" t="s">
        <v>35</v>
      </c>
      <c r="B104" s="12">
        <v>770463311</v>
      </c>
      <c r="C104" s="12">
        <v>6070</v>
      </c>
      <c r="D104" s="12">
        <v>81.73</v>
      </c>
      <c r="E104" s="12">
        <v>56.67</v>
      </c>
      <c r="G104" s="11" t="s">
        <v>35</v>
      </c>
      <c r="H104" s="12">
        <v>122865.12</v>
      </c>
      <c r="I104" s="12">
        <v>59960.32</v>
      </c>
      <c r="J104" s="12">
        <v>109.28</v>
      </c>
      <c r="K104" s="12">
        <v>972292029</v>
      </c>
      <c r="L104" s="12">
        <v>35.840000000000003</v>
      </c>
      <c r="M104" s="12">
        <v>1673</v>
      </c>
    </row>
    <row r="105" spans="1:13" x14ac:dyDescent="0.3">
      <c r="A105" s="13" t="s">
        <v>80</v>
      </c>
      <c r="B105" s="12">
        <v>770463311</v>
      </c>
      <c r="C105" s="12">
        <v>6070</v>
      </c>
      <c r="D105" s="12">
        <v>81.73</v>
      </c>
      <c r="E105" s="12">
        <v>56.67</v>
      </c>
      <c r="G105" s="13" t="s">
        <v>82</v>
      </c>
      <c r="H105" s="12">
        <v>122865.12</v>
      </c>
      <c r="I105" s="12">
        <v>59960.32</v>
      </c>
      <c r="J105" s="12">
        <v>109.28</v>
      </c>
      <c r="K105" s="12">
        <v>972292029</v>
      </c>
      <c r="L105" s="12">
        <v>35.840000000000003</v>
      </c>
      <c r="M105" s="12">
        <v>1673</v>
      </c>
    </row>
    <row r="106" spans="1:13" x14ac:dyDescent="0.3">
      <c r="A106" s="8" t="s">
        <v>31</v>
      </c>
      <c r="B106" s="12">
        <v>115456712</v>
      </c>
      <c r="C106" s="12">
        <v>5062</v>
      </c>
      <c r="D106" s="12">
        <v>651.21</v>
      </c>
      <c r="E106" s="12">
        <v>524.96</v>
      </c>
      <c r="G106" s="8" t="s">
        <v>56</v>
      </c>
      <c r="H106" s="12">
        <v>714157</v>
      </c>
      <c r="I106" s="12">
        <v>1187679</v>
      </c>
      <c r="J106" s="12">
        <v>255.28</v>
      </c>
      <c r="K106" s="12">
        <v>819028031</v>
      </c>
      <c r="L106" s="12">
        <v>159.41999999999999</v>
      </c>
      <c r="M106" s="12">
        <v>7450</v>
      </c>
    </row>
    <row r="107" spans="1:13" x14ac:dyDescent="0.3">
      <c r="A107" s="9" t="s">
        <v>26</v>
      </c>
      <c r="B107" s="12">
        <v>115456712</v>
      </c>
      <c r="C107" s="12">
        <v>5062</v>
      </c>
      <c r="D107" s="12">
        <v>651.21</v>
      </c>
      <c r="E107" s="12">
        <v>524.96</v>
      </c>
      <c r="G107" s="9" t="s">
        <v>16</v>
      </c>
      <c r="H107" s="12">
        <v>714157</v>
      </c>
      <c r="I107" s="12">
        <v>1187679</v>
      </c>
      <c r="J107" s="12">
        <v>255.28</v>
      </c>
      <c r="K107" s="12">
        <v>819028031</v>
      </c>
      <c r="L107" s="12">
        <v>159.41999999999999</v>
      </c>
      <c r="M107" s="12">
        <v>7450</v>
      </c>
    </row>
    <row r="108" spans="1:13" x14ac:dyDescent="0.3">
      <c r="A108" s="10" t="s">
        <v>17</v>
      </c>
      <c r="B108" s="12">
        <v>115456712</v>
      </c>
      <c r="C108" s="12">
        <v>5062</v>
      </c>
      <c r="D108" s="12">
        <v>651.21</v>
      </c>
      <c r="E108" s="12">
        <v>524.96</v>
      </c>
      <c r="G108" s="10" t="s">
        <v>22</v>
      </c>
      <c r="H108" s="12">
        <v>714157</v>
      </c>
      <c r="I108" s="12">
        <v>1187679</v>
      </c>
      <c r="J108" s="12">
        <v>255.28</v>
      </c>
      <c r="K108" s="12">
        <v>819028031</v>
      </c>
      <c r="L108" s="12">
        <v>159.41999999999999</v>
      </c>
      <c r="M108" s="12">
        <v>7450</v>
      </c>
    </row>
    <row r="109" spans="1:13" x14ac:dyDescent="0.3">
      <c r="A109" s="11" t="s">
        <v>27</v>
      </c>
      <c r="B109" s="12">
        <v>115456712</v>
      </c>
      <c r="C109" s="12">
        <v>5062</v>
      </c>
      <c r="D109" s="12">
        <v>651.21</v>
      </c>
      <c r="E109" s="12">
        <v>524.96</v>
      </c>
      <c r="G109" s="11" t="s">
        <v>27</v>
      </c>
      <c r="H109" s="12">
        <v>714157</v>
      </c>
      <c r="I109" s="12">
        <v>1187679</v>
      </c>
      <c r="J109" s="12">
        <v>255.28</v>
      </c>
      <c r="K109" s="12">
        <v>819028031</v>
      </c>
      <c r="L109" s="12">
        <v>159.41999999999999</v>
      </c>
      <c r="M109" s="12">
        <v>7450</v>
      </c>
    </row>
    <row r="110" spans="1:13" x14ac:dyDescent="0.3">
      <c r="A110" s="13" t="s">
        <v>83</v>
      </c>
      <c r="B110" s="12">
        <v>115456712</v>
      </c>
      <c r="C110" s="12">
        <v>5062</v>
      </c>
      <c r="D110" s="12">
        <v>651.21</v>
      </c>
      <c r="E110" s="12">
        <v>524.96</v>
      </c>
      <c r="G110" s="13" t="s">
        <v>79</v>
      </c>
      <c r="H110" s="12">
        <v>714157</v>
      </c>
      <c r="I110" s="12">
        <v>1187679</v>
      </c>
      <c r="J110" s="12">
        <v>255.28</v>
      </c>
      <c r="K110" s="12">
        <v>819028031</v>
      </c>
      <c r="L110" s="12">
        <v>159.41999999999999</v>
      </c>
      <c r="M110" s="12">
        <v>7450</v>
      </c>
    </row>
    <row r="111" spans="1:13" x14ac:dyDescent="0.3">
      <c r="A111" s="8" t="s">
        <v>29</v>
      </c>
      <c r="B111" s="12">
        <v>514321792</v>
      </c>
      <c r="C111" s="12">
        <v>8102</v>
      </c>
      <c r="D111" s="12">
        <v>9.33</v>
      </c>
      <c r="E111" s="12">
        <v>6.92</v>
      </c>
      <c r="G111" s="8" t="s">
        <v>57</v>
      </c>
      <c r="H111" s="12">
        <v>122029.78</v>
      </c>
      <c r="I111" s="12">
        <v>202941.66</v>
      </c>
      <c r="J111" s="12">
        <v>255.28</v>
      </c>
      <c r="K111" s="12">
        <v>860673511</v>
      </c>
      <c r="L111" s="12">
        <v>159.41999999999999</v>
      </c>
      <c r="M111" s="12">
        <v>1273</v>
      </c>
    </row>
    <row r="112" spans="1:13" x14ac:dyDescent="0.3">
      <c r="A112" s="9" t="s">
        <v>30</v>
      </c>
      <c r="B112" s="12">
        <v>514321792</v>
      </c>
      <c r="C112" s="12">
        <v>8102</v>
      </c>
      <c r="D112" s="12">
        <v>9.33</v>
      </c>
      <c r="E112" s="12">
        <v>6.92</v>
      </c>
      <c r="G112" s="9" t="s">
        <v>16</v>
      </c>
      <c r="H112" s="12">
        <v>122029.78</v>
      </c>
      <c r="I112" s="12">
        <v>202941.66</v>
      </c>
      <c r="J112" s="12">
        <v>255.28</v>
      </c>
      <c r="K112" s="12">
        <v>860673511</v>
      </c>
      <c r="L112" s="12">
        <v>159.41999999999999</v>
      </c>
      <c r="M112" s="12">
        <v>1273</v>
      </c>
    </row>
    <row r="113" spans="1:13" x14ac:dyDescent="0.3">
      <c r="A113" s="10" t="s">
        <v>22</v>
      </c>
      <c r="B113" s="12">
        <v>514321792</v>
      </c>
      <c r="C113" s="12">
        <v>8102</v>
      </c>
      <c r="D113" s="12">
        <v>9.33</v>
      </c>
      <c r="E113" s="12">
        <v>6.92</v>
      </c>
      <c r="G113" s="10" t="s">
        <v>22</v>
      </c>
      <c r="H113" s="12">
        <v>122029.78</v>
      </c>
      <c r="I113" s="12">
        <v>202941.66</v>
      </c>
      <c r="J113" s="12">
        <v>255.28</v>
      </c>
      <c r="K113" s="12">
        <v>860673511</v>
      </c>
      <c r="L113" s="12">
        <v>159.41999999999999</v>
      </c>
      <c r="M113" s="12">
        <v>1273</v>
      </c>
    </row>
    <row r="114" spans="1:13" x14ac:dyDescent="0.3">
      <c r="A114" s="11" t="s">
        <v>23</v>
      </c>
      <c r="B114" s="12">
        <v>514321792</v>
      </c>
      <c r="C114" s="12">
        <v>8102</v>
      </c>
      <c r="D114" s="12">
        <v>9.33</v>
      </c>
      <c r="E114" s="12">
        <v>6.92</v>
      </c>
      <c r="G114" s="11" t="s">
        <v>18</v>
      </c>
      <c r="H114" s="12">
        <v>122029.78</v>
      </c>
      <c r="I114" s="12">
        <v>202941.66</v>
      </c>
      <c r="J114" s="12">
        <v>255.28</v>
      </c>
      <c r="K114" s="12">
        <v>860673511</v>
      </c>
      <c r="L114" s="12">
        <v>159.41999999999999</v>
      </c>
      <c r="M114" s="12">
        <v>1273</v>
      </c>
    </row>
    <row r="115" spans="1:13" x14ac:dyDescent="0.3">
      <c r="A115" s="13" t="s">
        <v>79</v>
      </c>
      <c r="B115" s="12">
        <v>514321792</v>
      </c>
      <c r="C115" s="12">
        <v>8102</v>
      </c>
      <c r="D115" s="12">
        <v>9.33</v>
      </c>
      <c r="E115" s="12">
        <v>6.92</v>
      </c>
      <c r="G115" s="13" t="s">
        <v>80</v>
      </c>
      <c r="H115" s="12">
        <v>122029.78</v>
      </c>
      <c r="I115" s="12">
        <v>202941.66</v>
      </c>
      <c r="J115" s="12">
        <v>255.28</v>
      </c>
      <c r="K115" s="12">
        <v>860673511</v>
      </c>
      <c r="L115" s="12">
        <v>159.41999999999999</v>
      </c>
      <c r="M115" s="12">
        <v>1273</v>
      </c>
    </row>
    <row r="116" spans="1:13" x14ac:dyDescent="0.3">
      <c r="A116" s="8" t="s">
        <v>40</v>
      </c>
      <c r="B116" s="12">
        <v>616607081</v>
      </c>
      <c r="C116" s="12">
        <v>6593</v>
      </c>
      <c r="D116" s="12">
        <v>205.7</v>
      </c>
      <c r="E116" s="12">
        <v>117.11</v>
      </c>
      <c r="G116" s="7" t="s">
        <v>28</v>
      </c>
      <c r="H116" s="12">
        <v>85033.8</v>
      </c>
      <c r="I116" s="12">
        <v>172619.7</v>
      </c>
      <c r="J116" s="12">
        <v>47.45</v>
      </c>
      <c r="K116" s="12">
        <v>519820964</v>
      </c>
      <c r="L116" s="12">
        <v>31.79</v>
      </c>
      <c r="M116" s="12">
        <v>5430</v>
      </c>
    </row>
    <row r="117" spans="1:13" x14ac:dyDescent="0.3">
      <c r="A117" s="9" t="s">
        <v>21</v>
      </c>
      <c r="B117" s="12">
        <v>616607081</v>
      </c>
      <c r="C117" s="12">
        <v>6593</v>
      </c>
      <c r="D117" s="12">
        <v>205.7</v>
      </c>
      <c r="E117" s="12">
        <v>117.11</v>
      </c>
      <c r="G117" s="8" t="s">
        <v>51</v>
      </c>
      <c r="H117" s="12">
        <v>85033.8</v>
      </c>
      <c r="I117" s="12">
        <v>172619.7</v>
      </c>
      <c r="J117" s="12">
        <v>47.45</v>
      </c>
      <c r="K117" s="12">
        <v>519820964</v>
      </c>
      <c r="L117" s="12">
        <v>31.79</v>
      </c>
      <c r="M117" s="12">
        <v>5430</v>
      </c>
    </row>
    <row r="118" spans="1:13" x14ac:dyDescent="0.3">
      <c r="A118" s="10" t="s">
        <v>22</v>
      </c>
      <c r="B118" s="12">
        <v>616607081</v>
      </c>
      <c r="C118" s="12">
        <v>6593</v>
      </c>
      <c r="D118" s="12">
        <v>205.7</v>
      </c>
      <c r="E118" s="12">
        <v>117.11</v>
      </c>
      <c r="G118" s="9" t="s">
        <v>52</v>
      </c>
      <c r="H118" s="12">
        <v>85033.8</v>
      </c>
      <c r="I118" s="12">
        <v>172619.7</v>
      </c>
      <c r="J118" s="12">
        <v>47.45</v>
      </c>
      <c r="K118" s="12">
        <v>519820964</v>
      </c>
      <c r="L118" s="12">
        <v>31.79</v>
      </c>
      <c r="M118" s="12">
        <v>5430</v>
      </c>
    </row>
    <row r="119" spans="1:13" x14ac:dyDescent="0.3">
      <c r="A119" s="11" t="s">
        <v>18</v>
      </c>
      <c r="B119" s="12">
        <v>616607081</v>
      </c>
      <c r="C119" s="12">
        <v>6593</v>
      </c>
      <c r="D119" s="12">
        <v>205.7</v>
      </c>
      <c r="E119" s="12">
        <v>117.11</v>
      </c>
      <c r="G119" s="10" t="s">
        <v>17</v>
      </c>
      <c r="H119" s="12">
        <v>85033.8</v>
      </c>
      <c r="I119" s="12">
        <v>172619.7</v>
      </c>
      <c r="J119" s="12">
        <v>47.45</v>
      </c>
      <c r="K119" s="12">
        <v>519820964</v>
      </c>
      <c r="L119" s="12">
        <v>31.79</v>
      </c>
      <c r="M119" s="12">
        <v>5430</v>
      </c>
    </row>
    <row r="120" spans="1:13" x14ac:dyDescent="0.3">
      <c r="A120" s="13" t="s">
        <v>79</v>
      </c>
      <c r="B120" s="12">
        <v>616607081</v>
      </c>
      <c r="C120" s="12">
        <v>6593</v>
      </c>
      <c r="D120" s="12">
        <v>205.7</v>
      </c>
      <c r="E120" s="12">
        <v>117.11</v>
      </c>
      <c r="G120" s="11" t="s">
        <v>23</v>
      </c>
      <c r="H120" s="12">
        <v>85033.8</v>
      </c>
      <c r="I120" s="12">
        <v>172619.7</v>
      </c>
      <c r="J120" s="12">
        <v>47.45</v>
      </c>
      <c r="K120" s="12">
        <v>519820964</v>
      </c>
      <c r="L120" s="12">
        <v>31.79</v>
      </c>
      <c r="M120" s="12">
        <v>5430</v>
      </c>
    </row>
    <row r="121" spans="1:13" x14ac:dyDescent="0.3">
      <c r="A121" s="7" t="s">
        <v>75</v>
      </c>
      <c r="B121" s="12">
        <v>9815660277</v>
      </c>
      <c r="C121" s="12">
        <v>83681</v>
      </c>
      <c r="D121" s="12">
        <v>4369.67</v>
      </c>
      <c r="E121" s="12">
        <v>3017.7000000000003</v>
      </c>
      <c r="G121" s="13" t="s">
        <v>80</v>
      </c>
      <c r="H121" s="12">
        <v>85033.8</v>
      </c>
      <c r="I121" s="12">
        <v>172619.7</v>
      </c>
      <c r="J121" s="12">
        <v>47.45</v>
      </c>
      <c r="K121" s="12">
        <v>519820964</v>
      </c>
      <c r="L121" s="12">
        <v>31.79</v>
      </c>
      <c r="M121" s="12">
        <v>5430</v>
      </c>
    </row>
    <row r="122" spans="1:13" x14ac:dyDescent="0.3">
      <c r="G122" s="7" t="s">
        <v>75</v>
      </c>
      <c r="H122" s="12">
        <v>5565114.7400000002</v>
      </c>
      <c r="I122" s="12">
        <v>12833671.109999999</v>
      </c>
      <c r="J122" s="12">
        <v>3206.51</v>
      </c>
      <c r="K122" s="12">
        <v>6692668969</v>
      </c>
      <c r="L122" s="12">
        <v>2209.52</v>
      </c>
      <c r="M122" s="12">
        <v>56879</v>
      </c>
    </row>
    <row r="123" spans="1:13" x14ac:dyDescent="0.3">
      <c r="B123" s="14" t="s">
        <v>94</v>
      </c>
      <c r="C123" s="14" t="s">
        <v>59</v>
      </c>
      <c r="D123" s="14" t="s">
        <v>60</v>
      </c>
    </row>
    <row r="124" spans="1:13" x14ac:dyDescent="0.3">
      <c r="B124">
        <f>AVERAGE(B37:B120)</f>
        <v>679280214.4523809</v>
      </c>
      <c r="C124">
        <f>MEDIAN(C37:C120)</f>
        <v>5062</v>
      </c>
      <c r="D124">
        <f>MODE(D37:D120)</f>
        <v>109.28</v>
      </c>
    </row>
    <row r="126" spans="1:13" x14ac:dyDescent="0.3">
      <c r="A126" s="19" t="s">
        <v>95</v>
      </c>
    </row>
    <row r="127" spans="1:13" x14ac:dyDescent="0.3">
      <c r="A127" s="15" t="s">
        <v>96</v>
      </c>
      <c r="B127" s="15"/>
      <c r="C127" s="15"/>
      <c r="D127" s="15"/>
      <c r="E127" s="15"/>
      <c r="F127" s="15"/>
      <c r="G127" s="15"/>
    </row>
    <row r="128" spans="1:13" x14ac:dyDescent="0.3">
      <c r="A128" s="15"/>
      <c r="B128" s="15"/>
      <c r="C128" s="15"/>
      <c r="D128" s="15"/>
      <c r="E128" s="15"/>
      <c r="F128" s="15"/>
      <c r="G128" s="15"/>
    </row>
    <row r="129" spans="1:7" ht="15" thickBot="1" x14ac:dyDescent="0.35">
      <c r="A129" s="15" t="s">
        <v>97</v>
      </c>
      <c r="B129" s="15"/>
      <c r="C129" s="15"/>
      <c r="D129" s="15"/>
      <c r="E129" s="15"/>
      <c r="F129" s="15"/>
      <c r="G129" s="15"/>
    </row>
    <row r="130" spans="1:7" x14ac:dyDescent="0.3">
      <c r="A130" s="16" t="s">
        <v>98</v>
      </c>
      <c r="B130" s="16" t="s">
        <v>99</v>
      </c>
      <c r="C130" s="16" t="s">
        <v>100</v>
      </c>
      <c r="D130" s="16" t="s">
        <v>101</v>
      </c>
      <c r="E130" s="16" t="s">
        <v>102</v>
      </c>
      <c r="F130" s="15"/>
      <c r="G130" s="15"/>
    </row>
    <row r="131" spans="1:7" x14ac:dyDescent="0.3">
      <c r="A131" s="17">
        <v>109.28</v>
      </c>
      <c r="B131" s="17">
        <v>83</v>
      </c>
      <c r="C131" s="17">
        <v>25763.670000000009</v>
      </c>
      <c r="D131" s="17">
        <v>310.40566265060249</v>
      </c>
      <c r="E131" s="17">
        <v>90141.901871201844</v>
      </c>
      <c r="F131" s="15"/>
      <c r="G131" s="15"/>
    </row>
    <row r="132" spans="1:7" ht="15" thickBot="1" x14ac:dyDescent="0.35">
      <c r="A132" s="18">
        <v>35.840000000000003</v>
      </c>
      <c r="B132" s="18">
        <v>83</v>
      </c>
      <c r="C132" s="18">
        <v>17886.919999999995</v>
      </c>
      <c r="D132" s="18">
        <v>215.50506024096379</v>
      </c>
      <c r="E132" s="18">
        <v>55282.369539935411</v>
      </c>
      <c r="F132" s="15"/>
      <c r="G132" s="15"/>
    </row>
    <row r="133" spans="1:7" x14ac:dyDescent="0.3">
      <c r="A133" s="15"/>
      <c r="B133" s="15"/>
      <c r="C133" s="15"/>
      <c r="D133" s="15"/>
      <c r="E133" s="15"/>
      <c r="F133" s="15"/>
      <c r="G133" s="15"/>
    </row>
    <row r="134" spans="1:7" x14ac:dyDescent="0.3">
      <c r="A134" s="15"/>
      <c r="B134" s="15"/>
      <c r="C134" s="15"/>
      <c r="D134" s="15"/>
      <c r="E134" s="15"/>
      <c r="F134" s="15"/>
      <c r="G134" s="15"/>
    </row>
    <row r="135" spans="1:7" ht="15" thickBot="1" x14ac:dyDescent="0.35">
      <c r="A135" s="15" t="s">
        <v>103</v>
      </c>
      <c r="B135" s="15"/>
      <c r="C135" s="15"/>
      <c r="D135" s="15"/>
      <c r="E135" s="15"/>
      <c r="F135" s="15"/>
      <c r="G135" s="15"/>
    </row>
    <row r="136" spans="1:7" x14ac:dyDescent="0.3">
      <c r="A136" s="16" t="s">
        <v>104</v>
      </c>
      <c r="B136" s="16" t="s">
        <v>105</v>
      </c>
      <c r="C136" s="16" t="s">
        <v>106</v>
      </c>
      <c r="D136" s="16" t="s">
        <v>107</v>
      </c>
      <c r="E136" s="16" t="s">
        <v>108</v>
      </c>
      <c r="F136" s="16" t="s">
        <v>109</v>
      </c>
      <c r="G136" s="16" t="s">
        <v>110</v>
      </c>
    </row>
    <row r="137" spans="1:7" x14ac:dyDescent="0.3">
      <c r="A137" s="17" t="s">
        <v>111</v>
      </c>
      <c r="B137" s="17">
        <v>373754.16001506709</v>
      </c>
      <c r="C137" s="17">
        <v>1</v>
      </c>
      <c r="D137" s="17">
        <v>373754.16001506709</v>
      </c>
      <c r="E137" s="17">
        <v>5.140189548667645</v>
      </c>
      <c r="F137" s="17">
        <v>2.4684093707647993E-2</v>
      </c>
      <c r="G137" s="17">
        <v>3.8987867912606178</v>
      </c>
    </row>
    <row r="138" spans="1:7" x14ac:dyDescent="0.3">
      <c r="A138" s="17" t="s">
        <v>112</v>
      </c>
      <c r="B138" s="17">
        <v>11924790.255713247</v>
      </c>
      <c r="C138" s="17">
        <v>164</v>
      </c>
      <c r="D138" s="17">
        <v>72712.13570556858</v>
      </c>
      <c r="E138" s="17"/>
      <c r="F138" s="17"/>
      <c r="G138" s="17"/>
    </row>
    <row r="139" spans="1:7" x14ac:dyDescent="0.3">
      <c r="A139" s="17"/>
      <c r="B139" s="17"/>
      <c r="C139" s="17"/>
      <c r="D139" s="17"/>
      <c r="E139" s="17"/>
      <c r="F139" s="17"/>
      <c r="G139" s="17"/>
    </row>
    <row r="140" spans="1:7" ht="15" thickBot="1" x14ac:dyDescent="0.35">
      <c r="A140" s="18" t="s">
        <v>113</v>
      </c>
      <c r="B140" s="18">
        <v>12298544.415728314</v>
      </c>
      <c r="C140" s="18">
        <v>165</v>
      </c>
      <c r="D140" s="18"/>
      <c r="E140" s="18"/>
      <c r="F140" s="18"/>
      <c r="G140" s="18"/>
    </row>
    <row r="143" spans="1:7" x14ac:dyDescent="0.3">
      <c r="A143" s="19" t="s">
        <v>114</v>
      </c>
    </row>
    <row r="144" spans="1:7" x14ac:dyDescent="0.3">
      <c r="A144" s="15" t="s">
        <v>115</v>
      </c>
      <c r="B144" s="15"/>
      <c r="C144" s="15"/>
    </row>
    <row r="145" spans="1:3" ht="15" thickBot="1" x14ac:dyDescent="0.35">
      <c r="A145" s="15"/>
      <c r="B145" s="15"/>
      <c r="C145" s="15"/>
    </row>
    <row r="146" spans="1:3" x14ac:dyDescent="0.3">
      <c r="A146" s="16"/>
      <c r="B146" s="16">
        <v>9925</v>
      </c>
      <c r="C146" s="16">
        <v>255.28</v>
      </c>
    </row>
    <row r="147" spans="1:3" x14ac:dyDescent="0.3">
      <c r="A147" s="17" t="s">
        <v>116</v>
      </c>
      <c r="B147" s="17">
        <v>4855.636363636364</v>
      </c>
      <c r="C147" s="17">
        <v>288.74272727272722</v>
      </c>
    </row>
    <row r="148" spans="1:3" x14ac:dyDescent="0.3">
      <c r="A148" s="17" t="s">
        <v>117</v>
      </c>
      <c r="B148" s="17">
        <v>1</v>
      </c>
      <c r="C148" s="17">
        <v>1</v>
      </c>
    </row>
    <row r="149" spans="1:3" x14ac:dyDescent="0.3">
      <c r="A149" s="17" t="s">
        <v>118</v>
      </c>
      <c r="B149" s="17">
        <v>22</v>
      </c>
      <c r="C149" s="17">
        <v>22</v>
      </c>
    </row>
    <row r="150" spans="1:3" x14ac:dyDescent="0.3">
      <c r="A150" s="17" t="s">
        <v>119</v>
      </c>
      <c r="B150" s="17">
        <v>1</v>
      </c>
      <c r="C150" s="17"/>
    </row>
    <row r="151" spans="1:3" x14ac:dyDescent="0.3">
      <c r="A151" s="17" t="s">
        <v>120</v>
      </c>
      <c r="B151" s="17">
        <v>15143.3560244896</v>
      </c>
      <c r="C151" s="17"/>
    </row>
    <row r="152" spans="1:3" x14ac:dyDescent="0.3">
      <c r="A152" s="17" t="s">
        <v>121</v>
      </c>
      <c r="B152" s="17">
        <v>0</v>
      </c>
      <c r="C152" s="17"/>
    </row>
    <row r="153" spans="1:3" x14ac:dyDescent="0.3">
      <c r="A153" s="17" t="s">
        <v>122</v>
      </c>
      <c r="B153" s="17">
        <v>1.6448536269514715</v>
      </c>
      <c r="C153" s="17"/>
    </row>
    <row r="154" spans="1:3" x14ac:dyDescent="0.3">
      <c r="A154" s="17" t="s">
        <v>123</v>
      </c>
      <c r="B154" s="17">
        <v>0</v>
      </c>
      <c r="C154" s="17"/>
    </row>
    <row r="155" spans="1:3" ht="15" thickBot="1" x14ac:dyDescent="0.35">
      <c r="A155" s="18" t="s">
        <v>124</v>
      </c>
      <c r="B155" s="18">
        <v>1.9599639845400536</v>
      </c>
      <c r="C155" s="18"/>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Sample_Sales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patel</dc:creator>
  <cp:lastModifiedBy>YASH KAMBLE</cp:lastModifiedBy>
  <dcterms:created xsi:type="dcterms:W3CDTF">2020-01-07T09:43:14Z</dcterms:created>
  <dcterms:modified xsi:type="dcterms:W3CDTF">2022-11-30T09:33:33Z</dcterms:modified>
</cp:coreProperties>
</file>