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m631230/Documents/dev_work/codebase/github/UC-Berkeley-Assignments/Excel Assignment/"/>
    </mc:Choice>
  </mc:AlternateContent>
  <xr:revisionPtr revIDLastSave="0" documentId="13_ncr:1_{1B7B2CA7-5B5B-844E-8556-5A337ACEA905}" xr6:coauthVersionLast="43" xr6:coauthVersionMax="43" xr10:uidLastSave="{00000000-0000-0000-0000-000000000000}"/>
  <bookViews>
    <workbookView xWindow="0" yWindow="0" windowWidth="15420" windowHeight="21000" xr2:uid="{00000000-000D-0000-FFFF-FFFF00000000}"/>
  </bookViews>
  <sheets>
    <sheet name="Kickstarter Campaigns Data" sheetId="1" r:id="rId1"/>
    <sheet name="Analysis by category and State" sheetId="3" r:id="rId2"/>
    <sheet name="Analysis-Sub-category &amp; State" sheetId="5" r:id="rId3"/>
    <sheet name="Analysis-Date &amp; State" sheetId="7" r:id="rId4"/>
    <sheet name="Bonus" sheetId="8" r:id="rId5"/>
  </sheets>
  <definedNames>
    <definedName name="_xlnm._FilterDatabase" localSheetId="0" hidden="1">'Kickstarter Campaigns Data'!$A$1:$T$4115</definedName>
    <definedName name="Goals">'Kickstarter Campaigns Data'!$D$2:$D$4115</definedName>
    <definedName name="States">'Kickstarter Campaigns Data'!$F$2:$F$4115</definedName>
  </definedNames>
  <calcPr calcId="191029"/>
  <pivotCaches>
    <pivotCache cacheId="12" r:id="rId6"/>
    <pivotCache cacheId="1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2" i="1" l="1"/>
  <c r="H3" i="8" l="1"/>
  <c r="H4" i="8"/>
  <c r="H5" i="8"/>
  <c r="H6" i="8"/>
  <c r="H7" i="8"/>
  <c r="H8" i="8"/>
  <c r="H9" i="8"/>
  <c r="H10" i="8"/>
  <c r="H11" i="8"/>
  <c r="H12" i="8"/>
  <c r="H13" i="8"/>
  <c r="H2" i="8"/>
  <c r="G3" i="8"/>
  <c r="G4" i="8"/>
  <c r="G5" i="8"/>
  <c r="G6" i="8"/>
  <c r="G7" i="8"/>
  <c r="G8" i="8"/>
  <c r="G9" i="8"/>
  <c r="G10" i="8"/>
  <c r="G11" i="8"/>
  <c r="G12" i="8"/>
  <c r="G13" i="8"/>
  <c r="G2" i="8"/>
  <c r="D2" i="8"/>
  <c r="E2" i="8" s="1"/>
  <c r="F2" i="8" s="1"/>
  <c r="F3" i="8"/>
  <c r="F4" i="8"/>
  <c r="F5" i="8"/>
  <c r="F6" i="8"/>
  <c r="F7" i="8"/>
  <c r="F8" i="8"/>
  <c r="F9" i="8"/>
  <c r="F10" i="8"/>
  <c r="F11" i="8"/>
  <c r="F12" i="8"/>
  <c r="F13" i="8"/>
  <c r="E3" i="8"/>
  <c r="E4" i="8"/>
  <c r="E5" i="8"/>
  <c r="E6" i="8"/>
  <c r="E7" i="8"/>
  <c r="E8" i="8"/>
  <c r="E9" i="8"/>
  <c r="E10" i="8"/>
  <c r="E11" i="8"/>
  <c r="E12" i="8"/>
  <c r="E13" i="8"/>
  <c r="B2" i="8"/>
  <c r="C2" i="8"/>
  <c r="D12" i="8"/>
  <c r="C12" i="8"/>
  <c r="B12" i="8"/>
  <c r="D11" i="8"/>
  <c r="C11" i="8"/>
  <c r="B11" i="8"/>
  <c r="D10" i="8"/>
  <c r="C10" i="8"/>
  <c r="B10" i="8"/>
  <c r="D9" i="8"/>
  <c r="C9" i="8"/>
  <c r="B9" i="8"/>
  <c r="D8" i="8"/>
  <c r="C8" i="8"/>
  <c r="B8" i="8"/>
  <c r="D7" i="8"/>
  <c r="C7" i="8"/>
  <c r="B7" i="8"/>
  <c r="D6" i="8"/>
  <c r="C6" i="8"/>
  <c r="B6" i="8"/>
  <c r="D5" i="8"/>
  <c r="C5" i="8"/>
  <c r="B5" i="8"/>
  <c r="D4" i="8"/>
  <c r="C4" i="8"/>
  <c r="B4" i="8"/>
  <c r="D3" i="8"/>
  <c r="C3" i="8"/>
  <c r="B3" i="8"/>
  <c r="D13" i="8"/>
  <c r="C13" i="8"/>
  <c r="B13" i="8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<sst xmlns="http://schemas.openxmlformats.org/spreadsheetml/2006/main" count="24819" uniqueCount="8402">
  <si>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</si>
  <si>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</si>
  <si>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</si>
  <si>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</si>
  <si>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</si>
  <si>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</si>
  <si>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</si>
  <si>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</si>
  <si>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</si>
  <si>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</si>
  <si>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</si>
  <si>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</si>
  <si>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</si>
  <si>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</si>
  <si>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</si>
  <si>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</si>
  <si>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</si>
  <si>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</si>
  <si>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</si>
  <si>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</si>
  <si>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</si>
  <si>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</si>
  <si>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</si>
  <si>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</si>
  <si>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</si>
  <si>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</si>
  <si>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</si>
  <si>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</si>
  <si>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</si>
  <si>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</si>
  <si>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</si>
  <si>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</si>
  <si>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</si>
  <si>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</si>
  <si>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</si>
  <si>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</si>
  <si>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</si>
  <si>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</si>
  <si>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</si>
  <si>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</si>
  <si>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</si>
  <si>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</si>
  <si>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</si>
  <si>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</si>
  <si>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</si>
  <si>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</si>
  <si>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</si>
  <si>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</si>
  <si>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</si>
  <si>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</si>
  <si>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</si>
  <si>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</si>
  <si>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</si>
  <si>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</si>
  <si>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</si>
  <si>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</si>
  <si>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</si>
  <si>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</si>
  <si>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</si>
  <si>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</si>
  <si>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</si>
  <si>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</si>
  <si>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</si>
  <si>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</si>
  <si>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</si>
  <si>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</si>
  <si>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</si>
  <si>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</si>
  <si>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</si>
  <si>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</si>
  <si>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</si>
  <si>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</si>
  <si>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</si>
  <si>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</si>
  <si>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</si>
  <si>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</si>
  <si>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</si>
  <si>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</si>
  <si>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</si>
  <si>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</si>
  <si>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</si>
  <si>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</si>
  <si>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</si>
  <si>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</si>
  <si>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</si>
  <si>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</si>
  <si>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</si>
  <si>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</si>
  <si>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</si>
  <si>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</si>
  <si>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</si>
  <si>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</si>
  <si>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</si>
  <si>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</si>
  <si>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</si>
  <si>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</si>
  <si>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</si>
  <si>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</si>
  <si>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</si>
  <si>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</si>
  <si>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</si>
  <si>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</si>
  <si>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</si>
  <si>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</si>
  <si>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</si>
  <si>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</si>
  <si>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</si>
  <si>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</si>
  <si>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</si>
  <si>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</si>
  <si>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</si>
  <si>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</si>
  <si>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</si>
  <si>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</si>
  <si>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</si>
  <si>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</si>
  <si>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</si>
  <si>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</si>
  <si>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</si>
  <si>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</si>
  <si>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</si>
  <si>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</si>
  <si>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</si>
  <si>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</si>
  <si>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</si>
  <si>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</si>
  <si>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</si>
  <si>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</si>
  <si>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</si>
  <si>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</si>
  <si>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</si>
  <si>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</si>
  <si>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</si>
  <si>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</si>
  <si>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</si>
  <si>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</si>
  <si>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</si>
  <si>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</si>
  <si>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</si>
  <si>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</si>
  <si>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</si>
  <si>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</si>
  <si>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</si>
  <si>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</si>
  <si>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</si>
  <si>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</si>
  <si>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</si>
  <si>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</si>
  <si>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</si>
  <si>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</si>
  <si>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</si>
  <si>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</si>
  <si>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</si>
  <si>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</si>
  <si>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</si>
  <si>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</si>
  <si>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</si>
  <si>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</si>
  <si>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</si>
  <si>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</si>
  <si>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</si>
  <si>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</si>
  <si>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</si>
  <si>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</si>
  <si>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</si>
  <si>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</si>
  <si>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</si>
  <si>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</si>
  <si>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</si>
  <si>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</si>
  <si>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</si>
  <si>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</si>
  <si>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</si>
  <si>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</si>
  <si>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</si>
  <si>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</si>
  <si>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</si>
  <si>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</si>
  <si>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</si>
  <si>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</si>
  <si>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</si>
  <si>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</si>
  <si>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</si>
  <si>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</si>
  <si>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</si>
  <si>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</si>
  <si>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</si>
  <si>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</si>
  <si>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</si>
  <si>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</si>
  <si>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</si>
  <si>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</si>
  <si>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</si>
  <si>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</si>
  <si>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</si>
  <si>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</si>
  <si>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</si>
  <si>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</si>
  <si>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</si>
  <si>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</si>
  <si>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</si>
  <si>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</si>
  <si>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</si>
  <si>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</si>
  <si>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</si>
  <si>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</si>
  <si>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</si>
  <si>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</si>
  <si>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</si>
  <si>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</si>
  <si>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</si>
  <si>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</si>
  <si>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</si>
  <si>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</si>
  <si>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</si>
  <si>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</si>
  <si>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</si>
  <si>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</si>
  <si>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</si>
  <si>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</si>
  <si>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</si>
  <si>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</si>
  <si>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</si>
  <si>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</si>
  <si>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</si>
  <si>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</si>
  <si>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</si>
  <si>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</si>
  <si>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</si>
  <si>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</si>
  <si>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</si>
  <si>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</si>
  <si>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</si>
  <si>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</si>
  <si>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</si>
  <si>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</si>
  <si>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</si>
  <si>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</si>
  <si>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</si>
  <si>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</si>
  <si>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</si>
  <si>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</si>
  <si>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</si>
  <si>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</si>
  <si>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</si>
  <si>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</si>
  <si>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</si>
  <si>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</si>
  <si>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</si>
  <si>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</si>
  <si>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</si>
  <si>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</si>
  <si>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</si>
  <si>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</si>
  <si>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</si>
  <si>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</si>
  <si>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</si>
  <si>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</si>
  <si>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</si>
  <si>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</si>
  <si>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</si>
  <si>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</si>
  <si>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</si>
  <si>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</si>
  <si>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</si>
  <si>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</si>
  <si>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</si>
  <si>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</si>
  <si>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</si>
  <si>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</si>
  <si>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</si>
  <si>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</si>
  <si>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</si>
  <si>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</si>
  <si>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</si>
  <si>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</si>
  <si>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</si>
  <si>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</si>
  <si>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</si>
  <si>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</si>
  <si>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</si>
  <si>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</si>
  <si>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</si>
  <si>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</si>
  <si>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</si>
  <si>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</si>
  <si>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</si>
  <si>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</si>
  <si>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</si>
  <si>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</si>
  <si>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</si>
  <si>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</si>
  <si>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</si>
  <si>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</si>
  <si>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</si>
  <si>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</si>
  <si>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</si>
  <si>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</si>
  <si>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</si>
  <si>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</si>
  <si>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</si>
  <si>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</si>
  <si>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</si>
  <si>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</si>
  <si>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</si>
  <si>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</si>
  <si>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</si>
  <si>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</si>
  <si>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</si>
  <si>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</si>
  <si>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</si>
  <si>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</si>
  <si>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</si>
  <si>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</si>
  <si>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</si>
  <si>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</si>
  <si>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</si>
  <si>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</si>
  <si>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</si>
  <si>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</si>
  <si>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</si>
  <si>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</si>
  <si>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</si>
  <si>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</si>
  <si>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</si>
  <si>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</si>
  <si>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</si>
  <si>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</si>
  <si>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</si>
  <si>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</si>
  <si>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</si>
  <si>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</si>
  <si>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</si>
  <si>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</si>
  <si>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</si>
  <si>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</si>
  <si>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</si>
  <si>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</si>
  <si>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</si>
  <si>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</si>
  <si>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</si>
  <si>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</si>
  <si>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</si>
  <si>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</si>
  <si>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</si>
  <si>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</si>
  <si>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</si>
  <si>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</si>
  <si>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</si>
  <si>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</si>
  <si>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</si>
  <si>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</si>
  <si>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</si>
  <si>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</si>
  <si>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</si>
  <si>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</si>
  <si>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</si>
  <si>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</si>
  <si>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</si>
  <si>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</si>
  <si>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</si>
  <si>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</si>
  <si>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</si>
  <si>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</si>
  <si>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</si>
  <si>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</si>
  <si>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</si>
  <si>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</si>
  <si>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</si>
  <si>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</si>
  <si>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</si>
  <si>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</si>
  <si>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</si>
  <si>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</si>
  <si>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</si>
  <si>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</si>
  <si>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</si>
  <si>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</si>
  <si>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</si>
  <si>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</si>
  <si>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</si>
  <si>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</si>
  <si>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</si>
  <si>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</si>
  <si>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</si>
  <si>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</si>
  <si>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</si>
  <si>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</si>
  <si>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</si>
  <si>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</si>
  <si>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</si>
  <si>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</si>
  <si>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</si>
  <si>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</si>
  <si>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</si>
  <si>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</si>
  <si>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</si>
  <si>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</si>
  <si>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</si>
  <si>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</si>
  <si>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</si>
  <si>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</si>
  <si>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</si>
  <si>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</si>
  <si>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</si>
  <si>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</si>
  <si>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</si>
  <si>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</si>
  <si>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</si>
  <si>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</si>
  <si>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</si>
  <si>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</si>
  <si>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</si>
  <si>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</si>
  <si>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</si>
  <si>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</si>
  <si>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</si>
  <si>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</si>
  <si>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</si>
  <si>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</si>
  <si>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</si>
  <si>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</si>
  <si>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</si>
  <si>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</si>
  <si>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</si>
  <si>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</si>
  <si>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</si>
  <si>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</si>
  <si>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</si>
  <si>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</si>
  <si>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</si>
  <si>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</si>
  <si>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</si>
  <si>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</si>
  <si>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</si>
  <si>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</si>
  <si>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</si>
  <si>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</si>
  <si>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</si>
  <si>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</si>
  <si>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</si>
  <si>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</si>
  <si>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</si>
  <si>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</si>
  <si>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</si>
  <si>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</si>
  <si>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</si>
  <si>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</si>
  <si>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</si>
  <si>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</si>
  <si>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</si>
  <si>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</si>
  <si>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</si>
  <si>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</si>
  <si>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</si>
  <si>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</si>
  <si>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</si>
  <si>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</si>
  <si>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</si>
  <si>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</si>
  <si>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</si>
  <si>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</si>
  <si>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</si>
  <si>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</si>
  <si>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</si>
  <si>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</si>
  <si>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</si>
  <si>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</si>
  <si>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</si>
  <si>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</si>
  <si>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</si>
  <si>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</si>
  <si>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</si>
  <si>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</si>
  <si>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</si>
  <si>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</si>
  <si>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</si>
  <si>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</si>
  <si>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</si>
  <si>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</si>
  <si>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</si>
  <si>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</si>
  <si>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</si>
  <si>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</si>
  <si>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</si>
  <si>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</si>
  <si>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</si>
  <si>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</si>
  <si>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</si>
  <si>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</si>
  <si>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</si>
  <si>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</si>
  <si>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</si>
  <si>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</si>
  <si>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</si>
  <si>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</si>
  <si>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</si>
  <si>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</si>
  <si>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</si>
  <si>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</si>
  <si>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</si>
  <si>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</si>
  <si>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</si>
  <si>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</si>
  <si>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</si>
  <si>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</si>
  <si>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</si>
  <si>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</si>
  <si>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</si>
  <si>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</si>
  <si>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</si>
  <si>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</si>
  <si>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</si>
  <si>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</si>
  <si>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</si>
  <si>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</si>
  <si>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</si>
  <si>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</si>
  <si>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</si>
  <si>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</si>
  <si>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</si>
  <si>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</si>
  <si>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</si>
  <si>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</si>
  <si>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</si>
  <si>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</si>
  <si>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</si>
  <si>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</si>
  <si>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</si>
  <si>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</si>
  <si>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</si>
  <si>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</si>
  <si>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</si>
  <si>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</si>
  <si>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</si>
  <si>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</si>
  <si>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</si>
  <si>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</si>
  <si>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</si>
  <si>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</si>
  <si>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</si>
  <si>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</si>
  <si>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</si>
  <si>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</si>
  <si>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</si>
  <si>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</si>
  <si>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</si>
  <si>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</si>
  <si>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</si>
  <si>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</si>
  <si>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</si>
  <si>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</si>
  <si>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</si>
  <si>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</si>
  <si>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</si>
  <si>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</si>
  <si>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</si>
  <si>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</si>
  <si>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</si>
  <si>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</si>
  <si>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</si>
  <si>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</si>
  <si>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</si>
  <si>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</si>
  <si>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</si>
  <si>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</si>
  <si>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</si>
  <si>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</si>
  <si>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</si>
  <si>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</si>
  <si>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</si>
  <si>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</si>
  <si>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</si>
  <si>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</si>
  <si>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</si>
  <si>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</si>
  <si>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</si>
  <si>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</si>
  <si>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</si>
  <si>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</si>
  <si>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</si>
  <si>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</si>
  <si>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</si>
  <si>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</si>
  <si>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</si>
  <si>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</si>
  <si>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</si>
  <si>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</si>
  <si>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</si>
  <si>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</si>
  <si>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</si>
  <si>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</si>
  <si>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</si>
  <si>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</si>
  <si>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</si>
  <si>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</si>
  <si>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</si>
  <si>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</si>
  <si>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</si>
  <si>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</si>
  <si>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</si>
  <si>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</si>
  <si>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</si>
  <si>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</si>
  <si>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</si>
  <si>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</si>
  <si>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</si>
  <si>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</si>
  <si>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</si>
  <si>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</si>
  <si>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</si>
  <si>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</si>
  <si>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</si>
  <si>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</si>
  <si>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</si>
  <si>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</si>
  <si>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</si>
  <si>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</si>
  <si>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</si>
  <si>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</si>
  <si>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</si>
  <si>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</si>
  <si>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</si>
  <si>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</si>
  <si>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</si>
  <si>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</si>
  <si>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</si>
  <si>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</si>
  <si>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</si>
  <si>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</si>
  <si>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</si>
  <si>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</si>
  <si>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</si>
  <si>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</si>
  <si>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</si>
  <si>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</si>
  <si>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</si>
  <si>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</si>
  <si>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</si>
  <si>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</si>
  <si>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</si>
  <si>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</si>
  <si>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</si>
  <si>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</si>
  <si>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</si>
  <si>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</si>
  <si>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</si>
  <si>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</si>
  <si>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</si>
  <si>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</si>
  <si>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</si>
  <si>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</si>
  <si>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</si>
  <si>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</si>
  <si>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</si>
  <si>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</si>
  <si>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</si>
  <si>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</si>
  <si>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</si>
  <si>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</si>
  <si>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</si>
  <si>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</si>
  <si>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</si>
  <si>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</si>
  <si>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</si>
  <si>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</si>
  <si>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</si>
  <si>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</si>
  <si>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</si>
  <si>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</si>
  <si>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</si>
  <si>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</si>
  <si>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</si>
  <si>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</si>
  <si>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</si>
  <si>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</si>
  <si>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</si>
  <si>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</si>
  <si>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</si>
  <si>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</si>
  <si>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</si>
  <si>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</si>
  <si>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</si>
  <si>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</si>
  <si>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</si>
  <si>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</si>
  <si>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</si>
  <si>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</si>
  <si>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</si>
  <si>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</si>
  <si>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</si>
  <si>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</si>
  <si>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</si>
  <si>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</si>
  <si>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</si>
  <si>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</si>
  <si>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</si>
  <si>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</si>
  <si>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</si>
  <si>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</si>
  <si>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</si>
  <si>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</si>
  <si>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</si>
  <si>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</si>
  <si>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</si>
  <si>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</si>
  <si>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</si>
  <si>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</si>
  <si>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</si>
  <si>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</si>
  <si>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</si>
  <si>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</si>
  <si>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</si>
  <si>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</si>
  <si>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</si>
  <si>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</si>
  <si>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</si>
  <si>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</si>
  <si>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</si>
  <si>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</si>
  <si>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</si>
  <si>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</si>
  <si>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</si>
  <si>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</si>
  <si>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</si>
  <si>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</si>
  <si>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</si>
  <si>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</si>
  <si>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</si>
  <si>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</si>
  <si>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</si>
  <si>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</si>
  <si>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</si>
  <si>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</si>
  <si>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</si>
  <si>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</si>
  <si>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</si>
  <si>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</si>
  <si>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</si>
  <si>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</si>
  <si>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</si>
  <si>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</si>
  <si>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</si>
  <si>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</si>
  <si>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</si>
  <si>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</si>
  <si>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</si>
  <si>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</si>
  <si>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</si>
  <si>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</si>
  <si>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</si>
  <si>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</si>
  <si>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</si>
  <si>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</si>
  <si>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</si>
  <si>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</si>
  <si>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</si>
  <si>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</si>
  <si>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</si>
  <si>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</si>
  <si>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</si>
  <si>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</si>
  <si>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</si>
  <si>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</si>
  <si>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</si>
  <si>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</si>
  <si>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</si>
  <si>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</si>
  <si>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</si>
  <si>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</si>
  <si>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</si>
  <si>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</si>
  <si>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</si>
  <si>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</si>
  <si>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</si>
  <si>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</si>
  <si>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</si>
  <si>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</si>
  <si>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</si>
  <si>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</si>
  <si>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</si>
  <si>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</si>
  <si>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</si>
  <si>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</si>
  <si>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</si>
  <si>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</si>
  <si>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</si>
  <si>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</si>
  <si>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</si>
  <si>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</si>
  <si>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</si>
  <si>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</si>
  <si>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</si>
  <si>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</si>
  <si>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</si>
  <si>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</si>
  <si>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</si>
  <si>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</si>
  <si>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</si>
  <si>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</si>
  <si>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</si>
  <si>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</si>
  <si>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</si>
  <si>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</si>
  <si>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</si>
  <si>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</si>
  <si>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</si>
  <si>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</si>
  <si>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</si>
  <si>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</si>
  <si>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</si>
  <si>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</si>
  <si>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</si>
  <si>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</si>
  <si>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</si>
  <si>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</si>
  <si>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</si>
  <si>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</si>
  <si>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</si>
  <si>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</si>
  <si>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</si>
  <si>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</si>
  <si>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</si>
  <si>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</si>
  <si>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</si>
  <si>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</si>
  <si>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</si>
  <si>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</si>
  <si>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</si>
  <si>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</si>
  <si>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</si>
  <si>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</si>
  <si>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</si>
  <si>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</si>
  <si>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</si>
  <si>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</si>
  <si>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</si>
  <si>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</si>
  <si>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</si>
  <si>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</si>
  <si>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</si>
  <si>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</si>
  <si>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</si>
  <si>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</si>
  <si>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</si>
  <si>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</si>
  <si>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</si>
  <si>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</si>
  <si>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</si>
  <si>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</si>
  <si>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</si>
  <si>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</si>
  <si>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</si>
  <si>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</si>
  <si>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</si>
  <si>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</si>
  <si>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</si>
  <si>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</si>
  <si>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</si>
  <si>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</si>
  <si>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</si>
  <si>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</si>
  <si>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</si>
  <si>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</si>
  <si>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</si>
  <si>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</si>
  <si>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</si>
  <si>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</si>
  <si>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</si>
  <si>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</si>
  <si>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</si>
  <si>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</si>
  <si>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</si>
  <si>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</si>
  <si>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</si>
  <si>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</si>
  <si>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</si>
  <si>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</si>
  <si>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</si>
  <si>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</si>
  <si>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</si>
  <si>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</si>
  <si>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</si>
  <si>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</si>
  <si>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</si>
  <si>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</si>
  <si>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</si>
  <si>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</si>
  <si>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</si>
  <si>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</si>
  <si>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</si>
  <si>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</si>
  <si>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</si>
  <si>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</si>
  <si>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</si>
  <si>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</si>
  <si>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</si>
  <si>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</si>
  <si>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</si>
  <si>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</si>
  <si>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</si>
  <si>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</si>
  <si>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</si>
  <si>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</si>
  <si>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</si>
  <si>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</si>
  <si>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</si>
  <si>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</si>
  <si>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</si>
  <si>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</si>
  <si>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</si>
  <si>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</si>
  <si>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</si>
  <si>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</si>
  <si>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</si>
  <si>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</si>
  <si>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</si>
  <si>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</si>
  <si>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</si>
  <si>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</si>
  <si>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</si>
  <si>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</si>
  <si>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</si>
  <si>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</si>
  <si>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</si>
  <si>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</si>
  <si>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</si>
  <si>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</si>
  <si>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</si>
  <si>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</si>
  <si>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</si>
  <si>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</si>
  <si>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</si>
  <si>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</si>
  <si>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</si>
  <si>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</si>
  <si>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</si>
  <si>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</si>
  <si>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</si>
  <si>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</si>
  <si>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</si>
  <si>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</si>
  <si>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</si>
  <si>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</si>
  <si>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</si>
  <si>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</si>
  <si>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</si>
  <si>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</si>
  <si>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</si>
  <si>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</si>
  <si>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</si>
  <si>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</si>
  <si>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</si>
  <si>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</si>
  <si>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</si>
  <si>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</si>
  <si>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</si>
  <si>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</si>
  <si>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</si>
  <si>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</si>
  <si>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</si>
  <si>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</si>
  <si>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</si>
  <si>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</si>
  <si>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</si>
  <si>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</si>
  <si>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</si>
  <si>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</si>
  <si>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</si>
  <si>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</si>
  <si>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</si>
  <si>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</si>
  <si>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</si>
  <si>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</si>
  <si>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</si>
  <si>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</si>
  <si>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</si>
  <si>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</si>
  <si>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</si>
  <si>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</si>
  <si>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</si>
  <si>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</si>
  <si>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</si>
  <si>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</si>
  <si>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</si>
  <si>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</si>
  <si>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</si>
  <si>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</si>
  <si>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</si>
  <si>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</si>
  <si>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</si>
  <si>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</si>
  <si>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</si>
  <si>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</si>
  <si>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</si>
  <si>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</si>
  <si>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</si>
  <si>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</si>
  <si>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</si>
  <si>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</si>
  <si>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</si>
  <si>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</si>
  <si>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</si>
  <si>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</si>
  <si>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</si>
  <si>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</si>
  <si>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</si>
  <si>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</si>
  <si>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</si>
  <si>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</si>
  <si>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</si>
  <si>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</si>
  <si>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</si>
  <si>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</si>
  <si>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</si>
  <si>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</si>
  <si>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</si>
  <si>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</si>
  <si>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</si>
  <si>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</si>
  <si>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</si>
  <si>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</si>
  <si>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</si>
  <si>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</si>
  <si>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</si>
  <si>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</si>
  <si>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</si>
  <si>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</si>
  <si>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</si>
  <si>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</si>
  <si>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</si>
  <si>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</si>
  <si>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</si>
  <si>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</si>
  <si>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</si>
  <si>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</si>
  <si>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</si>
  <si>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</si>
  <si>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</si>
  <si>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</si>
  <si>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</si>
  <si>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</si>
  <si>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</si>
  <si>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</si>
  <si>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</si>
  <si>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</si>
  <si>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</si>
  <si>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</si>
  <si>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</si>
  <si>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</si>
  <si>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</si>
  <si>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</si>
  <si>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</si>
  <si>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</si>
  <si>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</si>
  <si>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</si>
  <si>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</si>
  <si>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</si>
  <si>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</si>
  <si>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</si>
  <si>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</si>
  <si>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</si>
  <si>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</si>
  <si>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</si>
  <si>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</si>
  <si>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</si>
  <si>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</si>
  <si>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</si>
  <si>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</si>
  <si>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</si>
  <si>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</si>
  <si>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</si>
  <si>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</si>
  <si>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</si>
  <si>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</si>
  <si>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</si>
  <si>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</si>
  <si>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</si>
  <si>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</si>
  <si>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</si>
  <si>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</si>
  <si>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</si>
  <si>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</si>
  <si>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</si>
  <si>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</si>
  <si>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</si>
  <si>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</si>
  <si>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</si>
  <si>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</si>
  <si>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</si>
  <si>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</si>
  <si>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</si>
  <si>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</si>
  <si>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</si>
  <si>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</si>
  <si>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</si>
  <si>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</si>
  <si>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</si>
  <si>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</si>
  <si>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</si>
  <si>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</si>
  <si>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</si>
  <si>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</si>
  <si>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</si>
  <si>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</si>
  <si>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</si>
  <si>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</si>
  <si>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</si>
  <si>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</si>
  <si>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</si>
  <si>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</si>
  <si>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</si>
  <si>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</si>
  <si>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</si>
  <si>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</si>
  <si>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</si>
  <si>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</si>
  <si>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</si>
  <si>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</si>
  <si>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</si>
  <si>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</si>
  <si>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</si>
  <si>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</si>
  <si>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</si>
  <si>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</si>
  <si>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</si>
  <si>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</si>
  <si>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</si>
  <si>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</si>
  <si>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</si>
  <si>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</si>
  <si>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</si>
  <si>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</si>
  <si>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</si>
  <si>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</si>
  <si>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</si>
  <si>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</si>
  <si>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</si>
  <si>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</si>
  <si>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</si>
  <si>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</si>
  <si>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</si>
  <si>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</si>
  <si>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</si>
  <si>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</si>
  <si>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</si>
  <si>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</si>
  <si>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</si>
  <si>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</si>
  <si>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</si>
  <si>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</si>
  <si>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</si>
  <si>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</si>
  <si>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</si>
  <si>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</si>
  <si>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</si>
  <si>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</si>
  <si>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</si>
  <si>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</si>
  <si>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</si>
  <si>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</si>
  <si>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</si>
  <si>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</si>
  <si>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</si>
  <si>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</si>
  <si>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</si>
  <si>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</si>
  <si>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</si>
  <si>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</si>
  <si>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</si>
  <si>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</si>
  <si>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</si>
  <si>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</si>
  <si>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</si>
  <si>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</si>
  <si>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</si>
  <si>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</si>
  <si>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</si>
  <si>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</si>
  <si>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</si>
  <si>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</si>
  <si>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</si>
  <si>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</si>
  <si>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</si>
  <si>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</si>
  <si>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</si>
  <si>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</si>
  <si>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</si>
  <si>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</si>
  <si>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</si>
  <si>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</si>
  <si>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</si>
  <si>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</si>
  <si>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</si>
  <si>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</si>
  <si>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</si>
  <si>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</si>
  <si>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</si>
  <si>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</si>
  <si>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</si>
  <si>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</si>
  <si>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</si>
  <si>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</si>
  <si>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</si>
  <si>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</si>
  <si>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</si>
  <si>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</si>
  <si>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</si>
  <si>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</si>
  <si>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</si>
  <si>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</si>
  <si>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</si>
  <si>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</si>
  <si>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</si>
  <si>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</si>
  <si>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</si>
  <si>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</si>
  <si>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</si>
  <si>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</si>
  <si>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</si>
  <si>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</si>
  <si>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</si>
  <si>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</si>
  <si>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</si>
  <si>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</si>
  <si>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</si>
  <si>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</si>
  <si>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</si>
  <si>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</si>
  <si>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</si>
  <si>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</si>
  <si>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</si>
  <si>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</si>
  <si>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</si>
  <si>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</si>
  <si>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</si>
  <si>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</si>
  <si>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</si>
  <si>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</si>
  <si>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</si>
  <si>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</si>
  <si>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</si>
  <si>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</si>
  <si>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</si>
  <si>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</si>
  <si>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</si>
  <si>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</si>
  <si>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</si>
  <si>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</si>
  <si>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</si>
  <si>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</si>
  <si>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</si>
  <si>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</si>
  <si>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</si>
  <si>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</si>
  <si>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</si>
  <si>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</si>
  <si>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</si>
  <si>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</si>
  <si>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</si>
  <si>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</si>
  <si>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</si>
  <si>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</si>
  <si>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</si>
  <si>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</si>
  <si>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</si>
  <si>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</si>
  <si>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</si>
  <si>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</si>
  <si>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</si>
  <si>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</si>
  <si>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</si>
  <si>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</si>
  <si>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</si>
  <si>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</si>
  <si>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</si>
  <si>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</si>
  <si>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</si>
  <si>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</si>
  <si>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</si>
  <si>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</si>
  <si>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</si>
  <si>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</si>
  <si>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</si>
  <si>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</si>
  <si>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</si>
  <si>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</si>
  <si>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</si>
  <si>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</si>
  <si>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</si>
  <si>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</si>
  <si>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</si>
  <si>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</si>
  <si>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</si>
  <si>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</si>
  <si>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</si>
  <si>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</si>
  <si>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</si>
  <si>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</si>
  <si>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</si>
  <si>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</si>
  <si>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</si>
  <si>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</si>
  <si>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</si>
  <si>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</si>
  <si>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</si>
  <si>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</si>
  <si>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</si>
  <si>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</si>
  <si>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</si>
  <si>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</si>
  <si>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</si>
  <si>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</si>
  <si>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</si>
  <si>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</si>
  <si>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</si>
  <si>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</si>
  <si>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</si>
  <si>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</si>
  <si>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</si>
  <si>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</si>
  <si>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</si>
  <si>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</si>
  <si>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</si>
  <si>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</si>
  <si>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</si>
  <si>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</si>
  <si>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</si>
  <si>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</si>
  <si>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</si>
  <si>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</si>
  <si>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</si>
  <si>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</si>
  <si>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</si>
  <si>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</si>
  <si>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</si>
  <si>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</si>
  <si>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</si>
  <si>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</si>
  <si>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</si>
  <si>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</si>
  <si>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</si>
  <si>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</si>
  <si>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</si>
  <si>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</si>
  <si>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</si>
  <si>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</si>
  <si>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</si>
  <si>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</si>
  <si>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</si>
  <si>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</si>
  <si>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</si>
  <si>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</si>
  <si>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</si>
  <si>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</si>
  <si>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</si>
  <si>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</si>
  <si>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</si>
  <si>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</si>
  <si>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</si>
  <si>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</si>
  <si>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</si>
  <si>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</si>
  <si>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</si>
  <si>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</si>
  <si>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</si>
  <si>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</si>
  <si>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</si>
  <si>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</si>
  <si>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</si>
  <si>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</si>
  <si>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</si>
  <si>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</si>
  <si>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</si>
  <si>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</si>
  <si>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</si>
  <si>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</si>
  <si>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</si>
  <si>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</si>
  <si>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</si>
  <si>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</si>
  <si>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</si>
  <si>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</si>
  <si>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</si>
  <si>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</si>
  <si>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</si>
  <si>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</si>
  <si>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</si>
  <si>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</si>
  <si>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</si>
  <si>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</si>
  <si>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</si>
  <si>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</si>
  <si>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</si>
  <si>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</si>
  <si>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</si>
  <si>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</si>
  <si>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</si>
  <si>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</si>
  <si>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</si>
  <si>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</si>
  <si>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</si>
  <si>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</si>
  <si>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</si>
  <si>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</si>
  <si>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</si>
  <si>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</si>
  <si>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</si>
  <si>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</si>
  <si>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</si>
  <si>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</si>
  <si>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</si>
  <si>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</si>
  <si>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</si>
  <si>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</si>
  <si>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</si>
  <si>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</si>
  <si>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</si>
  <si>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</si>
  <si>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</si>
  <si>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</si>
  <si>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</si>
  <si>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</si>
  <si>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</si>
  <si>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</si>
  <si>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</si>
  <si>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</si>
  <si>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</si>
  <si>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</si>
  <si>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</si>
  <si>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</si>
  <si>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</si>
  <si>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</si>
  <si>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</si>
  <si>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</si>
  <si>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</si>
  <si>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</si>
  <si>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</si>
  <si>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</si>
  <si>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</si>
  <si>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</si>
  <si>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</si>
  <si>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</si>
  <si>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</si>
  <si>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</si>
  <si>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</si>
  <si>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</si>
  <si>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</si>
  <si>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</si>
  <si>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</si>
  <si>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</si>
  <si>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</si>
  <si>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</si>
  <si>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</si>
  <si>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</si>
  <si>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</si>
  <si>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</si>
  <si>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</si>
  <si>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</si>
  <si>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</si>
  <si>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</si>
  <si>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</si>
  <si>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</si>
  <si>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</si>
  <si>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</si>
  <si>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</si>
  <si>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</si>
  <si>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</si>
  <si>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</si>
  <si>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</si>
  <si>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</si>
  <si>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</si>
  <si>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</si>
  <si>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</si>
  <si>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</si>
  <si>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</si>
  <si>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</si>
  <si>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</si>
  <si>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</si>
  <si>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</si>
  <si>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</si>
  <si>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</si>
  <si>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</si>
  <si>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</si>
  <si>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</si>
  <si>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</si>
  <si>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</si>
  <si>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</si>
  <si>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</si>
  <si>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</si>
  <si>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</si>
  <si>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</si>
  <si>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</si>
  <si>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</si>
  <si>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</si>
  <si>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</si>
  <si>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</si>
  <si>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</si>
  <si>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</si>
  <si>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</si>
  <si>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</si>
  <si>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</si>
  <si>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</si>
  <si>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</si>
  <si>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</si>
  <si>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</si>
  <si>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</si>
  <si>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</si>
  <si>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</si>
  <si>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</si>
  <si>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</si>
  <si>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</si>
  <si>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</si>
  <si>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</si>
  <si>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</si>
  <si>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</si>
  <si>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</si>
  <si>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</si>
  <si>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</si>
  <si>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</si>
  <si>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</si>
  <si>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</si>
  <si>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</si>
  <si>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</si>
  <si>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</si>
  <si>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</si>
  <si>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</si>
  <si>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</si>
  <si>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</si>
  <si>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</si>
  <si>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</si>
  <si>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</si>
  <si>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</si>
  <si>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</si>
  <si>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</si>
  <si>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</si>
  <si>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</si>
  <si>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</si>
  <si>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</si>
  <si>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</si>
  <si>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</si>
  <si>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</si>
  <si>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</si>
  <si>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</si>
  <si>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</si>
  <si>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</si>
  <si>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</si>
  <si>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</si>
  <si>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</si>
  <si>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</si>
  <si>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</si>
  <si>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</si>
  <si>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</si>
  <si>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</si>
  <si>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</si>
  <si>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</si>
  <si>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</si>
  <si>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</si>
  <si>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</si>
  <si>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</si>
  <si>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</si>
  <si>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</si>
  <si>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</si>
  <si>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</si>
  <si>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</si>
  <si>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</si>
  <si>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</si>
  <si>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</si>
  <si>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</si>
  <si>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</si>
  <si>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</si>
  <si>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</si>
  <si>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</si>
  <si>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</si>
  <si>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</si>
  <si>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</si>
  <si>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</si>
  <si>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</si>
  <si>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</si>
  <si>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</si>
  <si>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</si>
  <si>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</si>
  <si>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</si>
  <si>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</si>
  <si>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</si>
  <si>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</si>
  <si>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</si>
  <si>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</si>
  <si>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</si>
  <si>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</si>
  <si>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</si>
  <si>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</si>
  <si>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</si>
  <si>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</si>
  <si>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</si>
  <si>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</si>
  <si>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</si>
  <si>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</si>
  <si>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</si>
  <si>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</si>
  <si>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</si>
  <si>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</si>
  <si>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</si>
  <si>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</si>
  <si>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</si>
  <si>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</si>
  <si>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</si>
  <si>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</si>
  <si>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</si>
  <si>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</si>
  <si>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</si>
  <si>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</si>
  <si>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</si>
  <si>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</si>
  <si>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</si>
  <si>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</si>
  <si>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</si>
  <si>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</si>
  <si>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</si>
  <si>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</si>
  <si>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</si>
  <si>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</si>
  <si>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</si>
  <si>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</si>
  <si>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</si>
  <si>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</si>
  <si>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</si>
  <si>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</si>
  <si>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</si>
  <si>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</si>
  <si>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</si>
  <si>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</si>
  <si>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</si>
  <si>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</si>
  <si>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</si>
  <si>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</si>
  <si>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</si>
  <si>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</si>
  <si>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</si>
  <si>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</si>
  <si>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</si>
  <si>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</si>
  <si>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</si>
  <si>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</si>
  <si>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</si>
  <si>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</si>
  <si>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</si>
  <si>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</si>
  <si>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</si>
  <si>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</si>
  <si>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</si>
  <si>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</si>
  <si>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</si>
  <si>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</si>
  <si>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</si>
  <si>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</si>
  <si>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</si>
  <si>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</si>
  <si>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</si>
  <si>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</si>
  <si>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</si>
  <si>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</si>
  <si>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</si>
  <si>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</si>
  <si>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</si>
  <si>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</si>
  <si>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</si>
  <si>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</si>
  <si>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</si>
  <si>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</si>
  <si>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</si>
  <si>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</si>
  <si>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</si>
  <si>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</si>
  <si>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</si>
  <si>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</si>
  <si>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</si>
  <si>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</si>
  <si>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</si>
  <si>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</si>
  <si>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</si>
  <si>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</si>
  <si>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</si>
  <si>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</si>
  <si>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</si>
  <si>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</si>
  <si>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</si>
  <si>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</si>
  <si>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</si>
  <si>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</si>
  <si>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</si>
  <si>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</si>
  <si>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</si>
  <si>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</si>
  <si>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</si>
  <si>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</si>
  <si>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</si>
  <si>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</si>
  <si>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</si>
  <si>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</si>
  <si>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</si>
  <si>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</si>
  <si>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</si>
  <si>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</si>
  <si>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</si>
  <si>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</si>
  <si>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</si>
  <si>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</si>
  <si>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</si>
  <si>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</si>
  <si>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</si>
  <si>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</si>
  <si>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</si>
  <si>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</si>
  <si>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</si>
  <si>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</si>
  <si>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</si>
  <si>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</si>
  <si>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</si>
  <si>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</si>
  <si>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</si>
  <si>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</si>
  <si>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</si>
  <si>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</si>
  <si>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</si>
  <si>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</si>
  <si>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</si>
  <si>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</si>
  <si>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</si>
  <si>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</si>
  <si>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</si>
  <si>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</si>
  <si>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</si>
  <si>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</si>
  <si>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</si>
  <si>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</si>
  <si>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</si>
  <si>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</si>
  <si>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</si>
  <si>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</si>
  <si>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</si>
  <si>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</si>
  <si>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</si>
  <si>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</si>
  <si>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</si>
  <si>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</si>
  <si>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</si>
  <si>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</si>
  <si>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</si>
  <si>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</si>
  <si>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</si>
  <si>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</si>
  <si>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</si>
  <si>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</si>
  <si>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</si>
  <si>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</si>
  <si>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</si>
  <si>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</si>
  <si>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</si>
  <si>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</si>
  <si>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</si>
  <si>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</si>
  <si>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</si>
  <si>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</si>
  <si>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</si>
  <si>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</si>
  <si>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</si>
  <si>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</si>
  <si>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</si>
  <si>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</si>
  <si>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</si>
  <si>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</si>
  <si>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</si>
  <si>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</si>
  <si>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</si>
  <si>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</si>
  <si>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</si>
  <si>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</si>
  <si>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</si>
  <si>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</si>
  <si>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</si>
  <si>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</si>
  <si>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</si>
  <si>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</si>
  <si>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</si>
  <si>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</si>
  <si>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</si>
  <si>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</si>
  <si>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</si>
  <si>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</si>
  <si>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</si>
  <si>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</si>
  <si>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</si>
  <si>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</si>
  <si>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</si>
  <si>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</si>
  <si>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</si>
  <si>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</si>
  <si>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</si>
  <si>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</si>
  <si>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</si>
  <si>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</si>
  <si>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</si>
  <si>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</si>
  <si>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</si>
  <si>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</si>
  <si>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</si>
  <si>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</si>
  <si>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</si>
  <si>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</si>
  <si>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</si>
  <si>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</si>
  <si>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</si>
  <si>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</si>
  <si>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</si>
  <si>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</si>
  <si>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</si>
  <si>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</si>
  <si>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</si>
  <si>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</si>
  <si>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</si>
  <si>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</si>
  <si>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</si>
  <si>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</si>
  <si>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</si>
  <si>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</si>
  <si>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</si>
  <si>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</si>
  <si>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</si>
  <si>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</si>
  <si>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</si>
  <si>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</si>
  <si>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</si>
  <si>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</si>
  <si>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</si>
  <si>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</si>
  <si>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</si>
  <si>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</si>
  <si>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</si>
  <si>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</si>
  <si>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</si>
  <si>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</si>
  <si>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</si>
  <si>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</si>
  <si>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</si>
  <si>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</si>
  <si>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</si>
  <si>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</si>
  <si>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</si>
  <si>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</si>
  <si>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</si>
  <si>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</si>
  <si>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</si>
  <si>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</si>
  <si>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</si>
  <si>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</si>
  <si>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</si>
  <si>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</si>
  <si>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</si>
  <si>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</si>
  <si>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</si>
  <si>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</si>
  <si>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</si>
  <si>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</si>
  <si>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</si>
  <si>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</si>
  <si>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</si>
  <si>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</si>
  <si>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</si>
  <si>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</si>
  <si>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</si>
  <si>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</si>
  <si>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</si>
  <si>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</si>
  <si>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</si>
  <si>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</si>
  <si>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</si>
  <si>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</si>
  <si>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</si>
  <si>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</si>
  <si>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</si>
  <si>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</si>
  <si>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</si>
  <si>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</si>
  <si>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</si>
  <si>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</si>
  <si>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</si>
  <si>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</si>
  <si>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</si>
  <si>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</si>
  <si>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</si>
  <si>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</si>
  <si>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</si>
  <si>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</si>
  <si>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</si>
  <si>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</si>
  <si>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</si>
  <si>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</si>
  <si>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</si>
  <si>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</si>
  <si>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</si>
  <si>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</si>
  <si>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</si>
  <si>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</si>
  <si>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</si>
  <si>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</si>
  <si>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</si>
  <si>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</si>
  <si>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</si>
  <si>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</si>
  <si>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</si>
  <si>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</si>
  <si>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</si>
  <si>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</si>
  <si>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</si>
  <si>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</si>
  <si>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</si>
  <si>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</si>
  <si>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</si>
  <si>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</si>
  <si>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</si>
  <si>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</si>
  <si>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</si>
  <si>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</si>
  <si>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</si>
  <si>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</si>
  <si>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</si>
  <si>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</si>
  <si>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</si>
  <si>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</si>
  <si>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</si>
  <si>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</si>
  <si>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</si>
  <si>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</si>
  <si>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</si>
  <si>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</si>
  <si>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</si>
  <si>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</si>
  <si>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</si>
  <si>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</si>
  <si>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</si>
  <si>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</si>
  <si>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</si>
  <si>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</si>
  <si>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</si>
  <si>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</si>
  <si>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</si>
  <si>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</si>
  <si>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</si>
  <si>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</si>
  <si>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</si>
  <si>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</si>
  <si>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</si>
  <si>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</si>
  <si>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</si>
  <si>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</si>
  <si>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</si>
  <si>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</si>
  <si>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</si>
  <si>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</si>
  <si>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</si>
  <si>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</si>
  <si>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</si>
  <si>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</si>
  <si>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</si>
  <si>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</si>
  <si>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</si>
  <si>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</si>
  <si>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</si>
  <si>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</si>
  <si>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</si>
  <si>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</si>
  <si>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</si>
  <si>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</si>
  <si>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</si>
  <si>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</si>
  <si>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</si>
  <si>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</si>
  <si>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</si>
  <si>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</si>
  <si>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</si>
  <si>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</si>
  <si>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</si>
  <si>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</si>
  <si>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</si>
  <si>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</si>
  <si>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</si>
  <si>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</si>
  <si>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</si>
  <si>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</si>
  <si>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</si>
  <si>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</si>
  <si>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</si>
  <si>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</si>
  <si>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</si>
  <si>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</si>
  <si>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</si>
  <si>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</si>
  <si>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</si>
  <si>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</si>
  <si>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</si>
  <si>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</si>
  <si>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</si>
  <si>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</si>
  <si>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</si>
  <si>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</si>
  <si>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</si>
  <si>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</si>
  <si>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</si>
  <si>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</si>
  <si>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</si>
  <si>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</si>
  <si>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</si>
  <si>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</si>
  <si>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</si>
  <si>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</si>
  <si>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</si>
  <si>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</si>
  <si>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</si>
  <si>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</si>
  <si>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</si>
  <si>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</si>
  <si>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</si>
  <si>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</si>
  <si>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</si>
  <si>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</si>
  <si>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</si>
  <si>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</si>
  <si>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</si>
  <si>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</si>
  <si>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</si>
  <si>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</si>
  <si>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</si>
  <si>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</si>
  <si>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</si>
  <si>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</si>
  <si>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</si>
  <si>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</si>
  <si>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</si>
  <si>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</si>
  <si>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</si>
  <si>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</si>
  <si>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</si>
  <si>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</si>
  <si>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</si>
  <si>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</si>
  <si>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</si>
  <si>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</si>
  <si>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</si>
  <si>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</si>
  <si>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</si>
  <si>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</si>
  <si>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</si>
  <si>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</si>
  <si>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</si>
  <si>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</si>
  <si>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</si>
  <si>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</si>
  <si>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</si>
  <si>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</si>
  <si>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</si>
  <si>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</si>
  <si>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</si>
  <si>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</si>
  <si>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</si>
  <si>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</si>
  <si>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</si>
  <si>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</si>
  <si>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</si>
  <si>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</si>
  <si>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</si>
  <si>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</si>
  <si>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</si>
  <si>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</si>
  <si>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</si>
  <si>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</si>
  <si>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</si>
  <si>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</si>
  <si>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</si>
  <si>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</si>
  <si>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</si>
  <si>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</si>
  <si>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</si>
  <si>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</si>
  <si>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</si>
  <si>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</si>
  <si>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</si>
  <si>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</si>
  <si>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</si>
  <si>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</si>
  <si>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</si>
  <si>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</si>
  <si>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</si>
  <si>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</si>
  <si>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</si>
  <si>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</si>
  <si>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</si>
  <si>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</si>
  <si>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</si>
  <si>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</si>
  <si>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</si>
  <si>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</si>
  <si>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</si>
  <si>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</si>
  <si>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</si>
  <si>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</si>
  <si>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</si>
  <si>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</si>
  <si>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</si>
  <si>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</si>
  <si>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</si>
  <si>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</si>
  <si>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</si>
  <si>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</si>
  <si>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</si>
  <si>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</si>
  <si>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</si>
  <si>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</si>
  <si>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</si>
  <si>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</si>
  <si>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</si>
  <si>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</si>
  <si>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</si>
  <si>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</si>
  <si>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</si>
  <si>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</si>
  <si>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</si>
  <si>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</si>
  <si>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</si>
  <si>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</si>
  <si>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</si>
  <si>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</si>
  <si>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</si>
  <si>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</si>
  <si>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</si>
  <si>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</si>
  <si>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</si>
  <si>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</si>
  <si>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</si>
  <si>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</si>
  <si>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</si>
  <si>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</si>
  <si>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</si>
  <si>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</si>
  <si>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</si>
  <si>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</si>
  <si>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</si>
  <si>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</si>
  <si>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</si>
  <si>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</si>
  <si>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</si>
  <si>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</si>
  <si>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</si>
  <si>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</si>
  <si>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</si>
  <si>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</si>
  <si>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</si>
  <si>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</si>
  <si>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</si>
  <si>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</si>
  <si>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</si>
  <si>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</si>
  <si>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</si>
  <si>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</si>
  <si>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</si>
  <si>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</si>
  <si>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</si>
  <si>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</si>
  <si>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</si>
  <si>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</si>
  <si>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</si>
  <si>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</si>
  <si>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</si>
  <si>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</si>
  <si>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</si>
  <si>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</si>
  <si>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</si>
  <si>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</si>
  <si>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</si>
  <si>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</si>
  <si>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</si>
  <si>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</si>
  <si>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</si>
  <si>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</si>
  <si>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</si>
  <si>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</si>
  <si>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</si>
  <si>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</si>
  <si>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</si>
  <si>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</si>
  <si>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</si>
  <si>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</si>
  <si>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</si>
  <si>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</si>
  <si>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</si>
  <si>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</si>
  <si>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</si>
  <si>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</si>
  <si>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</si>
  <si>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</si>
  <si>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</si>
  <si>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</si>
  <si>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</si>
  <si>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</si>
  <si>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</si>
  <si>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</si>
  <si>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</si>
  <si>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</si>
  <si>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</si>
  <si>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</si>
  <si>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</si>
  <si>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</si>
  <si>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</si>
  <si>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</si>
  <si>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</si>
  <si>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</si>
  <si>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</si>
  <si>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</si>
  <si>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</si>
  <si>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</si>
  <si>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</si>
  <si>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</si>
  <si>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</si>
  <si>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</si>
  <si>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</si>
  <si>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</si>
  <si>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</si>
  <si>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</si>
  <si>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</si>
  <si>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</si>
  <si>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</si>
  <si>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</si>
  <si>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</si>
  <si>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</si>
  <si>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</si>
  <si>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</si>
  <si>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</si>
  <si>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</si>
  <si>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</si>
  <si>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</si>
  <si>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</si>
  <si>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</si>
  <si>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</si>
  <si>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</si>
  <si>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</si>
  <si>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</si>
  <si>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</si>
  <si>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</si>
  <si>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</si>
  <si>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</si>
  <si>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</si>
  <si>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</si>
  <si>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</si>
  <si>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</si>
  <si>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</si>
  <si>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</si>
  <si>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</si>
  <si>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</si>
  <si>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</si>
  <si>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</si>
  <si>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</si>
  <si>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</si>
  <si>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</si>
  <si>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</si>
  <si>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</si>
  <si>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</si>
  <si>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</si>
  <si>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</si>
  <si>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</si>
  <si>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</si>
  <si>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</si>
  <si>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</si>
  <si>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</si>
  <si>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</si>
  <si>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</si>
  <si>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</si>
  <si>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</si>
  <si>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</si>
  <si>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</si>
  <si>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</si>
  <si>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</si>
  <si>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</si>
  <si>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</si>
  <si>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</si>
  <si>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</si>
  <si>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</si>
  <si>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</si>
  <si>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</si>
  <si>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</si>
  <si>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</si>
  <si>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</si>
  <si>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</si>
  <si>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</si>
  <si>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</si>
  <si>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</si>
  <si>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</si>
  <si>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</si>
  <si>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</si>
  <si>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</si>
  <si>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</si>
  <si>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</si>
  <si>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</si>
  <si>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</si>
  <si>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</si>
  <si>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</si>
  <si>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</si>
  <si>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</si>
  <si>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</si>
  <si>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</si>
  <si>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</si>
  <si>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</si>
  <si>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</si>
  <si>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</si>
  <si>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</si>
  <si>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</si>
  <si>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</si>
  <si>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</si>
  <si>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</si>
  <si>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</si>
  <si>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</si>
  <si>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</si>
  <si>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</si>
  <si>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</si>
  <si>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</si>
  <si>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</si>
  <si>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</si>
  <si>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</si>
  <si>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</si>
  <si>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</si>
  <si>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</si>
  <si>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</si>
  <si>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</si>
  <si>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</si>
  <si>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</si>
  <si>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</si>
  <si>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</si>
  <si>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</si>
  <si>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</si>
  <si>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</si>
  <si>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</si>
  <si>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</si>
  <si>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</si>
  <si>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</si>
  <si>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</si>
  <si>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</si>
  <si>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</si>
  <si>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</si>
  <si>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</si>
  <si>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</si>
  <si>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</si>
  <si>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</si>
  <si>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</si>
  <si>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</si>
  <si>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</si>
  <si>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</si>
  <si>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</si>
  <si>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</si>
  <si>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</si>
  <si>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</si>
  <si>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</si>
  <si>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</si>
  <si>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</si>
  <si>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</si>
  <si>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</si>
  <si>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</si>
  <si>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</si>
  <si>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</si>
  <si>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</si>
  <si>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</si>
  <si>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</si>
  <si>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</si>
  <si>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</si>
  <si>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</si>
  <si>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</si>
  <si>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</si>
  <si>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</si>
  <si>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</si>
  <si>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</si>
  <si>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</si>
  <si>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</si>
  <si>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</si>
  <si>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</si>
  <si>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</si>
  <si>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</si>
  <si>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</si>
  <si>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</si>
  <si>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</si>
  <si>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</si>
  <si>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</si>
  <si>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</si>
  <si>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</si>
  <si>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</si>
  <si>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</si>
  <si>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</si>
  <si>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</si>
  <si>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</si>
  <si>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</si>
  <si>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</si>
  <si>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</si>
  <si>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</si>
  <si>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</si>
  <si>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</si>
  <si>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</si>
  <si>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</si>
  <si>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</si>
  <si>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</si>
  <si>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</si>
  <si>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</si>
  <si>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</si>
  <si>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</si>
  <si>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</si>
  <si>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</si>
  <si>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</si>
  <si>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</si>
  <si>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</si>
  <si>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</si>
  <si>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</si>
  <si>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</si>
  <si>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</si>
  <si>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</si>
  <si>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</si>
  <si>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</si>
  <si>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</si>
  <si>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</si>
  <si>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</si>
  <si>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</si>
  <si>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</si>
  <si>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</si>
  <si>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</si>
  <si>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</si>
  <si>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</si>
  <si>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</si>
  <si>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</si>
  <si>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</si>
  <si>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</si>
  <si>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</si>
  <si>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</si>
  <si>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</si>
  <si>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</si>
  <si>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</si>
  <si>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</si>
  <si>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</si>
  <si>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</si>
  <si>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</si>
  <si>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</si>
  <si>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</si>
  <si>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</si>
  <si>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</si>
  <si>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</si>
  <si>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</si>
  <si>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</si>
  <si>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</si>
  <si>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</si>
  <si>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</si>
  <si>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</si>
  <si>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</si>
  <si>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</si>
  <si>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</si>
  <si>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</si>
  <si>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</si>
  <si>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</si>
  <si>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</si>
  <si>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</si>
  <si>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</si>
  <si>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</si>
  <si>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</si>
  <si>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</si>
  <si>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</si>
  <si>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</si>
  <si>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</si>
  <si>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</si>
  <si>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</si>
  <si>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</si>
  <si>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</si>
  <si>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</si>
  <si>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</si>
  <si>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</si>
  <si>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</si>
  <si>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</si>
  <si>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</si>
  <si>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</si>
  <si>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</si>
  <si>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</si>
  <si>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</si>
  <si>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</si>
  <si>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</si>
  <si>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</si>
  <si>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</si>
  <si>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</si>
  <si>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</si>
  <si>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</si>
  <si>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</si>
  <si>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</si>
  <si>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</si>
  <si>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</si>
  <si>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</si>
  <si>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</si>
  <si>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</si>
  <si>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</si>
  <si>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</si>
  <si>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</si>
  <si>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</si>
  <si>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</si>
  <si>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</si>
  <si>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</si>
  <si>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</si>
  <si>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</si>
  <si>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</si>
  <si>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</si>
  <si>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</si>
  <si>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</si>
  <si>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</si>
  <si>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</si>
  <si>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</si>
  <si>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</si>
  <si>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</si>
  <si>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</si>
  <si>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</si>
  <si>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</si>
  <si>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</si>
  <si>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</si>
  <si>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</si>
  <si>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</si>
  <si>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</si>
  <si>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</si>
  <si>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</si>
  <si>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</si>
  <si>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</si>
  <si>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</si>
  <si>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</si>
  <si>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</si>
  <si>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</si>
  <si>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</si>
  <si>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</si>
  <si>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</si>
  <si>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</si>
  <si>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</si>
  <si>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</si>
  <si>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</si>
  <si>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</si>
  <si>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</si>
  <si>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</si>
  <si>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</si>
  <si>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</si>
  <si>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</si>
  <si>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</si>
  <si>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</si>
  <si>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</si>
  <si>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</si>
  <si>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</si>
  <si>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</si>
  <si>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</si>
  <si>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</si>
  <si>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</si>
  <si>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</si>
  <si>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</si>
  <si>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</si>
  <si>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</si>
  <si>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</si>
  <si>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</si>
  <si>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</si>
  <si>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</si>
  <si>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</si>
  <si>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</si>
  <si>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</si>
  <si>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</si>
  <si>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</si>
  <si>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</si>
  <si>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</si>
  <si>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</si>
  <si>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</si>
  <si>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</si>
  <si>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</si>
  <si>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</si>
  <si>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</si>
  <si>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</si>
  <si>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</si>
  <si>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</si>
  <si>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</si>
  <si>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</si>
  <si>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</si>
  <si>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</si>
  <si>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</si>
  <si>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</si>
  <si>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</si>
  <si>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</si>
  <si>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</si>
  <si>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</si>
  <si>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</si>
  <si>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</si>
  <si>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</si>
  <si>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</si>
  <si>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</si>
  <si>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</si>
  <si>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</si>
  <si>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</si>
  <si>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</si>
  <si>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</si>
  <si>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</si>
  <si>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</si>
  <si>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</si>
  <si>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</si>
  <si>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</si>
  <si>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</si>
  <si>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</si>
  <si>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</si>
  <si>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</si>
  <si>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</si>
  <si>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</si>
  <si>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</si>
  <si>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</si>
  <si>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</si>
  <si>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</si>
  <si>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</si>
  <si>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</si>
  <si>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</si>
  <si>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</si>
  <si>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</si>
  <si>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</si>
  <si>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</si>
  <si>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</si>
  <si>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</si>
  <si>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</si>
  <si>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</si>
  <si>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</si>
  <si>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</si>
  <si>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</si>
  <si>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</si>
  <si>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</si>
  <si>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</si>
  <si>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</si>
  <si>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</si>
  <si>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</si>
  <si>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</si>
  <si>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</si>
  <si>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</si>
  <si>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</si>
  <si>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</si>
  <si>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</si>
  <si>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</si>
  <si>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</si>
  <si>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</si>
  <si>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</si>
  <si>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</si>
  <si>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</si>
  <si>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</si>
  <si>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</si>
  <si>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</si>
  <si>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</si>
  <si>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</si>
  <si>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</si>
  <si>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</si>
  <si>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</si>
  <si>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</si>
  <si>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</si>
  <si>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</si>
  <si>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</si>
  <si>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</si>
  <si>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</si>
  <si>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</si>
  <si>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</si>
  <si>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</si>
  <si>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</si>
  <si>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</si>
  <si>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</si>
  <si>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</si>
  <si>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</si>
  <si>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</si>
  <si>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</si>
  <si>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</si>
  <si>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</si>
  <si>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</si>
  <si>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</si>
  <si>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</si>
  <si>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</si>
  <si>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</si>
  <si>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</si>
  <si>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</si>
  <si>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</si>
  <si>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</si>
  <si>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</si>
  <si>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</si>
  <si>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</si>
  <si>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</si>
  <si>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</si>
  <si>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</si>
  <si>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</si>
  <si>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</si>
  <si>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</si>
  <si>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</si>
  <si>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</si>
  <si>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</si>
  <si>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</si>
  <si>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</si>
  <si>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</si>
  <si>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</si>
  <si>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</si>
  <si>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</si>
  <si>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</si>
  <si>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</si>
  <si>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</si>
  <si>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</si>
  <si>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</si>
  <si>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</si>
  <si>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</si>
  <si>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</si>
  <si>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</si>
  <si>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</si>
  <si>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</si>
  <si>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</si>
  <si>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</si>
  <si>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</si>
  <si>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</si>
  <si>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</si>
  <si>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</si>
  <si>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</si>
  <si>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</si>
  <si>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</si>
  <si>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</si>
  <si>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</si>
  <si>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</si>
  <si>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</si>
  <si>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</si>
  <si>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</si>
  <si>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</si>
  <si>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</si>
  <si>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</si>
  <si>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</si>
  <si>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</si>
  <si>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</si>
  <si>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</si>
  <si>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</si>
  <si>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</si>
  <si>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</si>
  <si>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</si>
  <si>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</si>
  <si>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</si>
  <si>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</si>
  <si>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</si>
  <si>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</si>
  <si>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</si>
  <si>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</si>
  <si>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</si>
  <si>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</si>
  <si>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</si>
  <si>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</si>
  <si>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</si>
  <si>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</si>
  <si>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</si>
  <si>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</si>
  <si>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</si>
  <si>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</si>
  <si>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</si>
  <si>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</si>
  <si>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</si>
  <si>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</si>
  <si>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</si>
  <si>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</si>
  <si>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</si>
  <si>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</si>
  <si>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</si>
  <si>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</si>
  <si>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</si>
  <si>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</si>
  <si>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</si>
  <si>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</si>
  <si>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</si>
  <si>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</si>
  <si>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</si>
  <si>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</si>
  <si>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</si>
  <si>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</si>
  <si>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</si>
  <si>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</si>
  <si>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</si>
  <si>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</si>
  <si>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</si>
  <si>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</si>
  <si>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</si>
  <si>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</si>
  <si>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</si>
  <si>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</si>
  <si>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</si>
  <si>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</si>
  <si>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</si>
  <si>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</si>
  <si>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</si>
  <si>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</si>
  <si>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</si>
  <si>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</si>
  <si>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</si>
  <si>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</si>
  <si>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</si>
  <si>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</si>
  <si>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</si>
  <si>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</si>
  <si>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</si>
  <si>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</si>
  <si>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</si>
  <si>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</si>
  <si>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</si>
  <si>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</si>
  <si>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</si>
  <si>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</si>
  <si>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</si>
  <si>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</si>
  <si>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</si>
  <si>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</si>
  <si>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</si>
  <si>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</si>
  <si>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</si>
  <si>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</si>
  <si>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</si>
  <si>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</si>
  <si>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</si>
  <si>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</si>
  <si>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</si>
  <si>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</si>
  <si>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</si>
  <si>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</si>
  <si>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</si>
  <si>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</si>
  <si>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</si>
  <si>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</si>
  <si>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</si>
  <si>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</si>
  <si>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</si>
  <si>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</si>
  <si>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</si>
  <si>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</si>
  <si>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</si>
  <si>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</si>
  <si>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</si>
  <si>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</si>
  <si>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</si>
  <si>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</si>
  <si>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</si>
  <si>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</si>
  <si>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</si>
  <si>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</si>
  <si>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</si>
  <si>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</si>
  <si>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</si>
  <si>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</si>
  <si>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</si>
  <si>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</si>
  <si>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</si>
  <si>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</si>
  <si>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</si>
  <si>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</si>
  <si>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</si>
  <si>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</si>
  <si>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</si>
  <si>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</si>
  <si>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</si>
  <si>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</si>
  <si>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</si>
  <si>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</si>
  <si>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</si>
  <si>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</si>
  <si>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</si>
  <si>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</si>
  <si>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</si>
  <si>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</si>
  <si>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</si>
  <si>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</si>
  <si>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</si>
  <si>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</si>
  <si>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</si>
  <si>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</si>
  <si>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</si>
  <si>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</si>
  <si>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</si>
  <si>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</si>
  <si>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</si>
  <si>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</si>
  <si>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</si>
  <si>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</si>
  <si>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</si>
  <si>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</si>
  <si>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</si>
  <si>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</si>
  <si>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</si>
  <si>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</si>
  <si>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</si>
  <si>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</si>
  <si>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</si>
  <si>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</si>
  <si>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</si>
  <si>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</si>
  <si>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</si>
  <si>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</si>
  <si>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</si>
  <si>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</si>
  <si>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</si>
  <si>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</si>
  <si>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</si>
  <si>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</si>
  <si>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</si>
  <si>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</si>
  <si>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</si>
  <si>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</si>
  <si>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</si>
  <si>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</si>
  <si>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</si>
  <si>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</si>
  <si>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</si>
  <si>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</si>
  <si>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</si>
  <si>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</si>
  <si>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</si>
  <si>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</si>
  <si>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</si>
  <si>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</si>
  <si>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</si>
  <si>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</si>
  <si>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</si>
  <si>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</si>
  <si>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</si>
  <si>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</si>
  <si>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</si>
  <si>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</si>
  <si>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</si>
  <si>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</si>
  <si>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</si>
  <si>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</si>
  <si>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</si>
  <si>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</si>
  <si>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</si>
  <si>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</si>
  <si>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</si>
  <si>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</si>
  <si>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</si>
  <si>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</si>
  <si>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</si>
  <si>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</si>
  <si>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</si>
  <si>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</si>
  <si>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</si>
  <si>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</si>
  <si>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</si>
  <si>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</si>
  <si>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</si>
  <si>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</si>
  <si>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</si>
  <si>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</si>
  <si>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</si>
  <si>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</si>
  <si>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</si>
  <si>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</si>
  <si>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</si>
  <si>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</si>
  <si>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</si>
  <si>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</si>
  <si>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</si>
  <si>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</si>
  <si>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</si>
  <si>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</si>
  <si>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</si>
  <si>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</si>
  <si>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</si>
  <si>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</si>
  <si>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</si>
  <si>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</si>
  <si>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</si>
  <si>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</si>
  <si>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</si>
  <si>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</si>
  <si>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</si>
  <si>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</si>
  <si>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</si>
  <si>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</si>
  <si>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</si>
  <si>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</si>
  <si>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</si>
  <si>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</si>
  <si>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</si>
  <si>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</si>
  <si>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</si>
  <si>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</si>
  <si>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</si>
  <si>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</si>
  <si>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</si>
  <si>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</si>
  <si>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</si>
  <si>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</si>
  <si>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</si>
  <si>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</si>
  <si>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</si>
  <si>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</si>
  <si>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</si>
  <si>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</si>
  <si>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</si>
  <si>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</si>
  <si>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</si>
  <si>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</si>
  <si>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</si>
  <si>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</si>
  <si>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</si>
  <si>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</si>
  <si>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</si>
  <si>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</si>
  <si>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</si>
  <si>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</si>
  <si>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</si>
  <si>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</si>
  <si>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</si>
  <si>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</si>
  <si>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</si>
  <si>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</si>
  <si>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</si>
  <si>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</si>
  <si>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</si>
  <si>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</si>
  <si>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</si>
  <si>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</si>
  <si>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</si>
  <si>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</si>
  <si>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</si>
  <si>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</si>
  <si>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</si>
  <si>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</si>
  <si>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</si>
  <si>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</si>
  <si>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</si>
  <si>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</si>
  <si>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</si>
  <si>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</si>
  <si>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</si>
  <si>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</si>
  <si>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</si>
  <si>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</si>
  <si>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</si>
  <si>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</si>
  <si>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</si>
  <si>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</si>
  <si>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</si>
  <si>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</si>
  <si>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</si>
  <si>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</si>
  <si>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</si>
  <si>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</si>
  <si>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</si>
  <si>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</si>
  <si>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</si>
  <si>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</si>
  <si>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</si>
  <si>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</si>
  <si>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</si>
  <si>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</si>
  <si>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</si>
  <si>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</si>
  <si>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</si>
  <si>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</si>
  <si>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</si>
  <si>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</si>
  <si>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</si>
  <si>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</si>
  <si>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</si>
  <si>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</si>
  <si>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</si>
  <si>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</si>
  <si>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</si>
  <si>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</si>
  <si>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</si>
  <si>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</si>
  <si>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</si>
  <si>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</si>
  <si>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</si>
  <si>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</si>
  <si>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</si>
  <si>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</si>
  <si>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</si>
  <si>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</si>
  <si>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</si>
  <si>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</si>
  <si>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</si>
  <si>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</si>
  <si>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</si>
  <si>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</si>
  <si>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</si>
  <si>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</si>
  <si>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</si>
  <si>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</si>
  <si>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</si>
  <si>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</si>
  <si>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</si>
  <si>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</si>
  <si>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</si>
  <si>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</si>
  <si>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</si>
  <si>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</si>
  <si>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</si>
  <si>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</si>
  <si>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</si>
  <si>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</si>
  <si>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</si>
  <si>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</si>
  <si>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</si>
  <si>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</si>
  <si>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</si>
  <si>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</si>
  <si>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</si>
  <si>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</si>
  <si>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</si>
  <si>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</si>
  <si>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</si>
  <si>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</si>
  <si>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</si>
  <si>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</si>
  <si>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</si>
  <si>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</si>
  <si>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</si>
  <si>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</si>
  <si>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</si>
  <si>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</si>
  <si>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</si>
  <si>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</si>
  <si>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</si>
  <si>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</si>
  <si>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</si>
  <si>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</si>
  <si>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</si>
  <si>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</si>
  <si>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</si>
  <si>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</si>
  <si>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</si>
  <si>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</si>
  <si>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</si>
  <si>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</si>
  <si>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</si>
  <si>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</si>
  <si>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</si>
  <si>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</si>
  <si>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</si>
  <si>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</si>
  <si>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</si>
  <si>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</si>
  <si>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</si>
  <si>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</si>
  <si>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</si>
  <si>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</si>
  <si>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</si>
  <si>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</si>
  <si>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</si>
  <si>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</si>
  <si>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</si>
  <si>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</si>
  <si>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</si>
  <si>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</si>
  <si>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</si>
  <si>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</si>
  <si>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</si>
  <si>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</si>
  <si>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</si>
  <si>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</si>
  <si>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</si>
  <si>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</si>
  <si>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</si>
  <si>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</si>
  <si>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</si>
  <si>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</si>
  <si>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</si>
  <si>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</si>
  <si>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</si>
  <si>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</si>
  <si>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</si>
  <si>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</si>
  <si>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</si>
  <si>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</si>
  <si>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</si>
  <si>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</si>
  <si>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</si>
  <si>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</si>
  <si>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</si>
  <si>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</si>
  <si>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</si>
  <si>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</si>
  <si>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</si>
  <si>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</si>
  <si>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</si>
  <si>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</si>
  <si>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</si>
  <si>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</si>
  <si>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</si>
  <si>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</si>
  <si>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</si>
  <si>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</si>
  <si>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</si>
  <si>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</si>
  <si>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</si>
  <si>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</si>
  <si>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</si>
  <si>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</si>
  <si>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</si>
  <si>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</si>
  <si>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</si>
  <si>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</si>
  <si>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</si>
  <si>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</si>
  <si>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</si>
  <si>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</si>
  <si>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</si>
  <si>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</si>
  <si>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</si>
  <si>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</si>
  <si>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</si>
  <si>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</si>
  <si>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</si>
  <si>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</si>
  <si>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</si>
  <si>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</si>
  <si>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</si>
  <si>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</si>
  <si>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</si>
  <si>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</si>
  <si>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</si>
  <si>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</si>
  <si>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</si>
  <si>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</si>
  <si>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</si>
  <si>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</si>
  <si>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</si>
  <si>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</si>
  <si>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</si>
  <si>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</si>
  <si>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</si>
  <si>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</si>
  <si>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</si>
  <si>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</si>
  <si>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</si>
  <si>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</si>
  <si>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</si>
  <si>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</si>
  <si>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</si>
  <si>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</si>
  <si>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</si>
  <si>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</si>
  <si>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</si>
  <si>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</si>
  <si>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</si>
  <si>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</si>
  <si>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</si>
  <si>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</si>
  <si>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</si>
  <si>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</si>
  <si>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</si>
  <si>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</si>
  <si>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</si>
  <si>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</si>
  <si>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</si>
  <si>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</si>
  <si>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</si>
  <si>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</si>
  <si>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</si>
  <si>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</si>
  <si>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</si>
  <si>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</si>
  <si>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</si>
  <si>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</si>
  <si>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</si>
  <si>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</si>
  <si>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</si>
  <si>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</si>
  <si>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</si>
  <si>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</si>
  <si>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</si>
  <si>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</si>
  <si>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</si>
  <si>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</si>
  <si>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</si>
  <si>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</si>
  <si>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</si>
  <si>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</si>
  <si>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</si>
  <si>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</si>
  <si>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</si>
  <si>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</si>
  <si>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</si>
  <si>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</si>
  <si>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</si>
  <si>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</si>
  <si>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</si>
  <si>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</si>
  <si>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</si>
  <si>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</si>
  <si>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</si>
  <si>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</si>
  <si>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</si>
  <si>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</si>
  <si>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</si>
  <si>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</si>
  <si>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</si>
  <si>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</si>
  <si>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</si>
  <si>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</si>
  <si>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</si>
  <si>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</si>
  <si>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</si>
  <si>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</si>
  <si>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</si>
  <si>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</si>
  <si>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</si>
  <si>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</si>
  <si>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</si>
  <si>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</si>
  <si>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</si>
  <si>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</si>
  <si>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</si>
  <si>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</si>
  <si>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</si>
  <si>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</si>
  <si>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</si>
  <si>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</si>
  <si>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</si>
  <si>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</si>
  <si>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</si>
  <si>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</si>
  <si>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</si>
  <si>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</si>
  <si>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</si>
  <si>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</si>
  <si>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</si>
  <si>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</si>
  <si>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</si>
  <si>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</si>
  <si>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</si>
  <si>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</si>
  <si>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</si>
  <si>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</si>
  <si>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</si>
  <si>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</si>
  <si>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</si>
  <si>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</si>
  <si>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</si>
  <si>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</si>
  <si>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</si>
  <si>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</si>
  <si>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</si>
  <si>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</si>
  <si>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</si>
  <si>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</si>
  <si>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</si>
  <si>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</si>
  <si>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</si>
  <si>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</si>
  <si>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</si>
  <si>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</si>
  <si>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</si>
  <si>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</si>
  <si>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</si>
  <si>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</si>
  <si>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</si>
  <si>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</si>
  <si>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</si>
  <si>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</si>
  <si>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</si>
  <si>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</si>
  <si>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</si>
  <si>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</si>
  <si>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</si>
  <si>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</si>
  <si>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</si>
  <si>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</si>
  <si>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</si>
  <si>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</si>
  <si>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</si>
  <si>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</si>
  <si>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</si>
  <si>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</si>
  <si>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</si>
  <si>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</si>
  <si>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</si>
  <si>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</si>
  <si>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</si>
  <si>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</si>
  <si>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</si>
  <si>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</si>
  <si>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</si>
  <si>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</si>
  <si>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</si>
  <si>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</si>
  <si>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</si>
  <si>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</si>
  <si>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</si>
  <si>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</si>
  <si>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</si>
  <si>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</si>
  <si>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</si>
  <si>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</si>
  <si>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</si>
  <si>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</si>
  <si>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</si>
  <si>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</si>
  <si>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</si>
  <si>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</si>
  <si>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</si>
  <si>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</si>
  <si>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</si>
  <si>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</si>
  <si>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</si>
  <si>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</si>
  <si>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</si>
  <si>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</si>
  <si>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</si>
  <si>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</si>
  <si>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</si>
  <si>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</si>
  <si>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</si>
  <si>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</si>
  <si>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</si>
  <si>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</si>
  <si>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</si>
  <si>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</si>
  <si>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</si>
  <si>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</si>
  <si>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</si>
  <si>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</si>
  <si>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</si>
  <si>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</si>
  <si>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</si>
  <si>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</si>
  <si>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</si>
  <si>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</si>
  <si>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</si>
  <si>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</si>
  <si>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</si>
  <si>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</si>
  <si>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</si>
  <si>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</si>
  <si>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</si>
  <si>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</si>
  <si>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</si>
  <si>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</si>
  <si>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</si>
  <si>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</si>
  <si>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</si>
  <si>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</si>
  <si>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</si>
  <si>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</si>
  <si>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</si>
  <si>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</si>
  <si>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</si>
  <si>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</si>
  <si>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</si>
  <si>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</si>
  <si>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</si>
  <si>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</si>
  <si>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</si>
  <si>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</si>
  <si>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</si>
  <si>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</si>
  <si>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</si>
  <si>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</si>
  <si>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</si>
  <si>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</si>
  <si>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</si>
  <si>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</si>
  <si>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</si>
  <si>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</si>
  <si>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</si>
  <si>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</si>
  <si>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</si>
  <si>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</si>
  <si>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</si>
  <si>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</si>
  <si>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</si>
  <si>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</si>
  <si>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</si>
  <si>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</si>
  <si>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</si>
  <si>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</si>
  <si>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</si>
  <si>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</si>
  <si>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</si>
  <si>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</si>
  <si>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</si>
  <si>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</si>
  <si>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</si>
  <si>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</si>
  <si>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</si>
  <si>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</si>
  <si>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</si>
  <si>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</si>
  <si>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</si>
  <si>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</si>
  <si>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</si>
  <si>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</si>
  <si>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</si>
  <si>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</si>
  <si>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</si>
  <si>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</si>
  <si>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</si>
  <si>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</si>
  <si>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</si>
  <si>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</si>
  <si>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</si>
  <si>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</si>
  <si>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</si>
  <si>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</si>
  <si>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</si>
  <si>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</si>
  <si>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</si>
  <si>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</si>
  <si>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</si>
  <si>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</si>
  <si>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</si>
  <si>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</si>
  <si>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</si>
  <si>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</si>
  <si>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</si>
  <si>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</si>
  <si>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</si>
  <si>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</si>
  <si>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</si>
  <si>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</si>
  <si>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</si>
  <si>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</si>
  <si>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</si>
  <si>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</si>
  <si>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</si>
  <si>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</si>
  <si>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</si>
  <si>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</si>
  <si>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</si>
  <si>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</si>
  <si>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</si>
  <si>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</si>
  <si>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</si>
  <si>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</si>
  <si>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</si>
  <si>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</si>
  <si>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</si>
  <si>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</si>
  <si>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</si>
  <si>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</si>
  <si>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</si>
  <si>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</si>
  <si>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</si>
  <si>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</si>
  <si>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</si>
  <si>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</si>
  <si>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</si>
  <si>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</si>
  <si>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</si>
  <si>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</si>
  <si>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</si>
  <si>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</si>
  <si>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</si>
  <si>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</si>
  <si>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</si>
  <si>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</si>
  <si>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</si>
  <si>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</si>
  <si>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</si>
  <si>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</si>
  <si>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</si>
  <si>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</si>
  <si>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</si>
  <si>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</si>
  <si>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</si>
  <si>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</si>
  <si>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</si>
  <si>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</si>
  <si>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</si>
  <si>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</si>
  <si>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</si>
  <si>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</si>
  <si>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</si>
  <si>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</si>
  <si>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</si>
  <si>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</si>
  <si>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</si>
  <si>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</si>
  <si>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</si>
  <si>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</si>
  <si>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</si>
  <si>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</si>
  <si>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</si>
  <si>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</si>
  <si>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</si>
  <si>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</si>
  <si>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</si>
  <si>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</si>
  <si>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</si>
  <si>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</si>
  <si>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</si>
  <si>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</si>
  <si>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</si>
  <si>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</si>
  <si>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</si>
  <si>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</si>
  <si>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</si>
  <si>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</si>
  <si>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</si>
  <si>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</si>
  <si>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</si>
  <si>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</si>
  <si>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</si>
  <si>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</si>
  <si>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</si>
  <si>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</si>
  <si>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</si>
  <si>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</si>
  <si>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</si>
  <si>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</si>
  <si>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</si>
  <si>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</si>
  <si>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</si>
  <si>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</si>
  <si>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</si>
  <si>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</si>
  <si>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</si>
  <si>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</si>
  <si>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</si>
  <si>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</si>
  <si>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</si>
  <si>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</si>
  <si>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</si>
  <si>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</si>
  <si>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</si>
  <si>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</si>
  <si>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</si>
  <si>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</si>
  <si>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</si>
  <si>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</si>
  <si>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</si>
  <si>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</si>
  <si>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</si>
  <si>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</si>
  <si>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</si>
  <si>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</si>
  <si>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</si>
  <si>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</si>
  <si>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</si>
  <si>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</si>
  <si>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</si>
  <si>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</si>
  <si>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</si>
  <si>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</si>
  <si>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</si>
  <si>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</si>
  <si>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</si>
  <si>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</si>
  <si>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</si>
  <si>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</si>
  <si>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</si>
  <si>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</si>
  <si>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</si>
  <si>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</si>
  <si>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</si>
  <si>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</si>
  <si>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</si>
  <si>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</si>
  <si>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</si>
  <si>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</si>
  <si>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</si>
  <si>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</si>
  <si>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</si>
  <si>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</si>
  <si>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</si>
  <si>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</si>
  <si>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</si>
  <si>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</si>
  <si>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</si>
  <si>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</si>
  <si>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</si>
  <si>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</si>
  <si>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</si>
  <si>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</si>
  <si>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</si>
  <si>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</si>
  <si>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</si>
  <si>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</si>
  <si>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</si>
  <si>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</si>
  <si>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</si>
  <si>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</si>
  <si>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</si>
  <si>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</si>
  <si>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</si>
  <si>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</si>
  <si>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</si>
  <si>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</si>
  <si>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</si>
  <si>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</si>
  <si>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</si>
  <si>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</si>
  <si>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</si>
  <si>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</si>
  <si>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</si>
  <si>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</si>
  <si>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</si>
  <si>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</si>
  <si>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</si>
  <si>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</si>
  <si>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</si>
  <si>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</si>
  <si>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</si>
  <si>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</si>
  <si>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</si>
  <si>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</si>
  <si>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</si>
  <si>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</si>
  <si>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</si>
  <si>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</si>
  <si>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</si>
  <si>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</si>
  <si>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</si>
  <si>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</si>
  <si>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</si>
  <si>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</si>
  <si>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</si>
  <si>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</si>
  <si>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</si>
  <si>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</si>
  <si>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</si>
  <si>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</si>
  <si>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</si>
  <si>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</si>
  <si>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</si>
  <si>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</si>
  <si>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</si>
  <si>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</si>
  <si>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</si>
  <si>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</si>
  <si>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</si>
  <si>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</si>
  <si>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</si>
  <si>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</si>
  <si>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</si>
  <si>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</si>
  <si>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</si>
  <si>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</si>
  <si>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</si>
  <si>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</si>
  <si>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</si>
  <si>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</si>
  <si>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</si>
  <si>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</si>
  <si>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</si>
  <si>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</si>
  <si>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</si>
  <si>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</si>
  <si>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</si>
  <si>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</si>
  <si>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</si>
  <si>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</si>
  <si>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</si>
  <si>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</si>
  <si>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</si>
  <si>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</si>
  <si>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</si>
  <si>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</si>
  <si>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</si>
  <si>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</si>
  <si>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</si>
  <si>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</si>
  <si>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</si>
  <si>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</si>
  <si>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</si>
  <si>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</si>
  <si>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</si>
  <si>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</si>
  <si>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</si>
  <si>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</si>
  <si>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</si>
  <si>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</si>
  <si>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</si>
  <si>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</si>
  <si>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</si>
  <si>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</si>
  <si>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</si>
  <si>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</si>
  <si>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</si>
  <si>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</si>
  <si>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</si>
  <si>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</si>
  <si>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</si>
  <si>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</si>
  <si>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</si>
  <si>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</si>
  <si>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</si>
  <si>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</si>
  <si>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</si>
  <si>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</si>
  <si>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</si>
  <si>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</si>
  <si>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</si>
  <si>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</si>
  <si>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</si>
  <si>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</si>
  <si>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</si>
  <si>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</si>
  <si>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</si>
  <si>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</si>
  <si>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</si>
  <si>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</si>
  <si>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</si>
  <si>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</si>
  <si>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</si>
  <si>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</si>
  <si>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</si>
  <si>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</si>
  <si>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</si>
  <si>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</si>
  <si>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</si>
  <si>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</si>
  <si>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</si>
  <si>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</si>
  <si>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</si>
  <si>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</si>
  <si>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</si>
  <si>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</si>
  <si>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</si>
  <si>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</si>
  <si>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</si>
  <si>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</si>
  <si>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</si>
  <si>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</si>
  <si>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</si>
  <si>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</si>
  <si>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</si>
  <si>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</si>
  <si>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</si>
  <si>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</si>
  <si>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</si>
  <si>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</si>
  <si>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</si>
  <si>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</si>
  <si>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</si>
  <si>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</si>
  <si>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</si>
  <si>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</si>
  <si>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</si>
  <si>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</si>
  <si>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</si>
  <si>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</si>
  <si>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</si>
  <si>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</si>
  <si>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</si>
  <si>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</si>
  <si>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</si>
  <si>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</si>
  <si>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</si>
  <si>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</si>
  <si>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</si>
  <si>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</si>
  <si>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</si>
  <si>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</si>
  <si>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</si>
  <si>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</si>
  <si>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</si>
  <si>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</si>
  <si>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</si>
  <si>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</si>
  <si>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</si>
  <si>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</si>
  <si>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</si>
  <si>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</si>
  <si>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</si>
  <si>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</si>
  <si>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</si>
  <si>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</si>
  <si>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</si>
  <si>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</si>
  <si>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</si>
  <si>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</si>
  <si>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</si>
  <si>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</si>
  <si>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</si>
  <si>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</si>
  <si>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</si>
  <si>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</si>
  <si>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</si>
  <si>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</si>
  <si>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</si>
  <si>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</si>
  <si>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</si>
  <si>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</si>
  <si>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</si>
  <si>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</si>
  <si>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</si>
  <si>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</si>
  <si>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</si>
  <si>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</si>
  <si>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</si>
  <si>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</si>
  <si>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</si>
  <si>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</si>
  <si>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</si>
  <si>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</si>
  <si>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</si>
  <si>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</si>
  <si>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</si>
  <si>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</si>
  <si>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</si>
  <si>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</si>
  <si>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</si>
  <si>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</si>
  <si>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</si>
  <si>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</si>
  <si>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</si>
  <si>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</si>
  <si>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</si>
  <si>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</si>
  <si>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</si>
  <si>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</si>
  <si>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</si>
  <si>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</si>
  <si>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</si>
  <si>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</si>
  <si>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</si>
  <si>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</si>
  <si>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</si>
  <si>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</si>
  <si>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</si>
  <si>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</si>
  <si>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</si>
  <si>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</si>
  <si>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</si>
  <si>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</si>
  <si>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</si>
  <si>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</si>
  <si>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</si>
  <si>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</si>
  <si>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</si>
  <si>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</si>
  <si>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</si>
  <si>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</si>
  <si>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</si>
  <si>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</si>
  <si>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</si>
  <si>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</si>
  <si>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</si>
  <si>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</si>
  <si>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</si>
  <si>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</si>
  <si>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</si>
  <si>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</si>
  <si>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</si>
  <si>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</si>
  <si>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</si>
  <si>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</si>
  <si>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</si>
  <si>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</si>
  <si>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</si>
  <si>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</si>
  <si>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</si>
  <si>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</si>
  <si>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</si>
  <si>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</si>
  <si>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</si>
  <si>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</si>
  <si>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</si>
  <si>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</si>
  <si>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</si>
  <si>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</si>
  <si>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</si>
  <si>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</si>
  <si>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</si>
  <si>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</si>
  <si>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</si>
  <si>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</si>
  <si>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</si>
  <si>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</si>
  <si>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</si>
  <si>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</si>
  <si>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</si>
  <si>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</si>
  <si>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</si>
  <si>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</si>
  <si>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</si>
  <si>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</si>
  <si>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</si>
  <si>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</si>
  <si>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</si>
  <si>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</si>
  <si>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</si>
  <si>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</si>
  <si>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</si>
  <si>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</si>
  <si>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</si>
  <si>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</si>
  <si>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</si>
  <si>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</si>
  <si>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</si>
  <si>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</si>
  <si>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</si>
  <si>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</si>
  <si>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</si>
  <si>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</si>
  <si>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</si>
  <si>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</si>
  <si>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</si>
  <si>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</si>
  <si>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</si>
  <si>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</si>
  <si>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</si>
  <si>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</si>
  <si>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</si>
  <si>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</si>
  <si>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</si>
  <si>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</si>
  <si>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</si>
  <si>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</si>
  <si>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</si>
  <si>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</si>
  <si>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</si>
  <si>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</si>
  <si>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</si>
  <si>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</si>
  <si>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</si>
  <si>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</si>
  <si>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</si>
  <si>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</si>
  <si>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</si>
  <si>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</si>
  <si>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</si>
  <si>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</si>
  <si>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</si>
  <si>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</si>
  <si>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</si>
  <si>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</si>
  <si>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</si>
  <si>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</si>
  <si>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</si>
  <si>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</si>
  <si>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</si>
  <si>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</si>
  <si>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</si>
  <si>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</si>
  <si>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</si>
  <si>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</si>
  <si>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</si>
  <si>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</si>
  <si>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</si>
  <si>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</si>
  <si>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</si>
  <si>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</si>
  <si>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</si>
  <si>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</si>
  <si>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</si>
  <si>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</si>
  <si>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</si>
  <si>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</si>
  <si>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</si>
  <si>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</si>
  <si>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</si>
  <si>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</si>
  <si>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</si>
  <si>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</si>
  <si>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</si>
  <si>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</si>
  <si>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</si>
  <si>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</si>
  <si>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</si>
  <si>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</si>
  <si>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</si>
  <si>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</si>
  <si>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</si>
  <si>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</si>
  <si>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</si>
  <si>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</si>
  <si>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</si>
  <si>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</si>
  <si>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</si>
  <si>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</si>
  <si>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</si>
  <si>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</si>
  <si>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</si>
  <si>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</si>
  <si>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</si>
  <si>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</si>
  <si>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</si>
  <si>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</si>
  <si>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</si>
  <si>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</si>
  <si>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</si>
  <si>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</si>
  <si>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</si>
  <si>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</si>
  <si>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</si>
  <si>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</si>
  <si>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</si>
  <si>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</si>
  <si>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</si>
  <si>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</si>
  <si>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</si>
  <si>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</si>
  <si>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</si>
  <si>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</si>
  <si>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</si>
  <si>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</si>
  <si>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</si>
  <si>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</si>
  <si>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</si>
  <si>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</si>
  <si>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</si>
  <si>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</si>
  <si>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</si>
  <si>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</si>
  <si>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</si>
  <si>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</si>
  <si>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</si>
  <si>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</si>
  <si>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</si>
  <si>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</si>
  <si>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</si>
  <si>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</si>
  <si>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</si>
  <si>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</si>
  <si>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</si>
  <si>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</si>
  <si>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</si>
  <si>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</si>
  <si>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</si>
  <si>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</si>
  <si>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</si>
  <si>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</si>
  <si>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</si>
  <si>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</si>
  <si>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</si>
  <si>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</si>
  <si>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</si>
  <si>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</si>
  <si>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</si>
  <si>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</si>
  <si>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</si>
  <si>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</si>
  <si>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</si>
  <si>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</si>
  <si>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</si>
  <si>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</si>
  <si>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</si>
  <si>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</si>
  <si>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</si>
  <si>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</si>
  <si>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</si>
  <si>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</si>
  <si>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</si>
  <si>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</si>
  <si>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</si>
  <si>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</si>
  <si>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</si>
  <si>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</si>
  <si>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</si>
  <si>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</si>
  <si>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</si>
  <si>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</si>
  <si>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</si>
  <si>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</si>
  <si>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</si>
  <si>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</si>
  <si>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</si>
  <si>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</si>
  <si>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</si>
  <si>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</si>
  <si>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</si>
  <si>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</si>
  <si>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</si>
  <si>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</si>
  <si>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</si>
  <si>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</si>
  <si>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</si>
  <si>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</si>
  <si>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</si>
  <si>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</si>
  <si>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</si>
  <si>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</si>
  <si>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</si>
  <si>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</si>
  <si>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</si>
  <si>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</si>
  <si>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</si>
  <si>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</si>
  <si>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</si>
  <si>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</si>
  <si>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</si>
  <si>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</si>
  <si>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</si>
  <si>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</si>
  <si>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</si>
  <si>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</si>
  <si>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</si>
  <si>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</si>
  <si>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</si>
  <si>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</si>
  <si>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</si>
  <si>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</si>
  <si>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</si>
  <si>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</si>
  <si>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</si>
  <si>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</si>
  <si>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</si>
  <si>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</si>
  <si>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</si>
  <si>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</si>
  <si>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</si>
  <si>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</si>
  <si>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</si>
  <si>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</si>
  <si>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</si>
  <si>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</si>
  <si>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</si>
  <si>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</si>
  <si>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</si>
  <si>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</si>
  <si>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</si>
  <si>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</si>
  <si>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</si>
  <si>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</si>
  <si>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</si>
  <si>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</si>
  <si>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</si>
  <si>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</si>
  <si>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</si>
  <si>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</si>
  <si>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</si>
  <si>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</si>
  <si>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</si>
  <si>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</si>
  <si>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</si>
  <si>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</si>
  <si>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</si>
  <si>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</si>
  <si>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</si>
  <si>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</si>
  <si>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</si>
  <si>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</si>
  <si>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</si>
  <si>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</si>
  <si>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</si>
  <si>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</si>
  <si>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</si>
  <si>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</si>
  <si>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</si>
  <si>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</si>
  <si>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</si>
  <si>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</si>
  <si>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</si>
  <si>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</si>
  <si>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</si>
  <si>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</si>
  <si>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</si>
  <si>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</si>
  <si>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</si>
  <si>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</si>
  <si>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</si>
  <si>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</si>
  <si>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</si>
  <si>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</si>
  <si>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</si>
  <si>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</si>
  <si>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</si>
  <si>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</si>
  <si>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</si>
  <si>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</si>
  <si>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</si>
  <si>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</si>
  <si>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</si>
  <si>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</si>
  <si>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</si>
  <si>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</si>
  <si>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</si>
  <si>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</si>
  <si>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</si>
  <si>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</si>
  <si>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</si>
  <si>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</si>
  <si>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</si>
  <si>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</si>
  <si>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</si>
  <si>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</si>
  <si>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</si>
  <si>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</si>
  <si>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</si>
  <si>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</si>
  <si>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</si>
  <si>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</si>
  <si>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</si>
  <si>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</si>
  <si>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</si>
  <si>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</si>
  <si>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</si>
  <si>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</si>
  <si>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</si>
  <si>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</si>
  <si>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</si>
  <si>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</si>
  <si>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</si>
  <si>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</si>
  <si>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</si>
  <si>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</si>
  <si>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</si>
  <si>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</si>
  <si>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</si>
  <si>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</si>
  <si>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</si>
  <si>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</si>
  <si>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</si>
  <si>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</si>
  <si>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</si>
  <si>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</si>
  <si>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</si>
  <si>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</si>
  <si>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</si>
  <si>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</si>
  <si>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</si>
  <si>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</si>
  <si>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</si>
  <si>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</si>
  <si>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</si>
  <si>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</si>
  <si>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</si>
  <si>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</si>
  <si>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</si>
  <si>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</si>
  <si>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</si>
  <si>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</si>
  <si>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</si>
  <si>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</si>
  <si>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</si>
  <si>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</si>
  <si>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</si>
  <si>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</si>
  <si>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</si>
  <si>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</si>
  <si>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</si>
  <si>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</si>
  <si>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</si>
  <si>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</si>
  <si>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</si>
  <si>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</si>
  <si>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</si>
  <si>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</si>
  <si>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</si>
  <si>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</si>
  <si>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</si>
  <si>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</si>
  <si>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</si>
  <si>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</si>
  <si>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</si>
  <si>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</si>
  <si>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</si>
  <si>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</si>
  <si>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</si>
  <si>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</si>
  <si>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</si>
  <si>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</si>
  <si>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</si>
  <si>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</si>
  <si>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</si>
  <si>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</si>
  <si>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</si>
  <si>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</si>
  <si>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</si>
  <si>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</si>
  <si>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</si>
  <si>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</si>
  <si>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</si>
  <si>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</si>
  <si>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</si>
  <si>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</si>
  <si>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</si>
  <si>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</si>
  <si>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</si>
  <si>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</si>
  <si>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</si>
  <si>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</si>
  <si>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</si>
  <si>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</si>
  <si>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</si>
  <si>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</si>
  <si>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</si>
  <si>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</si>
  <si>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</si>
  <si>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</si>
  <si>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</si>
  <si>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</si>
  <si>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</si>
  <si>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</si>
  <si>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</si>
  <si>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</si>
  <si>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</si>
  <si>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</si>
  <si>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</si>
  <si>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</si>
  <si>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</si>
  <si>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</si>
  <si>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</si>
  <si>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</si>
  <si>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</si>
  <si>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</si>
  <si>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</si>
  <si>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</si>
  <si>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</si>
  <si>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</si>
  <si>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</si>
  <si>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</si>
  <si>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</si>
  <si>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</si>
  <si>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</si>
  <si>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</si>
  <si>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</si>
  <si>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</si>
  <si>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</si>
  <si>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</si>
  <si>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</si>
  <si>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</si>
  <si>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</si>
  <si>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</si>
  <si>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</si>
  <si>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</si>
  <si>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</si>
  <si>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</si>
  <si>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</si>
  <si>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</si>
  <si>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</si>
  <si>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</si>
  <si>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</si>
  <si>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</si>
  <si>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</si>
  <si>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</si>
  <si>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</si>
  <si>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</si>
  <si>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</si>
  <si>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</si>
  <si>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</si>
  <si>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</si>
  <si>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</si>
  <si>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</si>
  <si>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</si>
  <si>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</si>
  <si>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</si>
  <si>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</si>
  <si>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</si>
  <si>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</si>
  <si>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</si>
  <si>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</si>
  <si>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</si>
  <si>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</si>
  <si>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</si>
  <si>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</si>
  <si>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</si>
  <si>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</si>
  <si>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</si>
  <si>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</si>
  <si>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</si>
  <si>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</si>
  <si>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</si>
  <si>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</si>
  <si>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</si>
  <si>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</si>
  <si>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</si>
  <si>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</si>
  <si>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</si>
  <si>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</si>
  <si>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</si>
  <si>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</si>
  <si>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</si>
  <si>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</si>
  <si>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</si>
  <si>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</si>
  <si>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</si>
  <si>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</si>
  <si>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</si>
  <si>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</si>
  <si>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</si>
  <si>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</si>
  <si>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</si>
  <si>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</si>
  <si>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</si>
  <si>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</si>
  <si>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</si>
  <si>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</si>
  <si>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</si>
  <si>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</si>
  <si>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</si>
  <si>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</si>
  <si>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</si>
  <si>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</si>
  <si>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</si>
  <si>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</si>
  <si>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</si>
  <si>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</si>
  <si>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</si>
  <si>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</si>
  <si>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</si>
  <si>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</si>
  <si>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</si>
  <si>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</si>
  <si>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</si>
  <si>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</si>
  <si>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</si>
  <si>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</si>
  <si>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</si>
  <si>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</si>
  <si>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</si>
  <si>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</si>
  <si>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</si>
  <si>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</si>
  <si>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</si>
  <si>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</si>
  <si>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</si>
  <si>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</si>
  <si>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</si>
  <si>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</si>
  <si>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</si>
  <si>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</si>
  <si>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</si>
  <si>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</si>
  <si>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</si>
  <si>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</si>
  <si>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</si>
  <si>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</si>
  <si>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</si>
  <si>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</si>
  <si>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</si>
  <si>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</si>
  <si>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</si>
  <si>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</si>
  <si>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</si>
  <si>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</si>
  <si>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</si>
  <si>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</si>
  <si>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</si>
  <si>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</si>
  <si>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</si>
  <si>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</si>
  <si>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</si>
  <si>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</si>
  <si>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</si>
  <si>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</si>
  <si>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</si>
  <si>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</si>
  <si>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</si>
  <si>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</si>
  <si>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</si>
  <si>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</si>
  <si>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</si>
  <si>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</si>
  <si>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</si>
  <si>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</si>
  <si>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</si>
  <si>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</si>
  <si>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</si>
  <si>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</si>
  <si>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</si>
  <si>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</si>
  <si>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</si>
  <si>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</si>
  <si>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</si>
  <si>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</si>
  <si>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</si>
  <si>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</si>
  <si>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</si>
  <si>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</si>
  <si>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</si>
  <si>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</si>
  <si>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</si>
  <si>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</si>
  <si>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</si>
  <si>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</si>
  <si>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</si>
  <si>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</si>
  <si>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</si>
  <si>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</si>
  <si>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</si>
  <si>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</si>
  <si>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</si>
  <si>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</si>
  <si>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</si>
  <si>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</si>
  <si>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</si>
  <si>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</si>
  <si>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</si>
  <si>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</si>
  <si>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</si>
  <si>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</si>
  <si>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</si>
  <si>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</si>
  <si>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</si>
  <si>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</si>
  <si>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</si>
  <si>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</si>
  <si>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</si>
  <si>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</si>
  <si>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</si>
  <si>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</si>
  <si>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</si>
  <si>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</si>
  <si>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</si>
  <si>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</si>
  <si>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</si>
  <si>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</si>
  <si>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</si>
  <si>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</si>
  <si>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</si>
  <si>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</si>
  <si>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</si>
  <si>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</si>
  <si>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</si>
  <si>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</si>
  <si>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</si>
  <si>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</si>
  <si>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</si>
  <si>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</si>
  <si>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</si>
  <si>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</si>
  <si>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</si>
  <si>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</si>
  <si>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</si>
  <si>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</si>
  <si>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</si>
  <si>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</si>
  <si>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</si>
  <si>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</si>
  <si>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</si>
  <si>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</si>
  <si>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</si>
  <si>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</si>
  <si>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</si>
  <si>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</si>
  <si>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</si>
  <si>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</si>
  <si>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</si>
  <si>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</si>
  <si>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</si>
  <si>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</si>
  <si>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</si>
  <si>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</si>
  <si>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</si>
  <si>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</si>
  <si>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</si>
  <si>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</si>
  <si>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</si>
  <si>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</si>
  <si>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</si>
  <si>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</si>
  <si>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</si>
  <si>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</si>
  <si>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</si>
  <si>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</si>
  <si>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</si>
  <si>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</si>
  <si>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</si>
  <si>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</si>
  <si>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</si>
  <si>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</si>
  <si>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</si>
  <si>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</si>
  <si>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</si>
  <si>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</si>
  <si>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</si>
  <si>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</si>
  <si>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</si>
  <si>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</si>
  <si>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</si>
  <si>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</si>
  <si>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</si>
  <si>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</si>
  <si>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</si>
  <si>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</si>
  <si>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</si>
  <si>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</si>
  <si>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</si>
  <si>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</si>
  <si>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</si>
  <si>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</si>
  <si>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</si>
  <si>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</si>
  <si>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</si>
  <si>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</si>
  <si>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</si>
  <si>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</si>
  <si>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</si>
  <si>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</si>
  <si>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</si>
  <si>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</si>
  <si>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</si>
  <si>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</si>
  <si>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</si>
  <si>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</si>
  <si>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</si>
  <si>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</si>
  <si>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</si>
  <si>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</si>
  <si>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</si>
  <si>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</si>
  <si>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</si>
  <si>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</si>
  <si>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</si>
  <si>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</si>
  <si>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</si>
  <si>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</si>
  <si>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</si>
  <si>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</si>
  <si>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</si>
  <si>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</si>
  <si>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</si>
  <si>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</si>
  <si>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</si>
  <si>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</si>
  <si>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</si>
  <si>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</si>
  <si>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</si>
  <si>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</si>
  <si>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</si>
  <si>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</si>
  <si>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</si>
  <si>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</si>
  <si>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</si>
  <si>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</si>
  <si>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</si>
  <si>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</si>
  <si>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</si>
  <si>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</si>
  <si>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</si>
  <si>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</si>
  <si>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</si>
  <si>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</si>
  <si>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</si>
  <si>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</si>
  <si>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</si>
  <si>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</si>
  <si>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</si>
  <si>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</si>
  <si>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</si>
  <si>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</si>
  <si>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</si>
  <si>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</si>
  <si>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</si>
  <si>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</si>
  <si>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</si>
  <si>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</si>
  <si>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</si>
  <si>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</si>
  <si>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</si>
  <si>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</si>
  <si>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</si>
  <si>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</si>
  <si>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</si>
  <si>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</si>
  <si>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</si>
  <si>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</si>
  <si>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</si>
  <si>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</si>
  <si>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</si>
  <si>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</si>
  <si>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</si>
  <si>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</si>
  <si>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</si>
  <si>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</si>
  <si>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</si>
  <si>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</si>
  <si>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</si>
  <si>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</si>
  <si>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</si>
  <si>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</si>
  <si>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</si>
  <si>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</si>
  <si>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</si>
  <si>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</si>
  <si>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</si>
  <si>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</si>
  <si>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</si>
  <si>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</si>
  <si>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</si>
  <si>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</si>
  <si>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</si>
  <si>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</si>
  <si>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</si>
  <si>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</si>
  <si>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</si>
  <si>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</si>
  <si>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</si>
  <si>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</si>
  <si>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</si>
  <si>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</si>
  <si>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</si>
  <si>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</si>
  <si>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</si>
  <si>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</si>
  <si>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</si>
  <si>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</si>
  <si>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</si>
  <si>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</si>
  <si>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</si>
  <si>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</si>
  <si>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</si>
  <si>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</si>
  <si>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</si>
  <si>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</si>
  <si>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</si>
  <si>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</si>
  <si>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</si>
  <si>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</si>
  <si>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</si>
  <si>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</si>
  <si>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</si>
  <si>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</si>
  <si>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</si>
  <si>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</si>
  <si>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</si>
  <si>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</si>
  <si>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</si>
  <si>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</si>
  <si>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</si>
  <si>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</si>
  <si>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</si>
  <si>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</si>
  <si>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</si>
  <si>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</si>
  <si>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</si>
  <si>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</si>
  <si>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</si>
  <si>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</si>
  <si>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</si>
  <si>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</si>
  <si>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</si>
  <si>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</si>
  <si>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</si>
  <si>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</si>
  <si>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</si>
  <si>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</si>
  <si>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</si>
  <si>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</si>
  <si>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</si>
  <si>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</si>
  <si>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</si>
  <si>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</si>
  <si>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</si>
  <si>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</si>
  <si>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</si>
  <si>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</si>
  <si>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</si>
  <si>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</si>
  <si>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</si>
  <si>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</si>
  <si>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</si>
  <si>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</si>
  <si>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</si>
  <si>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</si>
  <si>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</si>
  <si>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</si>
  <si>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</si>
  <si>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</si>
  <si>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</si>
  <si>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</si>
  <si>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</si>
  <si>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</si>
  <si>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</si>
  <si>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</si>
  <si>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</si>
  <si>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</si>
  <si>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</si>
  <si>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</si>
  <si>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</si>
  <si>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</si>
  <si>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</si>
  <si>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</si>
  <si>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</si>
  <si>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</si>
  <si>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</si>
  <si>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</si>
  <si>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</si>
  <si>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</si>
  <si>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</si>
  <si>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</si>
  <si>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</si>
  <si>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</si>
  <si>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</si>
  <si>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</si>
  <si>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</si>
  <si>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</si>
  <si>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</si>
  <si>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</si>
  <si>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</si>
  <si>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</si>
  <si>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</si>
  <si>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</si>
  <si>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</si>
  <si>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</si>
  <si>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</si>
  <si>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</si>
  <si>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</si>
  <si>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</si>
  <si>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</si>
  <si>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</si>
  <si>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</si>
  <si>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</si>
  <si>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</si>
  <si>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</si>
  <si>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</si>
  <si>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</si>
  <si>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</si>
  <si>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</si>
  <si>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</si>
  <si>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</si>
  <si>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</si>
  <si>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</si>
  <si>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</si>
  <si>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</si>
  <si>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</si>
  <si>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</si>
  <si>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</si>
  <si>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</si>
  <si>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</si>
  <si>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</si>
  <si>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</si>
  <si>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</si>
  <si>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</si>
  <si>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</si>
  <si>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</si>
  <si>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</si>
  <si>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</si>
  <si>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</si>
  <si>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</si>
  <si>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</si>
  <si>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</si>
  <si>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</si>
  <si>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</si>
  <si>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</si>
  <si>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</si>
  <si>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</si>
  <si>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</si>
  <si>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</si>
  <si>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</si>
  <si>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</si>
  <si>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</si>
  <si>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</si>
  <si>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</si>
  <si>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</si>
  <si>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</si>
  <si>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</si>
  <si>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</si>
  <si>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</si>
  <si>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</si>
  <si>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</si>
  <si>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</si>
  <si>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</si>
  <si>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</si>
  <si>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</si>
  <si>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</si>
  <si>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</si>
  <si>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</si>
  <si>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</si>
  <si>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</si>
  <si>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</si>
  <si>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</si>
  <si>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</si>
  <si>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</si>
  <si>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</si>
  <si>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</si>
  <si>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</si>
  <si>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</si>
  <si>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</si>
  <si>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</si>
  <si>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</si>
  <si>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</si>
  <si>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</si>
  <si>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</si>
  <si>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</si>
  <si>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</si>
  <si>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</si>
  <si>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</si>
  <si>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</si>
  <si>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</si>
  <si>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</si>
  <si>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</si>
  <si>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</si>
  <si>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</si>
  <si>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</si>
  <si>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</si>
  <si>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</si>
  <si>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</si>
  <si>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</si>
  <si>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</si>
  <si>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</si>
  <si>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</si>
  <si>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</si>
  <si>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</si>
  <si>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</si>
  <si>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</si>
  <si>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</si>
  <si>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</si>
  <si>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</si>
  <si>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</si>
  <si>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</si>
  <si>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</si>
  <si>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</si>
  <si>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</si>
  <si>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</si>
  <si>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</si>
  <si>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</si>
  <si>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</si>
  <si>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</si>
  <si>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</si>
  <si>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</si>
  <si>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</si>
  <si>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</si>
  <si>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</si>
  <si>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</si>
  <si>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</si>
  <si>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</si>
  <si>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</si>
  <si>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</si>
  <si>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</si>
  <si>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</si>
  <si>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</si>
  <si>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</si>
  <si>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</si>
  <si>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</si>
  <si>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</si>
  <si>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</si>
  <si>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</si>
  <si>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</si>
  <si>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</si>
  <si>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</si>
  <si>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</si>
  <si>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</si>
  <si>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</si>
  <si>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</si>
  <si>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</si>
  <si>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</si>
  <si>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</si>
  <si>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</si>
  <si>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</si>
  <si>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</si>
  <si>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</si>
  <si>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</si>
  <si>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</si>
  <si>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</si>
  <si>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</si>
  <si>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</si>
  <si>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</si>
  <si>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</si>
  <si>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</si>
  <si>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</si>
  <si>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</si>
  <si>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</si>
  <si>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</si>
  <si>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</si>
  <si>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</si>
  <si>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</si>
  <si>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</si>
  <si>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</si>
  <si>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</si>
  <si>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</si>
  <si>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</si>
  <si>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</si>
  <si>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</si>
  <si>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</si>
  <si>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</si>
  <si>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</si>
  <si>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</si>
  <si>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</si>
  <si>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</si>
  <si>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</si>
  <si>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</si>
  <si>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</si>
  <si>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</si>
  <si>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</si>
  <si>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</si>
  <si>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</si>
  <si>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</si>
  <si>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</si>
  <si>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</si>
  <si>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</si>
  <si>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</si>
  <si>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</si>
  <si>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</si>
  <si>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</si>
  <si>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</si>
  <si>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</si>
  <si>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</si>
  <si>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</si>
  <si>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</si>
  <si>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</si>
  <si>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</si>
  <si>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</si>
  <si>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</si>
  <si>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</si>
  <si>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</si>
  <si>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</si>
  <si>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</si>
  <si>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</si>
  <si>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</si>
  <si>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</si>
  <si>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</si>
  <si>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</si>
  <si>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</si>
  <si>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</si>
  <si>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</si>
  <si>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</si>
  <si>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</si>
  <si>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</si>
  <si>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</si>
  <si>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</si>
  <si>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</si>
  <si>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</si>
  <si>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</si>
  <si>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</si>
  <si>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</si>
  <si>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</si>
  <si>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</si>
  <si>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</si>
  <si>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</si>
  <si>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</si>
  <si>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</si>
  <si>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</si>
  <si>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</si>
  <si>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</si>
  <si>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</si>
  <si>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</si>
  <si>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</si>
  <si>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</si>
  <si>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</si>
  <si>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</si>
  <si>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</si>
  <si>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</si>
  <si>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</si>
  <si>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</si>
  <si>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</si>
  <si>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</si>
  <si>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</si>
  <si>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</si>
  <si>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</si>
  <si>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</si>
  <si>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</si>
  <si>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</si>
  <si>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</si>
  <si>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</si>
  <si>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</si>
  <si>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</si>
  <si>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</si>
  <si>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</si>
  <si>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</si>
  <si>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</si>
  <si>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</si>
  <si>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</si>
  <si>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</si>
  <si>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</si>
  <si>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</si>
  <si>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</si>
  <si>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</si>
  <si>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</si>
  <si>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</si>
  <si>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</si>
  <si>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</si>
  <si>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</si>
  <si>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</si>
  <si>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</si>
  <si>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</si>
  <si>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</si>
  <si>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</si>
  <si>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</si>
  <si>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</si>
  <si>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</si>
  <si>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</si>
  <si>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</si>
  <si>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</si>
  <si>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</si>
  <si>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</si>
  <si>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</si>
  <si>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</si>
  <si>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</si>
  <si>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</si>
  <si>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</si>
  <si>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</si>
  <si>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</si>
  <si>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</si>
  <si>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</si>
  <si>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</si>
  <si>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</si>
  <si>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</si>
  <si>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</si>
  <si>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</si>
  <si>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</si>
  <si>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</si>
  <si>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</si>
  <si>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</si>
  <si>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</si>
  <si>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</si>
  <si>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</si>
  <si>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</si>
  <si>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</si>
  <si>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</si>
  <si>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</si>
  <si>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</si>
  <si>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</si>
  <si>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</si>
  <si>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</si>
  <si>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</si>
  <si>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</si>
  <si>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</si>
  <si>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</si>
  <si>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</si>
  <si>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</si>
  <si>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</si>
  <si>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</si>
  <si>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</si>
  <si>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</si>
  <si>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</si>
  <si>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</si>
  <si>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</si>
  <si>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</si>
  <si>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</si>
  <si>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</si>
  <si>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</si>
  <si>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</si>
  <si>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</si>
  <si>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</si>
  <si>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</si>
  <si>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</si>
  <si>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</si>
  <si>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</si>
  <si>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</si>
  <si>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</si>
  <si>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</si>
  <si>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</si>
  <si>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</si>
  <si>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</si>
  <si>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</si>
  <si>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</si>
  <si>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</si>
  <si>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</si>
  <si>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</si>
  <si>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</si>
  <si>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</si>
  <si>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</si>
  <si>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</si>
  <si>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</si>
  <si>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</si>
  <si>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</si>
  <si>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</si>
  <si>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</si>
  <si>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</si>
  <si>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</si>
  <si>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</si>
  <si>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</si>
  <si>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</si>
  <si>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</si>
  <si>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</si>
  <si>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</si>
  <si>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</si>
  <si>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</si>
  <si>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</si>
  <si>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</si>
  <si>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</si>
  <si>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</si>
  <si>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</si>
  <si>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</si>
  <si>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</si>
  <si>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</si>
  <si>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</si>
  <si>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</si>
  <si>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</si>
  <si>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</si>
  <si>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</si>
  <si>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</si>
  <si>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</si>
  <si>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</si>
  <si>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</si>
  <si>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</si>
  <si>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</si>
  <si>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</si>
  <si>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</si>
  <si>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</si>
  <si>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</si>
  <si>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</si>
  <si>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</si>
  <si>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</si>
  <si>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</si>
  <si>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</si>
  <si>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</si>
  <si>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</si>
  <si>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</si>
  <si>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</si>
  <si>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</si>
  <si>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</si>
  <si>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</si>
  <si>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</si>
  <si>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</si>
  <si>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</si>
  <si>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</si>
  <si>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</si>
  <si>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</si>
  <si>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</si>
  <si>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</si>
  <si>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</si>
  <si>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</si>
  <si>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</si>
  <si>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</si>
  <si>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</si>
  <si>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</si>
  <si>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</si>
  <si>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</si>
  <si>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</si>
  <si>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</si>
  <si>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</si>
  <si>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</si>
  <si>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</si>
  <si>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</si>
  <si>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</si>
  <si>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</si>
  <si>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</si>
  <si>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</si>
  <si>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</si>
  <si>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</si>
  <si>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</si>
  <si>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</si>
  <si>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</si>
  <si>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</si>
  <si>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</si>
  <si>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</si>
  <si>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</si>
  <si>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</si>
  <si>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</si>
  <si>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</si>
  <si>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</si>
  <si>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</si>
  <si>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</si>
  <si>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</si>
  <si>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</si>
  <si>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</si>
  <si>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</si>
  <si>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</si>
  <si>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</si>
  <si>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</si>
  <si>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</si>
  <si>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</si>
  <si>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</si>
  <si>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</si>
  <si>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</si>
  <si>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</si>
  <si>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</si>
  <si>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</si>
  <si>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</si>
  <si>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</si>
  <si>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</si>
  <si>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</si>
  <si>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</si>
  <si>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</si>
  <si>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</si>
  <si>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</si>
  <si>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</si>
  <si>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</si>
  <si>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</si>
  <si>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</si>
  <si>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</si>
  <si>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</si>
  <si>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</si>
  <si>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</si>
  <si>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</si>
  <si>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</si>
  <si>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</si>
  <si>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</si>
  <si>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</si>
  <si>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</si>
  <si>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</si>
  <si>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</si>
  <si>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</si>
  <si>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</si>
  <si>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</si>
  <si>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</si>
  <si>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</si>
  <si>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</si>
  <si>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</si>
  <si>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</si>
  <si>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</si>
  <si>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</si>
  <si>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</si>
  <si>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</si>
  <si>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</si>
  <si>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</si>
  <si>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</si>
  <si>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</si>
  <si>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</si>
  <si>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</si>
  <si>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</si>
  <si>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</si>
  <si>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</si>
  <si>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</si>
  <si>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</si>
  <si>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</si>
  <si>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</si>
  <si>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</si>
  <si>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</si>
  <si>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</si>
  <si>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</si>
  <si>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</si>
  <si>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</si>
  <si>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</si>
  <si>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</si>
  <si>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</si>
  <si>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</si>
  <si>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</si>
  <si>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</si>
  <si>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</si>
  <si>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</si>
  <si>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</si>
  <si>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</si>
  <si>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</si>
  <si>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</si>
  <si>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</si>
  <si>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</si>
  <si>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</si>
  <si>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</si>
  <si>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</si>
  <si>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</si>
  <si>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</si>
  <si>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</si>
  <si>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</si>
  <si>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</si>
  <si>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</si>
  <si>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</si>
  <si>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</si>
  <si>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</si>
  <si>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</si>
  <si>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</si>
  <si>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</si>
  <si>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</si>
  <si>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</si>
  <si>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</si>
  <si>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</si>
  <si>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</si>
  <si>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</si>
  <si>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</si>
  <si>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</si>
  <si>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</si>
  <si>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</si>
  <si>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</si>
  <si>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</si>
  <si>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</si>
  <si>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</si>
  <si>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</si>
  <si>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</si>
  <si>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</si>
  <si>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</si>
  <si>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</si>
  <si>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</si>
  <si>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</si>
  <si>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</si>
  <si>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</si>
  <si>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</si>
  <si>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</si>
  <si>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</si>
  <si>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</si>
  <si>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</si>
  <si>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</si>
  <si>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</si>
  <si>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</si>
  <si>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</si>
  <si>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</si>
  <si>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</si>
  <si>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</si>
  <si>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</si>
  <si>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</si>
  <si>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</si>
  <si>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</si>
  <si>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</si>
  <si>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</si>
  <si>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</si>
  <si>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</si>
  <si>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</si>
  <si>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</si>
  <si>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</si>
  <si>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</si>
  <si>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</si>
  <si>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</si>
  <si>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</si>
  <si>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</si>
  <si>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</si>
  <si>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</si>
  <si>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</si>
  <si>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</si>
  <si>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</si>
  <si>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</si>
  <si>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</si>
  <si>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</si>
  <si>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</si>
  <si>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</si>
  <si>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</si>
  <si>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</si>
  <si>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</si>
  <si>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</si>
  <si>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</si>
  <si>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</si>
  <si>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</si>
  <si>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</si>
  <si>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</si>
  <si>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</si>
  <si>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</si>
  <si>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</si>
  <si>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</si>
  <si>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</si>
  <si>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</si>
  <si>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</si>
  <si>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</si>
  <si>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</si>
  <si>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</si>
  <si>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</si>
  <si>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</si>
  <si>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</si>
  <si>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</si>
  <si>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</si>
  <si>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</si>
  <si>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</si>
  <si>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</si>
  <si>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</si>
  <si>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</si>
  <si>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</si>
  <si>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</si>
  <si>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</si>
  <si>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</si>
  <si>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</si>
  <si>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</si>
  <si>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</si>
  <si>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</si>
  <si>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</si>
  <si>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</si>
  <si>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</si>
  <si>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</si>
  <si>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</si>
  <si>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</si>
  <si>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</si>
  <si>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</si>
  <si>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</si>
  <si>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</si>
  <si>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</si>
  <si>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</si>
  <si>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</si>
  <si>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</si>
  <si>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</si>
  <si>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</si>
  <si>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</si>
  <si>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</si>
  <si>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</si>
  <si>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</si>
  <si>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</si>
  <si>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</si>
  <si>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</si>
  <si>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</si>
  <si>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</si>
  <si>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</si>
  <si>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</si>
  <si>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</si>
  <si>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</si>
  <si>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</si>
  <si>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</si>
  <si>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</si>
  <si>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</si>
  <si>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</si>
  <si>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</si>
  <si>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</si>
  <si>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</si>
  <si>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</si>
  <si>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</si>
  <si>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</si>
  <si>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</si>
  <si>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</si>
  <si>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</si>
  <si>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</si>
  <si>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</si>
  <si>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</si>
  <si>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</si>
  <si>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</si>
  <si>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</si>
  <si>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</si>
  <si>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</si>
  <si>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</si>
  <si>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</si>
  <si>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</si>
  <si>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</si>
  <si>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</si>
  <si>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</si>
  <si>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</si>
  <si>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</si>
  <si>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</si>
  <si>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</si>
  <si>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</si>
  <si>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</si>
  <si>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</si>
  <si>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</si>
  <si>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</si>
  <si>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</si>
  <si>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</si>
  <si>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</si>
  <si>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</si>
  <si>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</si>
  <si>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</si>
  <si>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</si>
  <si>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</si>
  <si>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</si>
  <si>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</si>
  <si>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</si>
  <si>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</si>
  <si>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</si>
  <si>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</si>
  <si>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</si>
  <si>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</si>
  <si>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</si>
  <si>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</si>
  <si>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</si>
  <si>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</si>
  <si>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</si>
  <si>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</si>
  <si>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</si>
  <si>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</si>
  <si>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</si>
  <si>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</si>
  <si>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</si>
  <si>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</si>
  <si>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</si>
  <si>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</si>
  <si>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</si>
  <si>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</si>
  <si>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</si>
  <si>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</si>
  <si>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</si>
  <si>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</si>
  <si>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</si>
  <si>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</si>
  <si>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</si>
  <si>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</si>
  <si>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</si>
  <si>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</si>
  <si>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</si>
  <si>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</si>
  <si>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</si>
  <si>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</si>
  <si>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</si>
  <si>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</si>
  <si>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</si>
  <si>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</si>
  <si>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</si>
  <si>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</si>
  <si>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</si>
  <si>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</si>
  <si>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</si>
  <si>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</si>
  <si>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</si>
  <si>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</si>
  <si>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</si>
  <si>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</si>
  <si>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</si>
  <si>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</si>
  <si>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</si>
  <si>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</si>
  <si>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</si>
  <si>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</si>
  <si>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</si>
  <si>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</si>
  <si>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</si>
  <si>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</si>
  <si>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</si>
  <si>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</si>
  <si>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</si>
  <si>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</si>
  <si>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</si>
  <si>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</si>
  <si>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</si>
  <si>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</si>
  <si>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</si>
  <si>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</si>
  <si>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</si>
  <si>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</si>
  <si>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</si>
  <si>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</si>
  <si>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</si>
  <si>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</si>
  <si>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</si>
  <si>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</si>
  <si>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</si>
  <si>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</si>
  <si>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</si>
  <si>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</si>
  <si>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</si>
  <si>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</si>
  <si>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</si>
  <si>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</si>
  <si>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</si>
  <si>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</si>
  <si>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</si>
  <si>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</si>
  <si>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</si>
  <si>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</si>
  <si>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</si>
  <si>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</si>
  <si>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</si>
  <si>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</si>
  <si>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</si>
  <si>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</si>
  <si>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</si>
  <si>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</si>
  <si>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</si>
  <si>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</si>
  <si>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</si>
  <si>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</si>
  <si>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</si>
  <si>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</si>
  <si>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</si>
  <si>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</si>
  <si>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</si>
  <si>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</si>
  <si>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</si>
  <si>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</si>
  <si>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</si>
  <si>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</si>
  <si>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</si>
  <si>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</si>
  <si>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</si>
  <si>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</si>
  <si>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</si>
  <si>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</si>
  <si>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</si>
  <si>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</si>
  <si>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</si>
  <si>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</si>
  <si>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</si>
  <si>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</si>
  <si>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</si>
  <si>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</si>
  <si>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</si>
  <si>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</si>
  <si>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</si>
  <si>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</si>
  <si>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</si>
  <si>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</si>
  <si>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</si>
  <si>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</si>
  <si>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</si>
  <si>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</si>
  <si>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</si>
  <si>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</si>
  <si>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</si>
  <si>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</si>
  <si>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</si>
  <si>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</si>
  <si>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</si>
  <si>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</si>
  <si>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</si>
  <si>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</si>
  <si>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</si>
  <si>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</si>
  <si>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</si>
  <si>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</si>
  <si>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</si>
  <si>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</si>
  <si>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</si>
  <si>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</si>
  <si>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</si>
  <si>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</si>
  <si>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</si>
  <si>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</si>
  <si>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</si>
  <si>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</si>
  <si>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</si>
  <si>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</si>
  <si>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</si>
  <si>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</si>
  <si>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</si>
  <si>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</si>
  <si>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</si>
  <si>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</si>
  <si>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</si>
  <si>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</si>
  <si>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</si>
  <si>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</si>
  <si>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</si>
  <si>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</si>
  <si>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</si>
  <si>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</si>
  <si>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</si>
  <si>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</si>
  <si>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</si>
  <si>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</si>
  <si>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</si>
  <si>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</si>
  <si>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</si>
  <si>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</si>
  <si>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</si>
  <si>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</si>
  <si>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</si>
  <si>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</si>
  <si>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</si>
  <si>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</si>
  <si>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</si>
  <si>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</si>
  <si>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</si>
  <si>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</si>
  <si>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</si>
  <si>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</si>
  <si>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</si>
  <si>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</si>
  <si>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</si>
  <si>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</si>
  <si>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</si>
  <si>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</si>
  <si>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</si>
  <si>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</si>
  <si>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</si>
  <si>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</si>
  <si>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</si>
  <si>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</si>
  <si>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</si>
  <si>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</si>
  <si>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</si>
  <si>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</si>
  <si>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</si>
  <si>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</si>
  <si>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</si>
  <si>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</si>
  <si>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</si>
  <si>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</si>
  <si>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</si>
  <si>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</si>
  <si>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</si>
  <si>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</si>
  <si>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</si>
  <si>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</si>
  <si>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</si>
  <si>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</si>
  <si>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</si>
  <si>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</si>
  <si>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</si>
  <si>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</si>
  <si>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</si>
  <si>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</si>
  <si>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</si>
  <si>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</si>
  <si>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</si>
  <si>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</si>
  <si>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</si>
  <si>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</si>
  <si>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</si>
  <si>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</si>
  <si>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</si>
  <si>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</si>
  <si>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</si>
  <si>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</si>
  <si>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</si>
  <si>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</si>
  <si>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</si>
  <si>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</si>
  <si>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</si>
  <si>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</si>
  <si>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</si>
  <si>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</si>
  <si>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</si>
  <si>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</si>
  <si>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</si>
  <si>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</si>
  <si>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</si>
  <si>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</si>
  <si>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</si>
  <si>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</si>
  <si>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</si>
  <si>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</si>
  <si>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</si>
  <si>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</si>
  <si>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</si>
  <si>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</si>
  <si>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</si>
  <si>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</si>
  <si>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</si>
  <si>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</si>
  <si>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</si>
  <si>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</si>
  <si>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</si>
  <si>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</si>
  <si>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</si>
  <si>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</si>
  <si>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</si>
  <si>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</si>
  <si>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</si>
  <si>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</si>
  <si>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</si>
  <si>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</si>
  <si>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</si>
  <si>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</si>
  <si>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</si>
  <si>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</si>
  <si>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</si>
  <si>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</si>
  <si>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</si>
  <si>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</si>
  <si>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</si>
  <si>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</si>
  <si>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</si>
  <si>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</si>
  <si>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</si>
  <si>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</si>
  <si>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</si>
  <si>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</si>
  <si>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</si>
  <si>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</si>
  <si>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</si>
  <si>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</si>
  <si>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</si>
  <si>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</si>
  <si>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</si>
  <si>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</si>
  <si>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</si>
  <si>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</si>
  <si>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</si>
  <si>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</si>
  <si>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</si>
  <si>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</si>
  <si>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</si>
  <si>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</si>
  <si>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</si>
  <si>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</si>
  <si>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</si>
  <si>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</si>
  <si>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</si>
  <si>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</si>
  <si>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</si>
  <si>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</si>
  <si>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</si>
  <si>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</si>
  <si>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</si>
  <si>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</si>
  <si>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</si>
  <si>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</si>
  <si>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</si>
  <si>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</si>
  <si>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</si>
  <si>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</si>
  <si>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</si>
  <si>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</si>
  <si>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</si>
  <si>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</si>
  <si>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</si>
  <si>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</si>
  <si>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</si>
  <si>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</si>
  <si>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</si>
  <si>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</si>
  <si>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</si>
  <si>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</si>
  <si>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</si>
  <si>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</si>
  <si>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</si>
  <si>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</si>
  <si>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</si>
  <si>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</si>
  <si>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</si>
  <si>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</si>
  <si>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</si>
  <si>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</si>
  <si>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</si>
  <si>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</si>
  <si>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</si>
  <si>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</si>
  <si>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</si>
  <si>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</si>
  <si>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</si>
  <si>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</si>
  <si>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</si>
  <si>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</si>
  <si>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</si>
  <si>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</si>
  <si>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</si>
  <si>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</si>
  <si>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</si>
  <si>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</si>
  <si>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</si>
  <si>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</si>
  <si>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</si>
  <si>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</si>
  <si>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</si>
  <si>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</si>
  <si>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</si>
  <si>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</si>
  <si>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</si>
  <si>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</si>
  <si>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</si>
  <si>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</si>
  <si>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</si>
  <si>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</si>
  <si>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</si>
  <si>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</si>
  <si>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</si>
  <si>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</si>
  <si>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</si>
  <si>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</si>
  <si>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</si>
  <si>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</si>
  <si>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</si>
  <si>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</si>
  <si>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</si>
  <si>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</si>
  <si>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</si>
  <si>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</si>
  <si>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</si>
  <si>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</si>
  <si>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</si>
  <si>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</si>
  <si>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</si>
  <si>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</si>
  <si>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</si>
  <si>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</si>
  <si>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</si>
  <si>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</si>
  <si>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</si>
  <si>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</si>
  <si>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</si>
  <si>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</si>
  <si>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</si>
  <si>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</si>
  <si>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</si>
  <si>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</si>
  <si>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</si>
  <si>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</si>
  <si>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</si>
  <si>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</si>
  <si>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</si>
  <si>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</si>
  <si>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</si>
  <si>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</si>
  <si>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</si>
  <si>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</si>
  <si>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</si>
  <si>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</si>
  <si>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</si>
  <si>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</si>
  <si>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</si>
  <si>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</si>
  <si>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</si>
  <si>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</si>
  <si>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</si>
  <si>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</si>
  <si>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</si>
  <si>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</si>
  <si>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</si>
  <si>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</si>
  <si>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</si>
  <si>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</si>
  <si>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</si>
  <si>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</si>
  <si>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</si>
  <si>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</si>
  <si>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</si>
  <si>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</si>
  <si>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</si>
  <si>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</si>
  <si>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</si>
  <si>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</si>
  <si>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</si>
  <si>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</si>
  <si>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</si>
  <si>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</si>
  <si>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</si>
  <si>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</si>
  <si>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</si>
  <si>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</si>
  <si>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</si>
  <si>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</si>
  <si>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</si>
  <si>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</si>
  <si>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</si>
  <si>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</si>
  <si>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</si>
  <si>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</si>
  <si>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</si>
  <si>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</si>
  <si>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</si>
  <si>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</si>
  <si>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</si>
  <si>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</si>
  <si>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</si>
  <si>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</si>
  <si>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</si>
  <si>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</si>
  <si>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</si>
  <si>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</si>
  <si>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</si>
  <si>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</si>
  <si>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</si>
  <si>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</si>
  <si>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</si>
  <si>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</si>
  <si>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</si>
  <si>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</si>
  <si>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</si>
  <si>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</si>
  <si>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</si>
  <si>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</si>
  <si>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</si>
  <si>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</si>
  <si>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</si>
  <si>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</si>
  <si>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</si>
  <si>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</si>
  <si>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</si>
  <si>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</si>
  <si>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</si>
  <si>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</si>
  <si>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</si>
  <si>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</si>
  <si>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</si>
  <si>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</si>
  <si>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</si>
  <si>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</si>
  <si>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</si>
  <si>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</si>
  <si>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</si>
  <si>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</si>
  <si>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</si>
  <si>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</si>
  <si>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</si>
  <si>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</si>
  <si>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</si>
  <si>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</si>
  <si>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</si>
  <si>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</si>
  <si>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</si>
  <si>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</si>
  <si>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</si>
  <si>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</si>
  <si>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</si>
  <si>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</si>
  <si>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</si>
  <si>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</si>
  <si>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</si>
  <si>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</si>
  <si>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</si>
  <si>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</si>
  <si>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</si>
  <si>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</si>
  <si>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</si>
  <si>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</si>
  <si>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</si>
  <si>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</si>
  <si>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</si>
  <si>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</si>
  <si>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</si>
  <si>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</si>
  <si>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</si>
  <si>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</si>
  <si>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</si>
  <si>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</si>
  <si>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</si>
  <si>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</si>
  <si>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</si>
  <si>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</si>
  <si>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</si>
  <si>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</si>
  <si>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</si>
  <si>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</si>
  <si>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</si>
  <si>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</si>
  <si>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</si>
  <si>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</si>
  <si>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</si>
  <si>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</si>
  <si>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</si>
  <si>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</si>
  <si>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</si>
  <si>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</si>
  <si>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</si>
  <si>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</si>
  <si>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</si>
  <si>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</si>
  <si>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</si>
  <si>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</si>
  <si>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</si>
  <si>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</si>
  <si>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</si>
  <si>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</si>
  <si>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</si>
  <si>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</si>
  <si>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</si>
  <si>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</si>
  <si>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</si>
  <si>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</si>
  <si>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</si>
  <si>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</si>
  <si>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</si>
  <si>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</si>
  <si>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</si>
  <si>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</si>
  <si>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</si>
  <si>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</si>
  <si>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</si>
  <si>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</si>
  <si>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</si>
  <si>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</si>
  <si>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</si>
  <si>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</si>
  <si>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</si>
  <si>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</si>
  <si>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</si>
  <si>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</si>
  <si>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</si>
  <si>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</si>
  <si>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</si>
  <si>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</si>
  <si>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</si>
  <si>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</si>
  <si>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</si>
  <si>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</si>
  <si>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</si>
  <si>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</si>
  <si>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</si>
  <si>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</si>
  <si>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</si>
  <si>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</si>
  <si>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</si>
  <si>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</si>
  <si>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</si>
  <si>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</si>
  <si>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</si>
  <si>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</si>
  <si>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</si>
  <si>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</si>
  <si>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</si>
  <si>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</si>
  <si>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</si>
  <si>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</si>
  <si>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</si>
  <si>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</si>
  <si>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</si>
  <si>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</si>
  <si>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</si>
  <si>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</si>
  <si>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</si>
  <si>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</si>
  <si>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</si>
  <si>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</si>
  <si>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</si>
  <si>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</si>
  <si>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</si>
  <si>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</si>
  <si>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</si>
  <si>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</si>
  <si>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</si>
  <si>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</si>
  <si>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</si>
  <si>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</si>
  <si>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</si>
  <si>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</si>
  <si>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</si>
  <si>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</si>
  <si>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</si>
  <si>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</si>
  <si>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</si>
  <si>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</si>
  <si>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</si>
  <si>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</si>
  <si>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</si>
  <si>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</si>
  <si>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</si>
  <si>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</si>
  <si>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</si>
  <si>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</si>
  <si>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</si>
  <si>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</si>
  <si>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</si>
  <si>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</si>
  <si>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</si>
  <si>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</si>
  <si>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</si>
  <si>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</si>
  <si>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</si>
  <si>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</si>
  <si>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</si>
  <si>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</si>
  <si>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</si>
  <si>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</si>
  <si>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</si>
  <si>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</si>
  <si>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</si>
  <si>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</si>
  <si>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</si>
  <si>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</si>
  <si>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</si>
  <si>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</si>
  <si>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</si>
  <si>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</si>
  <si>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</si>
  <si>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</si>
  <si>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</si>
  <si>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</si>
  <si>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</si>
  <si>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</si>
  <si>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</si>
  <si>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</si>
  <si>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</si>
  <si>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</si>
  <si>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</si>
  <si>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</si>
  <si>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</si>
  <si>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</si>
  <si>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</si>
  <si>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</si>
  <si>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</si>
  <si>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</si>
  <si>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</si>
  <si>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</si>
  <si>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</si>
  <si>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</si>
  <si>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</si>
  <si>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</si>
  <si>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</si>
  <si>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</si>
  <si>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</si>
  <si>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</si>
  <si>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</si>
  <si>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</si>
  <si>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</si>
  <si>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</si>
  <si>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</si>
  <si>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</si>
  <si>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</si>
  <si>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</si>
  <si>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</si>
  <si>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</si>
  <si>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</si>
  <si>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</si>
  <si>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</si>
  <si>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</si>
  <si>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</si>
  <si>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</si>
  <si>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</si>
  <si>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</si>
  <si>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</si>
  <si>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</si>
  <si>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</si>
  <si>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</si>
  <si>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</si>
  <si>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</si>
  <si>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</si>
  <si>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</si>
  <si>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</si>
  <si>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</si>
  <si>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</si>
  <si>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</si>
  <si>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</si>
  <si>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</si>
  <si>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</si>
  <si>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</si>
  <si>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</si>
  <si>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</si>
  <si>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</si>
  <si>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</si>
  <si>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</si>
  <si>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</si>
  <si>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</si>
  <si>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</si>
  <si>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</si>
  <si>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</si>
  <si>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</si>
  <si>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</si>
  <si>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</si>
  <si>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</si>
  <si>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</si>
  <si>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</si>
  <si>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</si>
  <si>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</si>
  <si>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</si>
  <si>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</si>
  <si>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</si>
  <si>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</si>
  <si>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</si>
  <si>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</si>
  <si>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</si>
  <si>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</si>
  <si>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</si>
  <si>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</si>
  <si>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</si>
  <si>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</si>
  <si>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</si>
  <si>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</si>
  <si>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</si>
  <si>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</si>
  <si>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</si>
  <si>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</si>
  <si>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</si>
  <si>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</si>
  <si>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</si>
  <si>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</si>
  <si>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</si>
  <si>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</si>
  <si>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</si>
  <si>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</si>
  <si>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</si>
  <si>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</si>
  <si>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</si>
  <si>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</si>
  <si>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</si>
  <si>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</si>
  <si>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</si>
  <si>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</si>
  <si>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</si>
  <si>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</si>
  <si>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</si>
  <si>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</si>
  <si>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</si>
  <si>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</si>
  <si>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</si>
  <si>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</si>
  <si>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</si>
  <si>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</si>
  <si>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</si>
  <si>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</si>
  <si>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</si>
  <si>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</si>
  <si>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</si>
  <si>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</si>
  <si>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</si>
  <si>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</si>
  <si>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</si>
  <si>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</si>
  <si>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</si>
  <si>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</si>
  <si>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</si>
  <si>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</si>
  <si>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</si>
  <si>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</si>
  <si>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</si>
  <si>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</si>
  <si>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</si>
  <si>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</si>
  <si>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</si>
  <si>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</si>
  <si>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</si>
  <si>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</si>
  <si>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</si>
  <si>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</si>
  <si>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</si>
  <si>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</si>
  <si>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</si>
  <si>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</si>
  <si>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</si>
  <si>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</si>
  <si>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</si>
  <si>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</si>
  <si>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</si>
  <si>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</si>
  <si>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</si>
  <si>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</si>
  <si>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</si>
  <si>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</si>
  <si>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</si>
  <si>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</si>
  <si>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</si>
  <si>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</si>
  <si>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</si>
  <si>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</si>
  <si>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</si>
  <si>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</si>
  <si>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</si>
  <si>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</si>
  <si>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</si>
  <si>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</si>
  <si>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</si>
  <si>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</si>
  <si>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</si>
  <si>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</si>
  <si>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</si>
  <si>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</si>
  <si>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</si>
  <si>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</si>
  <si>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</si>
  <si>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</si>
  <si>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</si>
  <si>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</si>
  <si>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</si>
  <si>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</si>
  <si>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</si>
  <si>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</si>
  <si>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</si>
  <si>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</si>
  <si>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</si>
  <si>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</si>
  <si>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</si>
  <si>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</si>
  <si>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</si>
  <si>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</si>
  <si>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</si>
  <si>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</si>
  <si>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</si>
  <si>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</si>
  <si>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</si>
  <si>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</si>
  <si>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</si>
  <si>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</si>
  <si>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</si>
  <si>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</si>
  <si>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</si>
  <si>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</si>
  <si>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</si>
  <si>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</si>
  <si>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</si>
  <si>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</si>
  <si>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</si>
  <si>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</si>
  <si>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</si>
  <si>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</si>
  <si>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</si>
  <si>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</si>
  <si>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</si>
  <si>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</si>
  <si>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</si>
  <si>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</si>
  <si>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</si>
  <si>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</si>
  <si>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</si>
  <si>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</si>
  <si>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</si>
  <si>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</si>
  <si>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</si>
  <si>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</si>
  <si>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</si>
  <si>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</si>
  <si>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</si>
  <si>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</si>
  <si>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</si>
  <si>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</si>
  <si>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</si>
  <si>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</si>
  <si>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</si>
  <si>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</si>
  <si>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</si>
  <si>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</si>
  <si>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</si>
  <si>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</si>
  <si>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</si>
  <si>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</si>
  <si>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</si>
  <si>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</si>
  <si>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</si>
  <si>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</si>
  <si>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</si>
  <si>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</si>
  <si>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</si>
  <si>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</si>
  <si>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</si>
  <si>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</si>
  <si>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</si>
  <si>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</si>
  <si>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</si>
  <si>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</si>
  <si>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</si>
  <si>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</si>
  <si>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</si>
  <si>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</si>
  <si>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</si>
  <si>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</si>
  <si>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</si>
  <si>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</si>
  <si>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</si>
  <si>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</si>
  <si>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</si>
  <si>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</si>
  <si>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</si>
  <si>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</si>
  <si>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</si>
  <si>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</si>
  <si>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</si>
  <si>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</si>
  <si>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</si>
  <si>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</si>
  <si>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</si>
  <si>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</si>
  <si>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</si>
  <si>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</si>
  <si>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</si>
  <si>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</si>
  <si>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</si>
  <si>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</si>
  <si>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</si>
  <si>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</si>
  <si>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</si>
  <si>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</si>
  <si>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</si>
  <si>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</si>
  <si>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</si>
  <si>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</si>
  <si>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</si>
  <si>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</si>
  <si>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</si>
  <si>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</si>
  <si>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</si>
  <si>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</si>
  <si>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</si>
  <si>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</si>
  <si>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</si>
  <si>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</si>
  <si>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</si>
  <si>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</si>
  <si>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</si>
  <si>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</si>
  <si>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</si>
  <si>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</si>
  <si>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</si>
  <si>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</si>
  <si>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</si>
  <si>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</si>
  <si>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</si>
  <si>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</si>
  <si>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</si>
  <si>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</si>
  <si>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</si>
  <si>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</si>
  <si>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</si>
  <si>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</si>
  <si>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</si>
  <si>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</si>
  <si>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</si>
  <si>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</si>
  <si>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</si>
  <si>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</si>
  <si>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</si>
  <si>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</si>
  <si>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</si>
  <si>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</si>
  <si>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</si>
  <si>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</si>
  <si>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</si>
  <si>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</si>
  <si>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</si>
  <si>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</si>
  <si>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</si>
  <si>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</si>
  <si>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</si>
  <si>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</si>
  <si>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</si>
  <si>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</si>
  <si>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</si>
  <si>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</si>
  <si>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</si>
  <si>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</si>
  <si>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</si>
  <si>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</si>
  <si>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</si>
  <si>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</si>
  <si>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</si>
  <si>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</si>
  <si>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</si>
  <si>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</si>
  <si>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</si>
  <si>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</si>
  <si>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</si>
  <si>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</si>
  <si>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</si>
  <si>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</si>
  <si>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</si>
  <si>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</si>
  <si>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</si>
  <si>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</si>
  <si>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</si>
  <si>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</si>
  <si>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</si>
  <si>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</si>
  <si>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</si>
  <si>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</si>
  <si>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</si>
  <si>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</si>
  <si>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</si>
  <si>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</si>
  <si>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</si>
  <si>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</si>
  <si>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</si>
  <si>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</si>
  <si>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</si>
  <si>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</si>
  <si>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</si>
  <si>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</si>
  <si>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</si>
  <si>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</si>
  <si>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</si>
  <si>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</si>
  <si>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</si>
  <si>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</si>
  <si>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</si>
  <si>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</si>
  <si>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</si>
  <si>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</si>
  <si>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</si>
  <si>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</si>
  <si>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</si>
  <si>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</si>
  <si>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</si>
  <si>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</si>
  <si>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</si>
  <si>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</si>
  <si>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</si>
  <si>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</si>
  <si>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</si>
  <si>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</si>
  <si>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</si>
  <si>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</si>
  <si>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</si>
  <si>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</si>
  <si>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</si>
  <si>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</si>
  <si>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</si>
  <si>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</si>
  <si>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</si>
  <si>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</si>
  <si>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</si>
  <si>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</si>
  <si>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</si>
  <si>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</si>
  <si>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</si>
  <si>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</si>
  <si>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</si>
  <si>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</si>
  <si>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</si>
  <si>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</si>
  <si>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</si>
  <si>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</si>
  <si>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</si>
  <si>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</si>
  <si>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</si>
  <si>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</si>
  <si>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</si>
  <si>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</si>
  <si>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</si>
  <si>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</si>
  <si>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</si>
  <si>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</si>
  <si>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</si>
  <si>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</si>
  <si>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</si>
  <si>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</si>
  <si>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</si>
  <si>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</si>
  <si>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</si>
  <si>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</si>
  <si>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</si>
  <si>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</si>
  <si>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</si>
  <si>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</si>
  <si>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</si>
  <si>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</si>
  <si>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</si>
  <si>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</si>
  <si>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</si>
  <si>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</si>
  <si>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</si>
  <si>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</si>
  <si>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</si>
  <si>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</si>
  <si>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</si>
  <si>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</si>
  <si>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</si>
  <si>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</si>
  <si>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</si>
  <si>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</si>
  <si>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</si>
  <si>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</si>
  <si>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</si>
  <si>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</si>
  <si>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</si>
  <si>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</si>
  <si>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</si>
  <si>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</si>
  <si>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</si>
  <si>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</si>
  <si>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</si>
  <si>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</si>
  <si>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</si>
  <si>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</si>
  <si>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</si>
  <si>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</si>
  <si>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</si>
  <si>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</si>
  <si>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</si>
  <si>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</si>
  <si>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</si>
  <si>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</si>
  <si>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</si>
  <si>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</si>
  <si>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</si>
  <si>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</si>
  <si>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</si>
  <si>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</si>
  <si>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</si>
  <si>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</si>
  <si>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</si>
  <si>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</si>
  <si>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</si>
  <si>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</si>
  <si>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</si>
  <si>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</si>
  <si>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</si>
  <si>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</si>
  <si>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</si>
  <si>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</si>
  <si>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</si>
  <si>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</si>
  <si>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</si>
  <si>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</si>
  <si>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</si>
  <si>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</si>
  <si>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</si>
  <si>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</si>
  <si>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</si>
  <si>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</si>
  <si>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</si>
  <si>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</si>
  <si>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</si>
  <si>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</si>
  <si>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</si>
  <si>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</si>
  <si>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</si>
  <si>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</si>
  <si>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</si>
  <si>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</si>
  <si>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</si>
  <si>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</si>
  <si>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</si>
  <si>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</si>
  <si>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</si>
  <si>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</si>
  <si>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</si>
  <si>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</si>
  <si>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</si>
  <si>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</si>
  <si>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</si>
  <si>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</si>
  <si>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</si>
  <si>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</si>
  <si>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</si>
  <si>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</si>
  <si>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</si>
  <si>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</si>
  <si>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</si>
  <si>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</si>
  <si>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</si>
  <si>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</si>
  <si>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</si>
  <si>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</si>
  <si>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</si>
  <si>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</si>
  <si>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</si>
  <si>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</si>
  <si>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</si>
  <si>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</si>
  <si>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</si>
  <si>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</si>
  <si>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</si>
  <si>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</si>
  <si>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</si>
  <si>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</si>
  <si>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</si>
  <si>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</si>
  <si>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</si>
  <si>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</si>
  <si>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</si>
  <si>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</si>
  <si>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</si>
  <si>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</si>
  <si>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</si>
  <si>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</si>
  <si>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</si>
  <si>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</si>
  <si>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</si>
  <si>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</si>
  <si>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</si>
  <si>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</si>
  <si>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</si>
  <si>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</si>
  <si>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</si>
  <si>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</si>
  <si>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</si>
  <si>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</si>
  <si>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</si>
  <si>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</si>
  <si>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</si>
  <si>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</si>
  <si>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</si>
  <si>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</si>
  <si>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</si>
  <si>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</si>
  <si>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</si>
  <si>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</si>
  <si>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</si>
  <si>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</si>
  <si>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</si>
  <si>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</si>
  <si>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</si>
  <si>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</si>
  <si>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</si>
  <si>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</si>
  <si>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</si>
  <si>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</si>
  <si>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</si>
  <si>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</si>
  <si>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</si>
  <si>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</si>
  <si>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</si>
  <si>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</si>
  <si>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</si>
  <si>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</si>
  <si>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</si>
  <si>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</si>
  <si>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</si>
  <si>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</si>
  <si>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</si>
  <si>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</si>
  <si>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</si>
  <si>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</si>
  <si>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</si>
  <si>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</si>
  <si>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</si>
  <si>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</si>
  <si>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</si>
  <si>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</si>
  <si>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</si>
  <si>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</si>
  <si>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</si>
  <si>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</si>
  <si>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</si>
  <si>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</si>
  <si>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</si>
  <si>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</si>
  <si>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</si>
  <si>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</si>
  <si>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</si>
  <si>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</si>
  <si>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</si>
  <si>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</si>
  <si>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</si>
  <si>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</si>
  <si>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</si>
  <si>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</si>
  <si>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</si>
  <si>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</si>
  <si>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</si>
  <si>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</si>
  <si>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</si>
  <si>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</si>
  <si>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</si>
  <si>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</si>
  <si>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</si>
  <si>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</si>
  <si>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</si>
  <si>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</si>
  <si>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</si>
  <si>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</si>
  <si>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</si>
  <si>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</si>
  <si>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</si>
  <si>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</si>
  <si>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</si>
  <si>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</si>
  <si>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</si>
  <si>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</si>
  <si>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</si>
  <si>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</si>
  <si>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</si>
  <si>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</si>
  <si>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</si>
  <si>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</si>
  <si>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</si>
  <si>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</si>
  <si>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</si>
  <si>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</si>
  <si>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</si>
  <si>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</si>
  <si>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</si>
  <si>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</si>
  <si>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</si>
  <si>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</si>
  <si>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</si>
  <si>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</si>
  <si>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</si>
  <si>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</si>
  <si>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</si>
  <si>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</si>
  <si>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</si>
  <si>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</si>
  <si>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</si>
  <si>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</si>
  <si>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</si>
  <si>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</si>
  <si>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</si>
  <si>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</si>
  <si>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</si>
  <si>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</si>
  <si>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</si>
  <si>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</si>
  <si>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</si>
  <si>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</si>
  <si>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</si>
  <si>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</si>
  <si>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</si>
  <si>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</si>
  <si>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</si>
  <si>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</si>
  <si>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</si>
  <si>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</si>
  <si>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</si>
  <si>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</si>
  <si>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</si>
  <si>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</si>
  <si>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</si>
  <si>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</si>
  <si>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</si>
  <si>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</si>
  <si>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</si>
  <si>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</si>
  <si>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</si>
  <si>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</si>
  <si>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</si>
  <si>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</si>
  <si>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</si>
  <si>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</si>
  <si>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</si>
  <si>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</si>
  <si>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</si>
  <si>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</si>
  <si>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</si>
  <si>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</si>
  <si>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</si>
  <si>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</si>
  <si>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</si>
  <si>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</si>
  <si>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</si>
  <si>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</si>
  <si>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</si>
  <si>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</si>
  <si>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</si>
  <si>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</si>
  <si>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</si>
  <si>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</si>
  <si>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</si>
  <si>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</si>
  <si>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</si>
  <si>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</si>
  <si>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</si>
  <si>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</si>
  <si>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</si>
  <si>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</si>
  <si>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</si>
  <si>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</si>
  <si>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</si>
  <si>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</si>
  <si>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</si>
  <si>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</si>
  <si>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</si>
  <si>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</si>
  <si>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</si>
  <si>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</si>
  <si>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</si>
  <si>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</si>
  <si>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</si>
  <si>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</si>
  <si>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</si>
  <si>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</si>
  <si>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</si>
  <si>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</si>
  <si>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</si>
  <si>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</si>
  <si>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</si>
  <si>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</si>
  <si>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</si>
  <si>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</si>
  <si>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</si>
  <si>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</si>
  <si>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</si>
  <si>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</si>
  <si>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</si>
  <si>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</si>
  <si>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</si>
  <si>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</si>
  <si>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</si>
  <si>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</si>
  <si>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</si>
  <si>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</si>
  <si>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</si>
  <si>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</si>
  <si>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</si>
  <si>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</si>
  <si>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</si>
  <si>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</si>
  <si>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</si>
  <si>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</si>
  <si>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</si>
  <si>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</si>
  <si>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</si>
  <si>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</si>
  <si>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</si>
  <si>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</si>
  <si>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</si>
  <si>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</si>
  <si>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</si>
  <si>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</si>
  <si>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</si>
  <si>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</si>
  <si>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</si>
  <si>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</si>
  <si>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</si>
  <si>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</si>
  <si>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</si>
  <si>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</si>
  <si>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</si>
  <si>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</si>
  <si>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</si>
  <si>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</si>
  <si>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</si>
  <si>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</si>
  <si>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</si>
  <si>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</si>
  <si>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</si>
  <si>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</si>
  <si>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</si>
  <si>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</si>
  <si>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</si>
  <si>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</si>
  <si>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</si>
  <si>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</si>
  <si>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</si>
  <si>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</si>
  <si>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</si>
  <si>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</si>
  <si>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</si>
  <si>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</si>
  <si>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</si>
  <si>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</si>
  <si>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</si>
  <si>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</si>
  <si>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</si>
  <si>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</si>
  <si>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</si>
  <si>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</si>
  <si>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</si>
  <si>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</si>
  <si>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</si>
  <si>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</si>
  <si>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</si>
  <si>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</si>
  <si>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</si>
  <si>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</si>
  <si>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</si>
  <si>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</si>
  <si>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</si>
  <si>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</si>
  <si>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</si>
  <si>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</si>
  <si>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</si>
  <si>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</si>
  <si>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</si>
  <si>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</si>
  <si>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</si>
  <si>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</si>
  <si>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</si>
  <si>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</si>
  <si>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</si>
  <si>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</si>
  <si>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</si>
  <si>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</si>
  <si>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</si>
  <si>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</si>
  <si>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</si>
  <si>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</si>
  <si>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</si>
  <si>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</si>
  <si>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</si>
  <si>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</si>
  <si>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</si>
  <si>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</si>
  <si>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</si>
  <si>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</si>
  <si>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</si>
  <si>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</si>
  <si>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</si>
  <si>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</si>
  <si>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</si>
  <si>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</si>
  <si>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</si>
  <si>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</si>
  <si>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</si>
  <si>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</si>
  <si>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</si>
  <si>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</si>
  <si>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</si>
  <si>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</si>
  <si>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</si>
  <si>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</si>
  <si>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</si>
  <si>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</si>
  <si>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</si>
  <si>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</si>
  <si>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</si>
  <si>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</si>
  <si>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</si>
  <si>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</si>
  <si>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</si>
  <si>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</si>
  <si>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</si>
  <si>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</si>
  <si>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</si>
  <si>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</si>
  <si>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</si>
  <si>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</si>
  <si>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</si>
  <si>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</si>
  <si>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</si>
  <si>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</si>
  <si>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</si>
  <si>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</si>
  <si>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</si>
  <si>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</si>
  <si>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</si>
  <si>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</si>
  <si>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</si>
  <si>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</si>
  <si>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</si>
  <si>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</si>
  <si>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</si>
  <si>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</si>
  <si>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</si>
  <si>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</si>
  <si>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</si>
  <si>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</si>
  <si>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</si>
  <si>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</si>
  <si>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</si>
  <si>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</si>
  <si>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</si>
  <si>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</si>
  <si>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</si>
  <si>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</si>
  <si>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</si>
  <si>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</si>
  <si>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</si>
  <si>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</si>
  <si>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</si>
  <si>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</si>
  <si>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</si>
  <si>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</si>
  <si>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</si>
  <si>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</si>
  <si>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</si>
  <si>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</si>
  <si>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</si>
  <si>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</si>
  <si>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</si>
  <si>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</si>
  <si>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</si>
  <si>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</si>
  <si>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</si>
  <si>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</si>
  <si>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</si>
  <si>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</si>
  <si>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</si>
  <si>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</si>
  <si>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</si>
  <si>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</si>
  <si>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</si>
  <si>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</si>
  <si>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</si>
  <si>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</si>
  <si>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</si>
  <si>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</si>
  <si>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</si>
  <si>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</si>
  <si>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</si>
  <si>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</si>
  <si>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</si>
  <si>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</si>
  <si>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</si>
  <si>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</si>
  <si>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</si>
  <si>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</si>
  <si>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</si>
  <si>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</si>
  <si>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</si>
  <si>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</si>
  <si>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</si>
  <si>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</si>
  <si>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</si>
  <si>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</si>
  <si>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</si>
  <si>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</si>
  <si>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</si>
  <si>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</si>
  <si>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</si>
  <si>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</si>
  <si>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</si>
  <si>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</si>
  <si>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</si>
  <si>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</si>
  <si>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</si>
  <si>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</si>
  <si>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</si>
  <si>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</si>
  <si>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</si>
  <si>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</si>
  <si>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</si>
  <si>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</si>
  <si>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</si>
  <si>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</si>
  <si>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</si>
  <si>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</si>
  <si>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</si>
  <si>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</si>
  <si>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</si>
  <si>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</si>
  <si>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</si>
  <si>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</si>
  <si>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</si>
  <si>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</si>
  <si>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</si>
  <si>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</si>
  <si>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</si>
  <si>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</si>
  <si>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</si>
  <si>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</si>
  <si>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</si>
  <si>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</si>
  <si>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</si>
  <si>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</si>
  <si>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</si>
  <si>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</si>
  <si>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</si>
  <si>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</si>
  <si>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</si>
  <si>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</si>
  <si>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</si>
  <si>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</si>
  <si>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</si>
  <si>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</si>
  <si>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</si>
  <si>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</si>
  <si>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</si>
  <si>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</si>
  <si>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</si>
  <si>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</si>
  <si>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</si>
  <si>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</si>
  <si>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</si>
  <si>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</si>
  <si>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</si>
  <si>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</si>
  <si>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</si>
  <si>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</si>
  <si>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</si>
  <si>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</si>
  <si>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</si>
  <si>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</si>
  <si>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</si>
  <si>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</si>
  <si>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</si>
  <si>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</si>
  <si>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</si>
  <si>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</si>
  <si>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</si>
  <si>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</si>
  <si>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</si>
  <si>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</si>
  <si>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</si>
  <si>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</si>
  <si>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</si>
  <si>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</si>
  <si>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</si>
  <si>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</si>
  <si>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</si>
  <si>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</si>
  <si>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</si>
  <si>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</si>
  <si>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</si>
  <si>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</si>
  <si>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</si>
  <si>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</si>
  <si>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</si>
  <si>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</si>
  <si>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</si>
  <si>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</si>
  <si>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</si>
  <si>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</si>
  <si>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</si>
  <si>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</si>
  <si>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</si>
  <si>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</si>
  <si>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</si>
  <si>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</si>
  <si>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</si>
  <si>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</si>
  <si>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</si>
  <si>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</si>
  <si>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</si>
  <si>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</si>
  <si>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</si>
  <si>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</si>
  <si>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</si>
  <si>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</si>
  <si>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</si>
  <si>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</si>
  <si>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</si>
  <si>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</si>
  <si>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</si>
  <si>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</si>
  <si>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</si>
  <si>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</si>
  <si>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</si>
  <si>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</si>
  <si>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</si>
  <si>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</si>
  <si>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</si>
  <si>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</si>
  <si>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</si>
  <si>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</si>
  <si>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</si>
  <si>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</si>
  <si>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</si>
  <si>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</si>
  <si>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</si>
  <si>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</si>
  <si>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</si>
  <si>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</si>
  <si>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</si>
  <si>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</si>
  <si>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</si>
  <si>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</si>
  <si>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</si>
  <si>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</si>
  <si>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</si>
  <si>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</si>
  <si>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</si>
  <si>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</si>
  <si>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</si>
  <si>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</si>
  <si>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</si>
  <si>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</si>
  <si>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</si>
  <si>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</si>
  <si>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</si>
  <si>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</si>
  <si>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</si>
  <si>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</si>
  <si>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</si>
  <si>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</si>
  <si>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</si>
  <si>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</si>
  <si>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</si>
  <si>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</si>
  <si>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</si>
  <si>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</si>
  <si>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</si>
  <si>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</si>
  <si>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</si>
  <si>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</si>
  <si>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</si>
  <si>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</si>
  <si>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</si>
  <si>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</si>
  <si>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</si>
  <si>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</si>
  <si>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</si>
  <si>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</si>
  <si>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</si>
  <si>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</si>
  <si>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</si>
  <si>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</si>
  <si>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</si>
  <si>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</si>
  <si>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</si>
  <si>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</si>
  <si>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</si>
  <si>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</si>
  <si>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</si>
  <si>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</si>
  <si>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</si>
  <si>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</si>
  <si>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</si>
  <si>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</si>
  <si>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</si>
  <si>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</si>
  <si>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</si>
  <si>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</si>
  <si>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</si>
  <si>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</si>
  <si>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</si>
  <si>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</si>
  <si>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</si>
  <si>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</si>
  <si>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</si>
  <si>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</si>
  <si>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</si>
  <si>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</si>
  <si>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</si>
  <si>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</si>
  <si>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</si>
  <si>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</si>
  <si>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</si>
  <si>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</si>
  <si>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</si>
  <si>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</si>
  <si>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</si>
  <si>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</si>
  <si>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</si>
  <si>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</si>
  <si>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</si>
  <si>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</si>
  <si>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</si>
  <si>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</si>
  <si>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</si>
  <si>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</si>
  <si>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</si>
  <si>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</si>
  <si>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</si>
  <si>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</si>
  <si>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</si>
  <si>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</si>
  <si>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</si>
  <si>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</si>
  <si>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</si>
  <si>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</si>
  <si>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</si>
  <si>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</si>
  <si>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</si>
  <si>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</si>
  <si>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</si>
  <si>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</si>
  <si>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</si>
  <si>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</si>
  <si>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</si>
  <si>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</si>
  <si>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</si>
  <si>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</si>
  <si>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</si>
  <si>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</si>
  <si>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</si>
  <si>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</si>
  <si>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</si>
  <si>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</si>
  <si>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</si>
  <si>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</si>
  <si>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</si>
  <si>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</si>
  <si>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</si>
  <si>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</si>
  <si>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</si>
  <si>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</si>
  <si>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</si>
  <si>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</si>
  <si>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</si>
  <si>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</si>
  <si>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</si>
  <si>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</si>
  <si>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</si>
  <si>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</si>
  <si>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</si>
  <si>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</si>
  <si>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</si>
  <si>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</si>
  <si>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</si>
  <si>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</si>
  <si>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</si>
  <si>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</si>
  <si>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</si>
  <si>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</si>
  <si>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</si>
  <si>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</si>
  <si>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</si>
  <si>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</si>
  <si>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</si>
  <si>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</si>
  <si>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</si>
  <si>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</si>
  <si>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</si>
  <si>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</si>
  <si>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</si>
  <si>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</si>
  <si>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</si>
  <si>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</si>
  <si>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</si>
  <si>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</si>
  <si>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</si>
  <si>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</si>
  <si>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</si>
  <si>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</si>
  <si>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</si>
  <si>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</si>
  <si>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</si>
  <si>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</si>
  <si>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</si>
  <si>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</si>
  <si>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</si>
  <si>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</si>
  <si>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</si>
  <si>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</si>
  <si>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</si>
  <si>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</si>
  <si>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</si>
  <si>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</si>
  <si>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</si>
  <si>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</si>
  <si>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</si>
  <si>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</si>
  <si>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</si>
  <si>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</si>
  <si>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</si>
  <si>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</si>
  <si>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</si>
  <si>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</si>
  <si>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</si>
  <si>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</si>
  <si>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</si>
  <si>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</si>
  <si>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</si>
  <si>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</si>
  <si>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</si>
  <si>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</si>
  <si>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</si>
  <si>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</si>
  <si>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</si>
  <si>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</si>
  <si>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</si>
  <si>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</si>
  <si>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</si>
  <si>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</si>
  <si>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</si>
  <si>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</si>
  <si>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</si>
  <si>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</si>
  <si>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</si>
  <si>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</si>
  <si>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</si>
  <si>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</si>
  <si>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</si>
  <si>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</si>
  <si>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</si>
  <si>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</si>
  <si>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</si>
  <si>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</si>
  <si>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</si>
  <si>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</si>
  <si>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</si>
  <si>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</si>
  <si>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</si>
  <si>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</si>
  <si>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</si>
  <si>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</si>
  <si>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</si>
  <si>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</si>
  <si>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</si>
  <si>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</si>
  <si>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</si>
  <si>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</si>
  <si>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</si>
  <si>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</si>
  <si>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</si>
  <si>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</si>
  <si>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</si>
  <si>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</si>
  <si>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</si>
  <si>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</si>
  <si>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</si>
  <si>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</si>
  <si>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</si>
  <si>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</si>
  <si>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</si>
  <si>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</si>
  <si>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</si>
  <si>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</si>
  <si>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</si>
  <si>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</si>
  <si>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</si>
  <si>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</si>
  <si>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</si>
  <si>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</si>
  <si>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</si>
  <si>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</si>
  <si>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</si>
  <si>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</si>
  <si>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</si>
  <si>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</si>
  <si>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</si>
  <si>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</si>
  <si>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</si>
  <si>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</si>
  <si>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</si>
  <si>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</si>
  <si>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</si>
  <si>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</si>
  <si>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</si>
  <si>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</si>
  <si>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</si>
  <si>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</si>
  <si>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</si>
  <si>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</si>
  <si>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</si>
  <si>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</si>
  <si>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</si>
  <si>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</si>
  <si>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</si>
  <si>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</si>
  <si>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</si>
  <si>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</si>
  <si>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</si>
  <si>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</si>
  <si>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</si>
  <si>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</si>
  <si>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</si>
  <si>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</si>
  <si>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</si>
  <si>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</si>
  <si>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</si>
  <si>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</si>
  <si>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</si>
  <si>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</si>
  <si>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</si>
  <si>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</si>
  <si>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</si>
  <si>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</si>
  <si>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</si>
  <si>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</si>
  <si>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</si>
  <si>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</si>
  <si>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</si>
  <si>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</si>
  <si>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</si>
  <si>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</si>
  <si>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</si>
  <si>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</si>
  <si>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</si>
  <si>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</si>
  <si>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</si>
  <si>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</si>
  <si>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</si>
  <si>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</si>
  <si>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</si>
  <si>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</si>
  <si>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</si>
  <si>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</si>
  <si>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</si>
  <si>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</si>
  <si>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</si>
  <si>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</si>
  <si>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</si>
  <si>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</si>
  <si>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</si>
  <si>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</si>
  <si>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</si>
  <si>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</si>
  <si>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</si>
  <si>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</si>
  <si>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</si>
  <si>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</si>
  <si>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</si>
  <si>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</si>
  <si>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</si>
  <si>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</si>
  <si>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</si>
  <si>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</si>
  <si>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</si>
  <si>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</si>
  <si>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</si>
  <si>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</si>
  <si>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</si>
  <si>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</si>
  <si>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</si>
  <si>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</si>
  <si>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</si>
  <si>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</si>
  <si>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</si>
  <si>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</si>
  <si>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</si>
  <si>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</si>
  <si>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</si>
  <si>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</si>
  <si>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</si>
  <si>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</si>
  <si>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</si>
  <si>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</si>
  <si>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</si>
  <si>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</si>
  <si>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</si>
  <si>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</si>
  <si>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</si>
  <si>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</si>
  <si>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</si>
  <si>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</si>
  <si>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</si>
  <si>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</si>
  <si>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</si>
  <si>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</si>
  <si>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</si>
  <si>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</si>
  <si>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</si>
  <si>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</si>
  <si>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</si>
  <si>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</si>
  <si>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</si>
  <si>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</si>
  <si>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</si>
  <si>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</si>
  <si>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</si>
  <si>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</si>
  <si>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</si>
  <si>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</si>
  <si>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</si>
  <si>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</si>
  <si>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</si>
  <si>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</si>
  <si>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</si>
  <si>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</si>
  <si>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</si>
  <si>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</si>
  <si>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</si>
  <si>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</si>
  <si>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</si>
  <si>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</si>
  <si>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</si>
  <si>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</si>
  <si>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</si>
  <si>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</si>
  <si>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</si>
  <si>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</si>
  <si>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</si>
  <si>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</si>
  <si>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</si>
  <si>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</si>
  <si>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</si>
  <si>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</si>
  <si>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</si>
  <si>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</si>
  <si>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</si>
  <si>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</si>
  <si>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</si>
  <si>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</si>
  <si>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</si>
  <si>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</si>
  <si>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</si>
  <si>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</si>
  <si>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</si>
  <si>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</si>
  <si>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</si>
  <si>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</si>
  <si>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</si>
  <si>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</si>
  <si>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</si>
  <si>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</si>
  <si>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</si>
  <si>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</si>
  <si>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</si>
  <si>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</si>
  <si>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</si>
  <si>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</si>
  <si>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</si>
  <si>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</si>
  <si>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</si>
  <si>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</si>
  <si>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</si>
  <si>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</si>
  <si>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</si>
  <si>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</si>
  <si>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</si>
  <si>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</si>
  <si>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</si>
  <si>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</si>
  <si>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</si>
  <si>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</si>
  <si>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</si>
  <si>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</si>
  <si>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</si>
  <si>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</si>
  <si>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</si>
  <si>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</si>
  <si>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</si>
  <si>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</si>
  <si>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</si>
  <si>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</si>
  <si>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</si>
  <si>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</si>
  <si>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</si>
  <si>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</si>
  <si>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</si>
  <si>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</si>
  <si>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</si>
  <si>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</si>
  <si>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</si>
  <si>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</si>
  <si>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</si>
  <si>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</si>
  <si>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</si>
  <si>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</si>
  <si>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</si>
  <si>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</si>
  <si>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</si>
  <si>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</si>
  <si>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</si>
  <si>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</si>
  <si>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</si>
  <si>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</si>
  <si>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</si>
  <si>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</si>
  <si>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</si>
  <si>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</si>
  <si>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</si>
  <si>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</si>
  <si>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</si>
  <si>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</si>
  <si>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</si>
  <si>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</si>
  <si>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</si>
  <si>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</si>
  <si>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</si>
  <si>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</si>
  <si>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</si>
  <si>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</si>
  <si>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</si>
  <si>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</si>
  <si>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</si>
  <si>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</si>
  <si>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</si>
  <si>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</si>
  <si>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</si>
  <si>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</si>
  <si>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</si>
  <si>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</si>
  <si>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</si>
  <si>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</si>
  <si>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</si>
  <si>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</si>
  <si>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</si>
  <si>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</si>
  <si>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</si>
  <si>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</si>
  <si>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</si>
  <si>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</si>
  <si>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</si>
  <si>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</si>
  <si>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</si>
  <si>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</si>
  <si>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</si>
  <si>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</si>
  <si>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</si>
  <si>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</si>
  <si>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</si>
  <si>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</si>
  <si>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</si>
  <si>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</si>
  <si>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</si>
  <si>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</si>
  <si>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</si>
  <si>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</si>
  <si>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</si>
  <si>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</si>
  <si>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</si>
  <si>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</si>
  <si>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</si>
  <si>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</si>
  <si>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</si>
  <si>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</si>
  <si>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</si>
  <si>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</si>
  <si>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</si>
  <si>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</si>
  <si>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</si>
  <si>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</si>
  <si>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</si>
  <si>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</si>
  <si>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</si>
  <si>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</si>
  <si>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</si>
  <si>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</si>
  <si>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</si>
  <si>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</si>
  <si>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</si>
  <si>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</si>
  <si>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</si>
  <si>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</si>
  <si>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</si>
  <si>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</si>
  <si>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</si>
  <si>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</si>
  <si>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</si>
  <si>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</si>
  <si>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</si>
  <si>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</si>
  <si>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</si>
  <si>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</si>
  <si>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</si>
  <si>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</si>
  <si>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</si>
  <si>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</si>
  <si>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</si>
  <si>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</si>
  <si>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</si>
  <si>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</si>
  <si>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</si>
  <si>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</si>
  <si>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</si>
  <si>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</si>
  <si>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</si>
  <si>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</si>
  <si>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</si>
  <si>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</si>
  <si>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</si>
  <si>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</si>
  <si>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</si>
  <si>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</si>
  <si>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</si>
  <si>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</si>
  <si>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</si>
  <si>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</si>
  <si>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</si>
  <si>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</si>
  <si>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</si>
  <si>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</si>
  <si>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</si>
  <si>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</si>
  <si>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</si>
  <si>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</si>
  <si>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</si>
  <si>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</si>
  <si>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</si>
  <si>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</si>
  <si>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</si>
  <si>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</si>
  <si>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</si>
  <si>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</si>
  <si>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</si>
  <si>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</si>
  <si>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</si>
  <si>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</si>
  <si>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</si>
  <si>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</si>
  <si>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</si>
  <si>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</si>
  <si>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</si>
  <si>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</si>
  <si>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</si>
  <si>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</si>
  <si>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</si>
  <si>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</si>
  <si>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</si>
  <si>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</si>
  <si>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</si>
  <si>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</si>
  <si>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</si>
  <si>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</si>
  <si>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</si>
  <si>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</si>
  <si>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</si>
  <si>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</si>
  <si>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</si>
  <si>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</si>
  <si>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</si>
  <si>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</si>
  <si>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</si>
  <si>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</si>
  <si>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</si>
  <si>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</si>
  <si>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</si>
  <si>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</si>
  <si>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</si>
  <si>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</si>
  <si>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</si>
  <si>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</si>
  <si>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</si>
  <si>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</si>
  <si>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</si>
  <si>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</si>
  <si>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</si>
  <si>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</si>
  <si>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</si>
  <si>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</si>
  <si>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</si>
  <si>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</si>
  <si>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</si>
  <si>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</si>
  <si>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</si>
  <si>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</si>
  <si>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</si>
  <si>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</si>
  <si>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</si>
  <si>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</si>
  <si>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</si>
  <si>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</si>
  <si>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</si>
  <si>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</si>
  <si>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</si>
  <si>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</si>
  <si>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</si>
  <si>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</si>
  <si>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</si>
  <si>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</si>
  <si>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</si>
  <si>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</si>
  <si>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</si>
  <si>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</si>
  <si>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</si>
  <si>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</si>
  <si>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</si>
  <si>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</si>
  <si>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</si>
  <si>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</si>
  <si>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</si>
  <si>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</si>
  <si>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</si>
  <si>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</si>
  <si>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</si>
  <si>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</si>
  <si>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</si>
  <si>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</si>
  <si>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</si>
  <si>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</si>
  <si>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</si>
  <si>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</si>
  <si>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</si>
  <si>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</si>
  <si>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</si>
  <si>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</si>
  <si>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</si>
  <si>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</si>
  <si>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</si>
  <si>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</si>
  <si>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</si>
  <si>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</si>
  <si>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</si>
  <si>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</si>
  <si>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</si>
  <si>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</si>
  <si>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</si>
  <si>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</si>
  <si>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</si>
  <si>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</si>
  <si>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</si>
  <si>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</si>
  <si>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</si>
  <si>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</si>
  <si>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</si>
  <si>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</si>
  <si>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</si>
  <si>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</si>
  <si>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</si>
  <si>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</si>
  <si>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</si>
  <si>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</si>
  <si>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</si>
  <si>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</si>
  <si>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</si>
  <si>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</si>
  <si>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</si>
  <si>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</si>
  <si>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</si>
  <si>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</si>
  <si>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</si>
  <si>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</si>
  <si>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</si>
  <si>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</si>
  <si>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</si>
  <si>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</si>
  <si>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</si>
  <si>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</si>
  <si>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</si>
  <si>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</si>
  <si>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</si>
  <si>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</si>
  <si>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</si>
  <si>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</si>
  <si>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</si>
  <si>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</si>
  <si>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</si>
  <si>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</si>
  <si>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</si>
  <si>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</si>
  <si>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</si>
  <si>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</si>
  <si>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</si>
  <si>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</si>
  <si>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</si>
  <si>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</si>
  <si>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</si>
  <si>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</si>
  <si>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</si>
  <si>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</si>
  <si>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</si>
  <si>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</si>
  <si>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</si>
  <si>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</si>
  <si>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</si>
  <si>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</si>
  <si>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</si>
  <si>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</si>
  <si>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</si>
  <si>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</si>
  <si>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</si>
  <si>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</si>
  <si>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</si>
  <si>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</si>
  <si>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</si>
  <si>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</si>
  <si>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</si>
  <si>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</si>
  <si>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</si>
  <si>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</si>
  <si>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</si>
  <si>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</si>
  <si>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</si>
  <si>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</si>
  <si>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</si>
  <si>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</si>
  <si>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</si>
  <si>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</si>
  <si>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</si>
  <si>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</si>
  <si>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</si>
  <si>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</si>
  <si>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</si>
  <si>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</si>
  <si>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</si>
  <si>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</si>
  <si>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</si>
  <si>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</si>
  <si>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</si>
  <si>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</si>
  <si>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</si>
  <si>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</si>
  <si>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</si>
  <si>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</si>
  <si>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</si>
  <si>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</si>
  <si>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</si>
  <si>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</si>
  <si>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</si>
  <si>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</si>
  <si>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</si>
  <si>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</si>
  <si>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</si>
  <si>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</si>
  <si>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</si>
  <si>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</si>
  <si>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</si>
  <si>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</si>
  <si>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</si>
  <si>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</si>
  <si>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</si>
  <si>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</si>
  <si>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</si>
  <si>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</si>
  <si>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</si>
  <si>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</si>
  <si>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</si>
  <si>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</si>
  <si>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</si>
  <si>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</si>
  <si>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</si>
  <si>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</si>
  <si>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</si>
  <si>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</si>
  <si>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</si>
  <si>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</si>
  <si>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</si>
  <si>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</si>
  <si>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</si>
  <si>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</si>
  <si>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</si>
  <si>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</si>
  <si>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</si>
  <si>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</si>
  <si>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</si>
  <si>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</si>
  <si>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</si>
  <si>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</si>
  <si>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</si>
  <si>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</si>
  <si>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</si>
  <si>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</si>
  <si>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</si>
  <si>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</si>
  <si>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</si>
  <si>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</si>
  <si>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</si>
  <si>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</si>
  <si>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</si>
  <si>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</si>
  <si>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</si>
  <si>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</si>
  <si>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</si>
  <si>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</si>
  <si>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</si>
  <si>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</si>
  <si>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</si>
  <si>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</si>
  <si>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</si>
  <si>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</si>
  <si>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</si>
  <si>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</si>
  <si>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</si>
  <si>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</si>
  <si>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</si>
  <si>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</si>
  <si>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</si>
  <si>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</si>
  <si>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</si>
  <si>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</si>
  <si>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</si>
  <si>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</si>
  <si>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</si>
  <si>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</si>
  <si>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</si>
  <si>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</si>
  <si>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</si>
  <si>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</si>
  <si>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</si>
  <si>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</si>
  <si>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</si>
  <si>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</si>
  <si>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</si>
  <si>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</si>
  <si>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</si>
  <si>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</si>
  <si>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</si>
  <si>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</si>
  <si>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</si>
  <si>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</si>
  <si>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</si>
  <si>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</si>
  <si>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</si>
  <si>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</si>
  <si>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</si>
  <si>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</si>
  <si>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</si>
  <si>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</si>
  <si>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</si>
  <si>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</si>
  <si>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</si>
  <si>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</si>
  <si>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</si>
  <si>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</si>
  <si>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</si>
  <si>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</si>
  <si>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</si>
  <si>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</si>
  <si>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</si>
  <si>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</si>
  <si>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</si>
  <si>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</si>
  <si>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</si>
  <si>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</si>
  <si>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</si>
  <si>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</si>
  <si>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</si>
  <si>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</si>
  <si>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</si>
  <si>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</si>
  <si>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</si>
  <si>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</si>
  <si>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</si>
  <si>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</si>
  <si>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</si>
  <si>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</si>
  <si>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</si>
  <si>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</si>
  <si>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</si>
  <si>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</si>
  <si>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</si>
  <si>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</si>
  <si>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Row Labels</t>
  </si>
  <si>
    <t>Grand Total</t>
  </si>
  <si>
    <t>(All)</t>
  </si>
  <si>
    <t>Count of Category</t>
  </si>
  <si>
    <t>Count of Sub-Category</t>
  </si>
  <si>
    <t>Date Created Conversio</t>
  </si>
  <si>
    <t>Date Ended Conversion</t>
  </si>
  <si>
    <t>Count of Date Created Conversio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</si>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</sst>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rgb="FFFFC7CE"/>
        </patternFill>
      </fill>
    </dxf>
    <dxf>
      <fill>
        <patternFill>
          <bgColor theme="9"/>
        </patternFill>
      </fill>
    </dxf>
    <dxf>
      <fill>
        <patternFill>
          <bgColor theme="7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Campaigns Analysis.xlsx]Analysis by category and State!PivotTable7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'Analysis by category and State'!$B$3:$B$4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'Analysis by category and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'Analysis by category and State'!$B$5:$B$14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3B-3C4B-8647-95E622AB93E9}"/>
            </c:ext>
          </c:extLst>
        </c:ser>
        <c:ser>
          <c:idx val="1"/>
          <c:order val="1"/>
          <c:tx>
            <c:strRef>
              <c:f>'Analysis by category and State'!$C$3:$C$4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'Analysis by category and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'Analysis by category and State'!$C$5:$C$14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3B-3C4B-8647-95E622AB93E9}"/>
            </c:ext>
          </c:extLst>
        </c:ser>
        <c:ser>
          <c:idx val="2"/>
          <c:order val="2"/>
          <c:tx>
            <c:strRef>
              <c:f>'Analysis by category and State'!$D$3:$D$4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'Analysis by category and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'Analysis by category and State'!$D$5:$D$14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83B-3C4B-8647-95E622AB93E9}"/>
            </c:ext>
          </c:extLst>
        </c:ser>
        <c:ser>
          <c:idx val="3"/>
          <c:order val="3"/>
          <c:tx>
            <c:strRef>
              <c:f>'Analysis by category and State'!$E$3:$E$4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'Analysis by category and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'Analysis by category and State'!$E$5:$E$14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83B-3C4B-8647-95E622AB93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565935"/>
        <c:axId val="99456543"/>
      </c:barChart>
      <c:catAx>
        <c:axId val="99565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456543"/>
        <c:crosses val="autoZero"/>
        <c:auto val="1"/>
        <c:lblAlgn val="ctr"/>
        <c:lblOffset val="100"/>
        <c:noMultiLvlLbl val="0"/>
      </c:catAx>
      <c:valAx>
        <c:axId val="99456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565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Campaigns Analysis.xlsx]Analysis-Sub-category &amp; State!PivotTable8</c:name>
    <c:fmtId val="1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'Analysis-Sub-category &amp; State'!$B$3:$B$4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'Analysis-Sub-category &amp; State'!$A$5:$A$46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'Analysis-Sub-category &amp; State'!$B$5:$B$46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A3-644F-9C28-8F4FD55FF2DE}"/>
            </c:ext>
          </c:extLst>
        </c:ser>
        <c:ser>
          <c:idx val="1"/>
          <c:order val="1"/>
          <c:tx>
            <c:strRef>
              <c:f>'Analysis-Sub-category &amp; State'!$C$3:$C$4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'Analysis-Sub-category &amp; State'!$A$5:$A$46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'Analysis-Sub-category &amp; State'!$C$5:$C$46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4A3-644F-9C28-8F4FD55FF2DE}"/>
            </c:ext>
          </c:extLst>
        </c:ser>
        <c:ser>
          <c:idx val="2"/>
          <c:order val="2"/>
          <c:tx>
            <c:strRef>
              <c:f>'Analysis-Sub-category &amp; State'!$D$3:$D$4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'Analysis-Sub-category &amp; State'!$A$5:$A$46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'Analysis-Sub-category &amp; State'!$D$5:$D$46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4A3-644F-9C28-8F4FD55FF2DE}"/>
            </c:ext>
          </c:extLst>
        </c:ser>
        <c:ser>
          <c:idx val="3"/>
          <c:order val="3"/>
          <c:tx>
            <c:strRef>
              <c:f>'Analysis-Sub-category &amp; State'!$E$3:$E$4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'Analysis-Sub-category &amp; State'!$A$5:$A$46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'Analysis-Sub-category &amp; State'!$E$5:$E$46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4A3-644F-9C28-8F4FD55FF2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7972367"/>
        <c:axId val="108091535"/>
      </c:barChart>
      <c:catAx>
        <c:axId val="97972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91535"/>
        <c:crosses val="autoZero"/>
        <c:auto val="1"/>
        <c:lblAlgn val="ctr"/>
        <c:lblOffset val="100"/>
        <c:noMultiLvlLbl val="0"/>
      </c:catAx>
      <c:valAx>
        <c:axId val="108091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972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Campaigns Analysis.xlsx]Analysis-Date &amp; State!PivotTable1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'Analysis-Date &amp; State'!$B$4:$B$5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'Analysis-Date &amp;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'Analysis-Date &amp; State'!$B$6:$B$18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D4-E14A-9D6F-7CE8915E244A}"/>
            </c:ext>
          </c:extLst>
        </c:ser>
        <c:ser>
          <c:idx val="1"/>
          <c:order val="1"/>
          <c:tx>
            <c:strRef>
              <c:f>'Analysis-Date &amp; 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'Analysis-Date &amp;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'Analysis-Date &amp; State'!$C$6:$C$18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D4-E14A-9D6F-7CE8915E244A}"/>
            </c:ext>
          </c:extLst>
        </c:ser>
        <c:ser>
          <c:idx val="2"/>
          <c:order val="2"/>
          <c:tx>
            <c:strRef>
              <c:f>'Analysis-Date &amp; State'!$D$4:$D$5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'Analysis-Date &amp;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'Analysis-Date &amp; State'!$D$6:$D$18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1D4-E14A-9D6F-7CE8915E244A}"/>
            </c:ext>
          </c:extLst>
        </c:ser>
        <c:ser>
          <c:idx val="3"/>
          <c:order val="3"/>
          <c:tx>
            <c:strRef>
              <c:f>'Analysis-Date &amp; State'!$E$4:$E$5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'Analysis-Date &amp;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'Analysis-Date &amp; State'!$E$6:$E$18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1D4-E14A-9D6F-7CE8915E24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2691391"/>
        <c:axId val="1202052239"/>
      </c:lineChart>
      <c:catAx>
        <c:axId val="1202691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2052239"/>
        <c:crosses val="autoZero"/>
        <c:auto val="1"/>
        <c:lblAlgn val="ctr"/>
        <c:lblOffset val="100"/>
        <c:noMultiLvlLbl val="0"/>
      </c:catAx>
      <c:valAx>
        <c:axId val="120205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2691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2E-244E-B713-E420F7FD5AC5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2E-244E-B713-E420F7FD5AC5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92E-244E-B713-E420F7FD5A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3829183"/>
        <c:axId val="804333519"/>
      </c:lineChart>
      <c:catAx>
        <c:axId val="773829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4333519"/>
        <c:crosses val="autoZero"/>
        <c:auto val="1"/>
        <c:lblAlgn val="ctr"/>
        <c:lblOffset val="100"/>
        <c:noMultiLvlLbl val="0"/>
      </c:catAx>
      <c:valAx>
        <c:axId val="804333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829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228600</xdr:colOff>
      <xdr:row>16</xdr:row>
      <xdr:rowOff>184150</xdr:rowOff>
    </xdr:from>
    <xdr:to>
      <xdr:col>45</xdr:col>
      <xdr:colOff>101600</xdr:colOff>
      <xdr:row>38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4F99B0-40CE-5544-B486-4826A3D71B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812800</xdr:colOff>
      <xdr:row>9</xdr:row>
      <xdr:rowOff>114300</xdr:rowOff>
    </xdr:from>
    <xdr:to>
      <xdr:col>19</xdr:col>
      <xdr:colOff>749300</xdr:colOff>
      <xdr:row>37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713B2C-DD3E-4F41-8B0F-D153D45CA7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177800</xdr:colOff>
      <xdr:row>16</xdr:row>
      <xdr:rowOff>107950</xdr:rowOff>
    </xdr:from>
    <xdr:to>
      <xdr:col>16</xdr:col>
      <xdr:colOff>571500</xdr:colOff>
      <xdr:row>35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AFD4F5-DA5E-D743-B4D0-5045A7E069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482600</xdr:colOff>
      <xdr:row>17</xdr:row>
      <xdr:rowOff>50800</xdr:rowOff>
    </xdr:from>
    <xdr:to>
      <xdr:col>15</xdr:col>
      <xdr:colOff>444500</xdr:colOff>
      <xdr:row>39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0BA91C-40A7-524E-BF7A-A394C982E8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88.657445486111" createdVersion="6" refreshedVersion="6" minRefreshableVersion="3" recordCount="4114" xr:uid="{AD93DF41-1CEB-0840-BB43-9D332CB5D79F}">
  <cacheSource type="worksheet">
    <worksheetSource ref="A1:R4115" sheet="Kickstarter Campaigns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88.678337731479" createdVersion="6" refreshedVersion="6" minRefreshableVersion="3" recordCount="4114" xr:uid="{F6E7C918-2FC8-E546-A89E-6073C1E8C1C7}">
  <cacheSource type="worksheet">
    <worksheetSource ref="A1:T4115" sheet="Kickstarter Campaigns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7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0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1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2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7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3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8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7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4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8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15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16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17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15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18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19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0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8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7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8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8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2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22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23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24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25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5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26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7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8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24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27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8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28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3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29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2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8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8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30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31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5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7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32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13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21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3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8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3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34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19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35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36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29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17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3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3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38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3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39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2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8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40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41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42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4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44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3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13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45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8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3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8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2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3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41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28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38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3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26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41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8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8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30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2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28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13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7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21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46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47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26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19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3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48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3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49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35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8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40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2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5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5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5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5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5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5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5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5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53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5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5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5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54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5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5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55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5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5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56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8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5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57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5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5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5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59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60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5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5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60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61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5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5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60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56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5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6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5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5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5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5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5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63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5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60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5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64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5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65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66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56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5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5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5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5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52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5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67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5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68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69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70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5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71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56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5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5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63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5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5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5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62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5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5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5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5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7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54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60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5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73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74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5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75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76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63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5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77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5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5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78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79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5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5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5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5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80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81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53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82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60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5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5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5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5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5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6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5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5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5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5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5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56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5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67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5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5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5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5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78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29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40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40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3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35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3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83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8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7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40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9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7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6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3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86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3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87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88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13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89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90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90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38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91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88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38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92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42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93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9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94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9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34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5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95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96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94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10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7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35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97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15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98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3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13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8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1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7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8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18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17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7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15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9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1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17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8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100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2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101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38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17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3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3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0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102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7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35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7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10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40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13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3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9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4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1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3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40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104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3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1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13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40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10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7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3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16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7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5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9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10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13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8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1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1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4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106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0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3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13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41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3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1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15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3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31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3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107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3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7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9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7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5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7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5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108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5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10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13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26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28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5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20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24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2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109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110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20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8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11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9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11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8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7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5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20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29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13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10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13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20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24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2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29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29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2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0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7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2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21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28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8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8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5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53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60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60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113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5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60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5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5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5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53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51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54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5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6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5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5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5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114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5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5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5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115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5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6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5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113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5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56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5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60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5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116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5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6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5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60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5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5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5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5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5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5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53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5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11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60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66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5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5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60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81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82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56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5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5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53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5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5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69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118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52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5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119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5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66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5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5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5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5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5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5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5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5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5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5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5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6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6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54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56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5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60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53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60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5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5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5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60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5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5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56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5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51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56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78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5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60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5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61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21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2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41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0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8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35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7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31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22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2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8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8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2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3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90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0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20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7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5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6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5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5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6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11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5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5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5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56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6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6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5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5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121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5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56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60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5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5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5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5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5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5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5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5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5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5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6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60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5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5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5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5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6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5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5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5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5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60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5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5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5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5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6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5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6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114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5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5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65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5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56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61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5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5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5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5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122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5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53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60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5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65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5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56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5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5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60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60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5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5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5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70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5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5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5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56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5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5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6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5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5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5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5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123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5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5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5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5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60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5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81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5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5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5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5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5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5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12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17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125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126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127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88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13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3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49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0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7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8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48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128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92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111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3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6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60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5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9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118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4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6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66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1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11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66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5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77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60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73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65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77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73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5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60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113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5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6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130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74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81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6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113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131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60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132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77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133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6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11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134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2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60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6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5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13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66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5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122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60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77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6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4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6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60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12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108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88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15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2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8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7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94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26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88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9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12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28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5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136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108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13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137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13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21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8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4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2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9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8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8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17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20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0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2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90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1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21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2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5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2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5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5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5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71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5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5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5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139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5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5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56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14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53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76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60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5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56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3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18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8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3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14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1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35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142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15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12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3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8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3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2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20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7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29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1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8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14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20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7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8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3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2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8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3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3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143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12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3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13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0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94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15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8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8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1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144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8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8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7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3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13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3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29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14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7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21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2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16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7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10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1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16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28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7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3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128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146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28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108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8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8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28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19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22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2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8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90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3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147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8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12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2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82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5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5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7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53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82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148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5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81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5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0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148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5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139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149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0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13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56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6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68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67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150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139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5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11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11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6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56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139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54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115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53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67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5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56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121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5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5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5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5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5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56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5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5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5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56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6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5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6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113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5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5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5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6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6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6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5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134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0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5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57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56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5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5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57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5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151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113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7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52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5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6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5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6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5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6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123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53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114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54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55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53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53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5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81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60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5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151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67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60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152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52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53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53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57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115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132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5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60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60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60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7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82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60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153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13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5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131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53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60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56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5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122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80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154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5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5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5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60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5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5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55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5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123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5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65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5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53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113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53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0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155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59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5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3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5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63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13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150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5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156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5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5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5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5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157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131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134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56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56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61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56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15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158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159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1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160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17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5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3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16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20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161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13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29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3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22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29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20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2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1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30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3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114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60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6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1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114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56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56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73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5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11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0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5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5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52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1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1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59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56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114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5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0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5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56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5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5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51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59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5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5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0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51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2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2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5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113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0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56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5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2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53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2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5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139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5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56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5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0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5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71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5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5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5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59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53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5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5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5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5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5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5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5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53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5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5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5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5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5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5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7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5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5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5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5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5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5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5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5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114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5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5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5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54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5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52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6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113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60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5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53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5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5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65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5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5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5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5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0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118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53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5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5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5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5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5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5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5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56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5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5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5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6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81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5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65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65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2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2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13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3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164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29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16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15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166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3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167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16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168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169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170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7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21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171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21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3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41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3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1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172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7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32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21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8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173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3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174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175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3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38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176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20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113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6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65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5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1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6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5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5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6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8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5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56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5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5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82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5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56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7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6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5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3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28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16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108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143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3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177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21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17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179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1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180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0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181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182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3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35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7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10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17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183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17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8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21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16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15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1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21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3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19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184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3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19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38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38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38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39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8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7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21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29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86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8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5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1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5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21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8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2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48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5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2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39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6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3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8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22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67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73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87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8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57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0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63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88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60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34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60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67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5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52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77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77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60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60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5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14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5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53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60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65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53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60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6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60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5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5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57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6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89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90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56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13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5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4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5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1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91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92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21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21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4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7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4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8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22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4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25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20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1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6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9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5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8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7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8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9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35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38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2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3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39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2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92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93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94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31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95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20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96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3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3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97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3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98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0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6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1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5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35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2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08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20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35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5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9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23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99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5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3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53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5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5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6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11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5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5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5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6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6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5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5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60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5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5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5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5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5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68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5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5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59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5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5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88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5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54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5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60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56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3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5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60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5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5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5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5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5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5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5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5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5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5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5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5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6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57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56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5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5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5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5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7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4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200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201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2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41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21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29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0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86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0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20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92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20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8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203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0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6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5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6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5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5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5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5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53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5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34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5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60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5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4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5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5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5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53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5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78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83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7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29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204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3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38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20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38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39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7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20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206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9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96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5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84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207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3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3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3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6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0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0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07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28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5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208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7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6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98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209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210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8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211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44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3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04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90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5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65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5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5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5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5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1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122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55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5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90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5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5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5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79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65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62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5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65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6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5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60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5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56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70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65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51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5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139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6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62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53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6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6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5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60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57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60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5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60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14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5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5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35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5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5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5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5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53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5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5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70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5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53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5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5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5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13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29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8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8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08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7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7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4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7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90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21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10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5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21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3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35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3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91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2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18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0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0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21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7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9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9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7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16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7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3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213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94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2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8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7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3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3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8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06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7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8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0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3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5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2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0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24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7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7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07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28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8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2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88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0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21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3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3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29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0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7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64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3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3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9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3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7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0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30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80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0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1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20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90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21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90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7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5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66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5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3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5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34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56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8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78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69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216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14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5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81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5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68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5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6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73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5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5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60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87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5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5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54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5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6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6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57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5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53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59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5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59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52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5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60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52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5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5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113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60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54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22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5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49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5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5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5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5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5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5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57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60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70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5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5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5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38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15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90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35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34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2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22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4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80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3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217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29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3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28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3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31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41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3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1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9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218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21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68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55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5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65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56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219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70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63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5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13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87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13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5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53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71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67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73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77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48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67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68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216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77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60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6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62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65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220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6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57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15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66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14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51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53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68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51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216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4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1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71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56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57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9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57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56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5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55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5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90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5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53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221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5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5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13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6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8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31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8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2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7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7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8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23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21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3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222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90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3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77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223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8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207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5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2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0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39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7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8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7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0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3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8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21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21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21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22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7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8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5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88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8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5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59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5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52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5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5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2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5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54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225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0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5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5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0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5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5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5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5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8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36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2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6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31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21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38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83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3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0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3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1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21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39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21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18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5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56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60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53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5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5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52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5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53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5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15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5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55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1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53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60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26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60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53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52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0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31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227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5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5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228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3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3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8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3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0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3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74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39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29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6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229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31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38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9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7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30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31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32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9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7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33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34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97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45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35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36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37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38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39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40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96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90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41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42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3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17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43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10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44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4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46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47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2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48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49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50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51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52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5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54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41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6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5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65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70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56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5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7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5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6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23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13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5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5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5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59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5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5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73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60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5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56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5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58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59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39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60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31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6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83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61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62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63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64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65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40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66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0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1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67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68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6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0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64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70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34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8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9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7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35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8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72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73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85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88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26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74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04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60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1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39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75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9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76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0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3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34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8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77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2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7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7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35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3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42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80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39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79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41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34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87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71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98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3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30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80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69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38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42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3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81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82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3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6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83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84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1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38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0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29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39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7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31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28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1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28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7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21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0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8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21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8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8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8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0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0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04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91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22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72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3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2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3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3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8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3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8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2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2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235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7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34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7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7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0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5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54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0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5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5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81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5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2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53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53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53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54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5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5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55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5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5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5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57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53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75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5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0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53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5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0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5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5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5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0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53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56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5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13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0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31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20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88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3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86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92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28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08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8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4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8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3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3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211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9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8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86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4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3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42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285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286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24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28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5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288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289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290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28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29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29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293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28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35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294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8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92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29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296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297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8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43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3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8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1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29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38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279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35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7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01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94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7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21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7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2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200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299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300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29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96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301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93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9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30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303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304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30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42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293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278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0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30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306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307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308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309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310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311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8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3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3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312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313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8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21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40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314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315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316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317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92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318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319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32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22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31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44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321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261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322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3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323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32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0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325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47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28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326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306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22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327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7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0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8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28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8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13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3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36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3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29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91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0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328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7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2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329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7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8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93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5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7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7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3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3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7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3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330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3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29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98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96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3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3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3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0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29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5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15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5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216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0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59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60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331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7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21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2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97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2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2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332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38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23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5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5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56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5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5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5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53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5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5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5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60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5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5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5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60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5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5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5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77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5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5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5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5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5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57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60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5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5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5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5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56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5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5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5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57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5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5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5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5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53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56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6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6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60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5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6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60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5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5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5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5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5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5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5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5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5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5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5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5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60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5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2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5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6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39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8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5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53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5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60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5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60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56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60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5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5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5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5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7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5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5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5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60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5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5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5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5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60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60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5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5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5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5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5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5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5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5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5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5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29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9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95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5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36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239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333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29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29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21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4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1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4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21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5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21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3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38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3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38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4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8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17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3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35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3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30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04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8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8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2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2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3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30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8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8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0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8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35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7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3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334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8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3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8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0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3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32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7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30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8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0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5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0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56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5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5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5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5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60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5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5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60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5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5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5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5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53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18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5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54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5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5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5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5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8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94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1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8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0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21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3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8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9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38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3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31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5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0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8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3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3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94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7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228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20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28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21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3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7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3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3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94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3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90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5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38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8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5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60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5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5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6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5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5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6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5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60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5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5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5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5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5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5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5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5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5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60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57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5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6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5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5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5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53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65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5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5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5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5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5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5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81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48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52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15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60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13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335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33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7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3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3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326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337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72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48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338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74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7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1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0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41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339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340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2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9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6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35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341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342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343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5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30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37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4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0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8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29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183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1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34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5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122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53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57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59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60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60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5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60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53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60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81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5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70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5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118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5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56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5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3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13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3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175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38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193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0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5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57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69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5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1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59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119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8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5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5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60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60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5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5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6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5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5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5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5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5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57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5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6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60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5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5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5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3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5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5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60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32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22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3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52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57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345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4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1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2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7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6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1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31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13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8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8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3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5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90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346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16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49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34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14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348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180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3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106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90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9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349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350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4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35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3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352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3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5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1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5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6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66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11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5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60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60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5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5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57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118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5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21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54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6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8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57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5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60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60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5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60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5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53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60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51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5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54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5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5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5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51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56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59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5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7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5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5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28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41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7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90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8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3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3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9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38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9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3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31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3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7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6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8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8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30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41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5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0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9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8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9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8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40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30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9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86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4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2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04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8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8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39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6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3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28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8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3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8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38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41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9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06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2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29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8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28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38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3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6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5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5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6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88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5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5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5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65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5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53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5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7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19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62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6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5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53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13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88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5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5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53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5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60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68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7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60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77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62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5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51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6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5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5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57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5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5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61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5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2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1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5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69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6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5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5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51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60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56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14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60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5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6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70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62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65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5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353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60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5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60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62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82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14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5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56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5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5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21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51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5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20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59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66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1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14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1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32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8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8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3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6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8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7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3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29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7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30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8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7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3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3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68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5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6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5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5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65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5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56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5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53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59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5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5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64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23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53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5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5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5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5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0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3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7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5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35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35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00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8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1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21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8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93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35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32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7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5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32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1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92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8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08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5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8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93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8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3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8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354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74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3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7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8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355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5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40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8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9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44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8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37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39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6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96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40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3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3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7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0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7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31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7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3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351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20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39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5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3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8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3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92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40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5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3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82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7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5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29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5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30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5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5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8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87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328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83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3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48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5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5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5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5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5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5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5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56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5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5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356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68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57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5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81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56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5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5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56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64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5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5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5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1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77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5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5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60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5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5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5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5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8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53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5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6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5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61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62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63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60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61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5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5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65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23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65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5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77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81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15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5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7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7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6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68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5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78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5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1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62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65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5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56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1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5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5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5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5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60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74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49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5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5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65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5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5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60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6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63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5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29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6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70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30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56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5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6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60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2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53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5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50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5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57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90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6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3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7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357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40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92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1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7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35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8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21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3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38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3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00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2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31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39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3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0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5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41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3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7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5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41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6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74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35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8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5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7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5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3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8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31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87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81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5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65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60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81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5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55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5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57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5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21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5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6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358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78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5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56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5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3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3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7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9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8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9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8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1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8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8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31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21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8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7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3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0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5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1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2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3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1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9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5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64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6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7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8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3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7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7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0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41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3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3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3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3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38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7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1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38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30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7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21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30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5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8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3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0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3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34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6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2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30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21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21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22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2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3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7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5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3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35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3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08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3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1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20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1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8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8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8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0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35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359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06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90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3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2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8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31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04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8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3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31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1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3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08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75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8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5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8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3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85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5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8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9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29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7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3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1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21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4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7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7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91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6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8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86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8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8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5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1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3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7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8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21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93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7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2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5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7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8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42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7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36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1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7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7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3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7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40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47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7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3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360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7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2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90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86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3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8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3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8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8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7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9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3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21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7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20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8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8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6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3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41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316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8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361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3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20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38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3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8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1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5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8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8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7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8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3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85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39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3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8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2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3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8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28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8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7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3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7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7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5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49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3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3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9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8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3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2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5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8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8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20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7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3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6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3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8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362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363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8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9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9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5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93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43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7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42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30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7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7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87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4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9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364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86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80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3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1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3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3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7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0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40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9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0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1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8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7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4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3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41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40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30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7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7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2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35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7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9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30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0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40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30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37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8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8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3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39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5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1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7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8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3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21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3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44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7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7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8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90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5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3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8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8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5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7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7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312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8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35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21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6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7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88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8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30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7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9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94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3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42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44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30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8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4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1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2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8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1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35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1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21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8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40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8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8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8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2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3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9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328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7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5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38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8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08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8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3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7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8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2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8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8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35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8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315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31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7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5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3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7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30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8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21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3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38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7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9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3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5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80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2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3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8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93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40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361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2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8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42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84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04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2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8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7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3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0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7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7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40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5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8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28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3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1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8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5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5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5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76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68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31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65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71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5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3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13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5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5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53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5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63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5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6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52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8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3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8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3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365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7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07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3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38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1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8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3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7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3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41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8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3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3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7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21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3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8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49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32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3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3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5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40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0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86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38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86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7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8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5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90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28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30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9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32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8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9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29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38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7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0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8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5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4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04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3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0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362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26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9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48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35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2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21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2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3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94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7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366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367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7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38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1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3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3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368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7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14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13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54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57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77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5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5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55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6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70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82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68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82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5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53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5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5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54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53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6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3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8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8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40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3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28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2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7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5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1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5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7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8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8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8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40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3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6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8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8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91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5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9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8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8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3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3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28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5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2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32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41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9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38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8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6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56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5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5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5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6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6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53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5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369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60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6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65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14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5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68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5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5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5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75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8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7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08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37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5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7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49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8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7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3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371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5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29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42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8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8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372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2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6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5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2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40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21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7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7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373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14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66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70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3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53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56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63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63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13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65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22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5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5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63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56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5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6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53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5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82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62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5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5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60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1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60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5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56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77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56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5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5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5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5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26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62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5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5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5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6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5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5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5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5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5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53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1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60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23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69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5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66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56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62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57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82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69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60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6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6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90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5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5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81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356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77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14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5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56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21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5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54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71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5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5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5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5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53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6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5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59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81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7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54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5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55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53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5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5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5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63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57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56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5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374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81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5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5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6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5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71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5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5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56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56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5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63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6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5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5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5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5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48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5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5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88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48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53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5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56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5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5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51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60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48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57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13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5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60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70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375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88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5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16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60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5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53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82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6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68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31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5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88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54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51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5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5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65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68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62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5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5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31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23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5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19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23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5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51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53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54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5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6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5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5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52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65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48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59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5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0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5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5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5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60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14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60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23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60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4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5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6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62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5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13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5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5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63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5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1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7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6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2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53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57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81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64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34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5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5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5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51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5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59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53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82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5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5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5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51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66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5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8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26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66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56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56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56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5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53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60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18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60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5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20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6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22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23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5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5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60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1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5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4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5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5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5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63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53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6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5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5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5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57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6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56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5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5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53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21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56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57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5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5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6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5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5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1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54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70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13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376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5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53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5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56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5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5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04B98E-2D7B-FE42-8B38-893FD31EC646}" name="PivotTable7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503F62-D660-0246-BB17-DE9FF23BCC46}" name="PivotTable8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ub-Category" fld="17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30FCE5-9CBF-E745-8A2B-143C595095B6}" name="PivotTable1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dataField="1" numFmtId="14" showAll="0" sortType="descending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Date Created Conversio" fld="18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C1" zoomScaleNormal="100" workbookViewId="0">
      <selection activeCell="I2" sqref="I2"/>
    </sheetView>
  </sheetViews>
  <sheetFormatPr baseColWidth="10" defaultColWidth="8.83203125" defaultRowHeight="15" x14ac:dyDescent="0.2"/>
  <cols>
    <col min="1" max="1" width="5.1640625" bestFit="1" customWidth="1"/>
    <col min="2" max="2" width="38.5" style="3" customWidth="1"/>
    <col min="3" max="3" width="40.33203125" style="3" customWidth="1"/>
    <col min="4" max="4" width="10.1640625" bestFit="1" customWidth="1"/>
    <col min="5" max="5" width="11.1640625" bestFit="1" customWidth="1"/>
    <col min="6" max="6" width="8.66406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4" bestFit="1" customWidth="1"/>
    <col min="15" max="15" width="13.5" bestFit="1" customWidth="1"/>
    <col min="16" max="16" width="15" bestFit="1" customWidth="1"/>
    <col min="17" max="17" width="11" bestFit="1" customWidth="1"/>
    <col min="18" max="18" width="14.5" bestFit="1" customWidth="1"/>
    <col min="19" max="19" width="19.5" bestFit="1" customWidth="1"/>
    <col min="20" max="20" width="19.1640625" bestFit="1" customWidth="1"/>
  </cols>
  <sheetData>
    <row r="1" spans="1:20" ht="26" customHeight="1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ROUND((E2/D2)*100,0)</f>
        <v>137</v>
      </c>
      <c r="P2" s="5">
        <f>ROUND((E2/L2),2)</f>
        <v>63.92</v>
      </c>
      <c r="Q2" t="str">
        <f>LEFT(N2,FIND("/",N2,1)-1)</f>
        <v>film &amp; video</v>
      </c>
      <c r="R2" t="str">
        <f>RIGHT(N2,LEN(N2)-FIND("/",N2,1))</f>
        <v>television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ROUND((E3/D3)*100,0)</f>
        <v>143</v>
      </c>
      <c r="P3" s="5">
        <f t="shared" ref="P3:P66" si="1">ROUND((E3/L3),2)</f>
        <v>185.48</v>
      </c>
      <c r="Q3" t="str">
        <f t="shared" ref="Q3:Q66" si="2">LEFT(N3,FIND("/",N3,1)-1)</f>
        <v>film &amp; video</v>
      </c>
      <c r="R3" t="str">
        <f t="shared" ref="R3:R66" si="3">RIGHT(N3,LEN(N3)-FIND("/",N3,1))</f>
        <v>television</v>
      </c>
      <c r="S3" s="9">
        <f t="shared" ref="S3:S66" si="4">(((J3/60)/60)/24)+DATE(1970,1,1)</f>
        <v>42766.600497685184</v>
      </c>
      <c r="T3" s="9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 s="5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42405.702349537038</v>
      </c>
      <c r="T4" s="9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 s="5">
        <f t="shared" si="1"/>
        <v>69.27</v>
      </c>
      <c r="Q5" t="str">
        <f t="shared" si="2"/>
        <v>film &amp; video</v>
      </c>
      <c r="R5" t="str">
        <f t="shared" si="3"/>
        <v>television</v>
      </c>
      <c r="S5" s="9">
        <f t="shared" si="4"/>
        <v>41828.515127314815</v>
      </c>
      <c r="T5" s="9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 s="5">
        <f t="shared" si="1"/>
        <v>190.55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42327.834247685183</v>
      </c>
      <c r="T6" s="9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 s="5">
        <f t="shared" si="1"/>
        <v>93.4</v>
      </c>
      <c r="Q7" t="str">
        <f t="shared" si="2"/>
        <v>film &amp; video</v>
      </c>
      <c r="R7" t="str">
        <f t="shared" si="3"/>
        <v>television</v>
      </c>
      <c r="S7" s="9">
        <f t="shared" si="4"/>
        <v>42563.932951388888</v>
      </c>
      <c r="T7" s="9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 s="5">
        <f t="shared" si="1"/>
        <v>146.88</v>
      </c>
      <c r="Q8" t="str">
        <f t="shared" si="2"/>
        <v>film &amp; video</v>
      </c>
      <c r="R8" t="str">
        <f t="shared" si="3"/>
        <v>television</v>
      </c>
      <c r="S8" s="9">
        <f t="shared" si="4"/>
        <v>41794.072337962964</v>
      </c>
      <c r="T8" s="9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 s="5">
        <f t="shared" si="1"/>
        <v>159.82</v>
      </c>
      <c r="Q9" t="str">
        <f t="shared" si="2"/>
        <v>film &amp; video</v>
      </c>
      <c r="R9" t="str">
        <f t="shared" si="3"/>
        <v>television</v>
      </c>
      <c r="S9" s="9">
        <f t="shared" si="4"/>
        <v>42516.047071759262</v>
      </c>
      <c r="T9" s="9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 s="5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42468.94458333333</v>
      </c>
      <c r="T10" s="9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 s="5">
        <f t="shared" si="1"/>
        <v>31.5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42447.103518518517</v>
      </c>
      <c r="T11" s="9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 s="5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41780.068043981482</v>
      </c>
      <c r="T12" s="9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 s="5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42572.778495370367</v>
      </c>
      <c r="T13" s="9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 s="5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41791.713252314818</v>
      </c>
      <c r="T14" s="9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 s="5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42508.677187499998</v>
      </c>
      <c r="T15" s="9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 s="5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41808.02648148148</v>
      </c>
      <c r="T16" s="9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 s="5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42256.391875000001</v>
      </c>
      <c r="T17" s="9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 s="5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41760.796423611115</v>
      </c>
      <c r="T18" s="9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 s="5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41917.731736111113</v>
      </c>
      <c r="T19" s="9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 s="5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41869.542314814818</v>
      </c>
      <c r="T20" s="9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 s="5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42175.816365740742</v>
      </c>
      <c r="T21" s="9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 s="5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42200.758240740746</v>
      </c>
      <c r="T22" s="9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 s="5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41878.627187500002</v>
      </c>
      <c r="T23" s="9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 s="5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41989.91134259259</v>
      </c>
      <c r="T24" s="9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 s="5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42097.778946759259</v>
      </c>
      <c r="T25" s="9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 s="5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42229.820173611108</v>
      </c>
      <c r="T26" s="9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 s="5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42318.025011574078</v>
      </c>
      <c r="T27" s="9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 s="5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41828.515555555554</v>
      </c>
      <c r="T28" s="9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 s="5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41929.164733796293</v>
      </c>
      <c r="T29" s="9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 s="5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42324.96393518518</v>
      </c>
      <c r="T30" s="9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 s="5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41812.67324074074</v>
      </c>
      <c r="T31" s="9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 s="5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41842.292997685188</v>
      </c>
      <c r="T32" s="9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 s="5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42376.79206018518</v>
      </c>
      <c r="T33" s="9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 s="5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42461.627511574072</v>
      </c>
      <c r="T34" s="9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 s="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42286.660891203705</v>
      </c>
      <c r="T35" s="9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 s="5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41841.321770833332</v>
      </c>
      <c r="T36" s="9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 s="5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42098.291828703703</v>
      </c>
      <c r="T37" s="9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 s="5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42068.307002314818</v>
      </c>
      <c r="T38" s="9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 s="5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42032.693043981482</v>
      </c>
      <c r="T39" s="9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 s="5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41375.057222222218</v>
      </c>
      <c r="T40" s="9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 s="5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41754.047083333331</v>
      </c>
      <c r="T41" s="9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 s="5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41789.21398148148</v>
      </c>
      <c r="T42" s="9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 s="5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41887.568912037037</v>
      </c>
      <c r="T43" s="9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 s="5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41971.639189814814</v>
      </c>
      <c r="T44" s="9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 s="5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41802.790347222224</v>
      </c>
      <c r="T45" s="9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 s="5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41874.098807870374</v>
      </c>
      <c r="T46" s="9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 s="5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42457.623923611114</v>
      </c>
      <c r="T47" s="9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 s="5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42323.964976851858</v>
      </c>
      <c r="T48" s="9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 s="5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41932.819525462961</v>
      </c>
      <c r="T49" s="9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 s="5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42033.516898148147</v>
      </c>
      <c r="T50" s="9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 s="5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42271.176446759258</v>
      </c>
      <c r="T51" s="9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 s="5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41995.752986111111</v>
      </c>
      <c r="T52" s="9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 s="5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42196.928668981483</v>
      </c>
      <c r="T53" s="9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 s="5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41807.701921296299</v>
      </c>
      <c r="T54" s="9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 s="5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41719.549131944441</v>
      </c>
      <c r="T55" s="9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 s="5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42333.713206018518</v>
      </c>
      <c r="T56" s="9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 s="5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42496.968935185185</v>
      </c>
      <c r="T57" s="9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 s="5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42149.548888888887</v>
      </c>
      <c r="T58" s="9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 s="5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42089.83289351852</v>
      </c>
      <c r="T59" s="9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 s="5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41932.745046296295</v>
      </c>
      <c r="T60" s="9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 s="5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42230.23583333334</v>
      </c>
      <c r="T61" s="9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 s="5">
        <f t="shared" si="1"/>
        <v>43.04</v>
      </c>
      <c r="Q62" t="str">
        <f t="shared" si="2"/>
        <v>film &amp; video</v>
      </c>
      <c r="R62" t="str">
        <f t="shared" si="3"/>
        <v>shorts</v>
      </c>
      <c r="S62" s="9">
        <f t="shared" si="4"/>
        <v>41701.901817129627</v>
      </c>
      <c r="T62" s="9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 s="5">
        <f t="shared" si="1"/>
        <v>322.39</v>
      </c>
      <c r="Q63" t="str">
        <f t="shared" si="2"/>
        <v>film &amp; video</v>
      </c>
      <c r="R63" t="str">
        <f t="shared" si="3"/>
        <v>shorts</v>
      </c>
      <c r="S63" s="9">
        <f t="shared" si="4"/>
        <v>41409.814317129632</v>
      </c>
      <c r="T63" s="9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 s="5">
        <f t="shared" si="1"/>
        <v>96.71</v>
      </c>
      <c r="Q64" t="str">
        <f t="shared" si="2"/>
        <v>film &amp; video</v>
      </c>
      <c r="R64" t="str">
        <f t="shared" si="3"/>
        <v>shorts</v>
      </c>
      <c r="S64" s="9">
        <f t="shared" si="4"/>
        <v>41311.799513888887</v>
      </c>
      <c r="T64" s="9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 s="5">
        <f t="shared" si="1"/>
        <v>35.47</v>
      </c>
      <c r="Q65" t="str">
        <f t="shared" si="2"/>
        <v>film &amp; video</v>
      </c>
      <c r="R65" t="str">
        <f t="shared" si="3"/>
        <v>shorts</v>
      </c>
      <c r="S65" s="9">
        <f t="shared" si="4"/>
        <v>41612.912187499998</v>
      </c>
      <c r="T65" s="9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 s="5">
        <f t="shared" si="1"/>
        <v>86.67</v>
      </c>
      <c r="Q66" t="str">
        <f t="shared" si="2"/>
        <v>film &amp; video</v>
      </c>
      <c r="R66" t="str">
        <f t="shared" si="3"/>
        <v>shorts</v>
      </c>
      <c r="S66" s="9">
        <f t="shared" si="4"/>
        <v>41433.01829861111</v>
      </c>
      <c r="T66" s="9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ROUND((E67/D67)*100,0)</f>
        <v>108</v>
      </c>
      <c r="P67" s="5">
        <f t="shared" ref="P67:P130" si="7">ROUND((E67/L67),2)</f>
        <v>132.05000000000001</v>
      </c>
      <c r="Q67" t="str">
        <f t="shared" ref="Q67:Q130" si="8">LEFT(N67,FIND("/",N67,1)-1)</f>
        <v>film &amp; video</v>
      </c>
      <c r="R67" t="str">
        <f t="shared" ref="R67:R130" si="9">RIGHT(N67,LEN(N67)-FIND("/",N67,1))</f>
        <v>shorts</v>
      </c>
      <c r="S67" s="9">
        <f t="shared" ref="S67:S130" si="10">(((J67/60)/60)/24)+DATE(1970,1,1)</f>
        <v>41835.821226851855</v>
      </c>
      <c r="T67" s="9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119</v>
      </c>
      <c r="P68" s="5">
        <f t="shared" si="7"/>
        <v>91.23</v>
      </c>
      <c r="Q68" t="str">
        <f t="shared" si="8"/>
        <v>film &amp; video</v>
      </c>
      <c r="R68" t="str">
        <f t="shared" si="9"/>
        <v>shorts</v>
      </c>
      <c r="S68" s="9">
        <f t="shared" si="10"/>
        <v>42539.849768518514</v>
      </c>
      <c r="T68" s="9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</v>
      </c>
      <c r="P69" s="5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41075.583379629628</v>
      </c>
      <c r="T69" s="9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</v>
      </c>
      <c r="P70" s="5">
        <f t="shared" si="7"/>
        <v>21.19</v>
      </c>
      <c r="Q70" t="str">
        <f t="shared" si="8"/>
        <v>film &amp; video</v>
      </c>
      <c r="R70" t="str">
        <f t="shared" si="9"/>
        <v>shorts</v>
      </c>
      <c r="S70" s="9">
        <f t="shared" si="10"/>
        <v>41663.569340277776</v>
      </c>
      <c r="T70" s="9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111</v>
      </c>
      <c r="P71" s="5">
        <f t="shared" si="7"/>
        <v>62.33</v>
      </c>
      <c r="Q71" t="str">
        <f t="shared" si="8"/>
        <v>film &amp; video</v>
      </c>
      <c r="R71" t="str">
        <f t="shared" si="9"/>
        <v>shorts</v>
      </c>
      <c r="S71" s="9">
        <f t="shared" si="10"/>
        <v>40786.187789351854</v>
      </c>
      <c r="T71" s="9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</v>
      </c>
      <c r="P72" s="5">
        <f t="shared" si="7"/>
        <v>37.409999999999997</v>
      </c>
      <c r="Q72" t="str">
        <f t="shared" si="8"/>
        <v>film &amp; video</v>
      </c>
      <c r="R72" t="str">
        <f t="shared" si="9"/>
        <v>shorts</v>
      </c>
      <c r="S72" s="9">
        <f t="shared" si="10"/>
        <v>40730.896354166667</v>
      </c>
      <c r="T72" s="9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124</v>
      </c>
      <c r="P73" s="5">
        <f t="shared" si="7"/>
        <v>69.72</v>
      </c>
      <c r="Q73" t="str">
        <f t="shared" si="8"/>
        <v>film &amp; video</v>
      </c>
      <c r="R73" t="str">
        <f t="shared" si="9"/>
        <v>shorts</v>
      </c>
      <c r="S73" s="9">
        <f t="shared" si="10"/>
        <v>40997.271493055552</v>
      </c>
      <c r="T73" s="9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</v>
      </c>
      <c r="P74" s="5">
        <f t="shared" si="7"/>
        <v>58.17</v>
      </c>
      <c r="Q74" t="str">
        <f t="shared" si="8"/>
        <v>film &amp; video</v>
      </c>
      <c r="R74" t="str">
        <f t="shared" si="9"/>
        <v>shorts</v>
      </c>
      <c r="S74" s="9">
        <f t="shared" si="10"/>
        <v>41208.010196759256</v>
      </c>
      <c r="T74" s="9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 s="5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40587.75675925926</v>
      </c>
      <c r="T75" s="9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113</v>
      </c>
      <c r="P76" s="5">
        <f t="shared" si="7"/>
        <v>19.47</v>
      </c>
      <c r="Q76" t="str">
        <f t="shared" si="8"/>
        <v>film &amp; video</v>
      </c>
      <c r="R76" t="str">
        <f t="shared" si="9"/>
        <v>shorts</v>
      </c>
      <c r="S76" s="9">
        <f t="shared" si="10"/>
        <v>42360.487210648149</v>
      </c>
      <c r="T76" s="9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</v>
      </c>
      <c r="P77" s="5">
        <f t="shared" si="7"/>
        <v>85.96</v>
      </c>
      <c r="Q77" t="str">
        <f t="shared" si="8"/>
        <v>film &amp; video</v>
      </c>
      <c r="R77" t="str">
        <f t="shared" si="9"/>
        <v>shorts</v>
      </c>
      <c r="S77" s="9">
        <f t="shared" si="10"/>
        <v>41357.209166666667</v>
      </c>
      <c r="T77" s="9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</v>
      </c>
      <c r="P78" s="5">
        <f t="shared" si="7"/>
        <v>30.67</v>
      </c>
      <c r="Q78" t="str">
        <f t="shared" si="8"/>
        <v>film &amp; video</v>
      </c>
      <c r="R78" t="str">
        <f t="shared" si="9"/>
        <v>shorts</v>
      </c>
      <c r="S78" s="9">
        <f t="shared" si="10"/>
        <v>40844.691643518519</v>
      </c>
      <c r="T78" s="9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393</v>
      </c>
      <c r="P79" s="5">
        <f t="shared" si="7"/>
        <v>60.38</v>
      </c>
      <c r="Q79" t="str">
        <f t="shared" si="8"/>
        <v>film &amp; video</v>
      </c>
      <c r="R79" t="str">
        <f t="shared" si="9"/>
        <v>shorts</v>
      </c>
      <c r="S79" s="9">
        <f t="shared" si="10"/>
        <v>40997.144872685189</v>
      </c>
      <c r="T79" s="9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 s="5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42604.730567129634</v>
      </c>
      <c r="T80" s="9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 s="5">
        <f t="shared" si="7"/>
        <v>40.270000000000003</v>
      </c>
      <c r="Q81" t="str">
        <f t="shared" si="8"/>
        <v>film &amp; video</v>
      </c>
      <c r="R81" t="str">
        <f t="shared" si="9"/>
        <v>shorts</v>
      </c>
      <c r="S81" s="9">
        <f t="shared" si="10"/>
        <v>41724.776539351849</v>
      </c>
      <c r="T81" s="9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</v>
      </c>
      <c r="P82" s="5">
        <f t="shared" si="7"/>
        <v>273.83</v>
      </c>
      <c r="Q82" t="str">
        <f t="shared" si="8"/>
        <v>film &amp; video</v>
      </c>
      <c r="R82" t="str">
        <f t="shared" si="9"/>
        <v>shorts</v>
      </c>
      <c r="S82" s="9">
        <f t="shared" si="10"/>
        <v>41583.083981481483</v>
      </c>
      <c r="T82" s="9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 s="5">
        <f t="shared" si="7"/>
        <v>53.04</v>
      </c>
      <c r="Q83" t="str">
        <f t="shared" si="8"/>
        <v>film &amp; video</v>
      </c>
      <c r="R83" t="str">
        <f t="shared" si="9"/>
        <v>shorts</v>
      </c>
      <c r="S83" s="9">
        <f t="shared" si="10"/>
        <v>41100.158877314818</v>
      </c>
      <c r="T83" s="9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</v>
      </c>
      <c r="P84" s="5">
        <f t="shared" si="7"/>
        <v>40.01</v>
      </c>
      <c r="Q84" t="str">
        <f t="shared" si="8"/>
        <v>film &amp; video</v>
      </c>
      <c r="R84" t="str">
        <f t="shared" si="9"/>
        <v>shorts</v>
      </c>
      <c r="S84" s="9">
        <f t="shared" si="10"/>
        <v>40795.820150462961</v>
      </c>
      <c r="T84" s="9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103</v>
      </c>
      <c r="P85" s="5">
        <f t="shared" si="7"/>
        <v>15.77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42042.615613425922</v>
      </c>
      <c r="T85" s="9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 s="5">
        <f t="shared" si="7"/>
        <v>71.430000000000007</v>
      </c>
      <c r="Q86" t="str">
        <f t="shared" si="8"/>
        <v>film &amp; video</v>
      </c>
      <c r="R86" t="str">
        <f t="shared" si="9"/>
        <v>shorts</v>
      </c>
      <c r="S86" s="9">
        <f t="shared" si="10"/>
        <v>40648.757939814815</v>
      </c>
      <c r="T86" s="9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126</v>
      </c>
      <c r="P87" s="5">
        <f t="shared" si="7"/>
        <v>71.709999999999994</v>
      </c>
      <c r="Q87" t="str">
        <f t="shared" si="8"/>
        <v>film &amp; video</v>
      </c>
      <c r="R87" t="str">
        <f t="shared" si="9"/>
        <v>shorts</v>
      </c>
      <c r="S87" s="9">
        <f t="shared" si="10"/>
        <v>40779.125428240739</v>
      </c>
      <c r="T87" s="9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</v>
      </c>
      <c r="P88" s="5">
        <f t="shared" si="7"/>
        <v>375.76</v>
      </c>
      <c r="Q88" t="str">
        <f t="shared" si="8"/>
        <v>film &amp; video</v>
      </c>
      <c r="R88" t="str">
        <f t="shared" si="9"/>
        <v>shorts</v>
      </c>
      <c r="S88" s="9">
        <f t="shared" si="10"/>
        <v>42291.556076388893</v>
      </c>
      <c r="T88" s="9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105</v>
      </c>
      <c r="P89" s="5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40322.53938657407</v>
      </c>
      <c r="T89" s="9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103</v>
      </c>
      <c r="P90" s="5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41786.65892361111</v>
      </c>
      <c r="T90" s="9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</v>
      </c>
      <c r="P91" s="5">
        <f t="shared" si="7"/>
        <v>123.29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41402.752222222225</v>
      </c>
      <c r="T91" s="9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</v>
      </c>
      <c r="P92" s="5">
        <f t="shared" si="7"/>
        <v>31.38</v>
      </c>
      <c r="Q92" t="str">
        <f t="shared" si="8"/>
        <v>film &amp; video</v>
      </c>
      <c r="R92" t="str">
        <f t="shared" si="9"/>
        <v>shorts</v>
      </c>
      <c r="S92" s="9">
        <f t="shared" si="10"/>
        <v>40706.297442129631</v>
      </c>
      <c r="T92" s="9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 s="5">
        <f t="shared" si="7"/>
        <v>78.260000000000005</v>
      </c>
      <c r="Q93" t="str">
        <f t="shared" si="8"/>
        <v>film &amp; video</v>
      </c>
      <c r="R93" t="str">
        <f t="shared" si="9"/>
        <v>shorts</v>
      </c>
      <c r="S93" s="9">
        <f t="shared" si="10"/>
        <v>40619.402361111112</v>
      </c>
      <c r="T93" s="9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</v>
      </c>
      <c r="P94" s="5">
        <f t="shared" si="7"/>
        <v>122.33</v>
      </c>
      <c r="Q94" t="str">
        <f t="shared" si="8"/>
        <v>film &amp; video</v>
      </c>
      <c r="R94" t="str">
        <f t="shared" si="9"/>
        <v>shorts</v>
      </c>
      <c r="S94" s="9">
        <f t="shared" si="10"/>
        <v>42721.198877314819</v>
      </c>
      <c r="T94" s="9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111</v>
      </c>
      <c r="P95" s="5">
        <f t="shared" si="7"/>
        <v>73.73</v>
      </c>
      <c r="Q95" t="str">
        <f t="shared" si="8"/>
        <v>film &amp; video</v>
      </c>
      <c r="R95" t="str">
        <f t="shared" si="9"/>
        <v>shorts</v>
      </c>
      <c r="S95" s="9">
        <f t="shared" si="10"/>
        <v>41065.858067129629</v>
      </c>
      <c r="T95" s="9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 s="5">
        <f t="shared" si="7"/>
        <v>21.67</v>
      </c>
      <c r="Q96" t="str">
        <f t="shared" si="8"/>
        <v>film &amp; video</v>
      </c>
      <c r="R96" t="str">
        <f t="shared" si="9"/>
        <v>shorts</v>
      </c>
      <c r="S96" s="9">
        <f t="shared" si="10"/>
        <v>41716.717847222222</v>
      </c>
      <c r="T96" s="9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</v>
      </c>
      <c r="P97" s="5">
        <f t="shared" si="7"/>
        <v>21.9</v>
      </c>
      <c r="Q97" t="str">
        <f t="shared" si="8"/>
        <v>film &amp; video</v>
      </c>
      <c r="R97" t="str">
        <f t="shared" si="9"/>
        <v>shorts</v>
      </c>
      <c r="S97" s="9">
        <f t="shared" si="10"/>
        <v>40935.005104166667</v>
      </c>
      <c r="T97" s="9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115</v>
      </c>
      <c r="P98" s="5">
        <f t="shared" si="7"/>
        <v>50.59</v>
      </c>
      <c r="Q98" t="str">
        <f t="shared" si="8"/>
        <v>film &amp; video</v>
      </c>
      <c r="R98" t="str">
        <f t="shared" si="9"/>
        <v>shorts</v>
      </c>
      <c r="S98" s="9">
        <f t="shared" si="10"/>
        <v>40324.662511574075</v>
      </c>
      <c r="T98" s="9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</v>
      </c>
      <c r="P99" s="5">
        <f t="shared" si="7"/>
        <v>53.13</v>
      </c>
      <c r="Q99" t="str">
        <f t="shared" si="8"/>
        <v>film &amp; video</v>
      </c>
      <c r="R99" t="str">
        <f t="shared" si="9"/>
        <v>shorts</v>
      </c>
      <c r="S99" s="9">
        <f t="shared" si="10"/>
        <v>40706.135208333333</v>
      </c>
      <c r="T99" s="9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</v>
      </c>
      <c r="P100" s="5">
        <f t="shared" si="7"/>
        <v>56.67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41214.79483796296</v>
      </c>
      <c r="T100" s="9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</v>
      </c>
      <c r="P101" s="5">
        <f t="shared" si="7"/>
        <v>40.78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41631.902766203704</v>
      </c>
      <c r="T101" s="9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 s="5">
        <f t="shared" si="7"/>
        <v>192.31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41197.753310185188</v>
      </c>
      <c r="T102" s="9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 s="5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41274.776736111111</v>
      </c>
      <c r="T103" s="9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128</v>
      </c>
      <c r="P104" s="5">
        <f t="shared" si="7"/>
        <v>117.92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40505.131168981483</v>
      </c>
      <c r="T104" s="9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</v>
      </c>
      <c r="P105" s="5">
        <f t="shared" si="7"/>
        <v>27.9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41682.805902777778</v>
      </c>
      <c r="T105" s="9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 s="5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40612.695208333331</v>
      </c>
      <c r="T106" s="9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</v>
      </c>
      <c r="P107" s="5">
        <f t="shared" si="7"/>
        <v>39.380000000000003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42485.724768518514</v>
      </c>
      <c r="T107" s="9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101</v>
      </c>
      <c r="P108" s="5">
        <f t="shared" si="7"/>
        <v>186.11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40987.776631944449</v>
      </c>
      <c r="T108" s="9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</v>
      </c>
      <c r="P109" s="5">
        <f t="shared" si="7"/>
        <v>111.38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40635.982488425929</v>
      </c>
      <c r="T109" s="9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247</v>
      </c>
      <c r="P110" s="5">
        <f t="shared" si="7"/>
        <v>78.72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41365.613078703704</v>
      </c>
      <c r="T110" s="9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220</v>
      </c>
      <c r="P111" s="5">
        <f t="shared" si="7"/>
        <v>46.7</v>
      </c>
      <c r="Q111" t="str">
        <f t="shared" si="8"/>
        <v>film &amp; video</v>
      </c>
      <c r="R111" t="str">
        <f t="shared" si="9"/>
        <v>shorts</v>
      </c>
      <c r="S111" s="9">
        <f t="shared" si="10"/>
        <v>40570.025810185187</v>
      </c>
      <c r="T111" s="9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131</v>
      </c>
      <c r="P112" s="5">
        <f t="shared" si="7"/>
        <v>65.38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41557.949687500004</v>
      </c>
      <c r="T112" s="9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155</v>
      </c>
      <c r="P113" s="5">
        <f t="shared" si="7"/>
        <v>102.08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42125.333182870367</v>
      </c>
      <c r="T113" s="9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 s="5">
        <f t="shared" si="7"/>
        <v>64.2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41718.043032407404</v>
      </c>
      <c r="T114" s="9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 s="5">
        <f t="shared" si="7"/>
        <v>90.38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40753.758425925924</v>
      </c>
      <c r="T115" s="9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</v>
      </c>
      <c r="P116" s="5">
        <f t="shared" si="7"/>
        <v>88.57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40861.27416666667</v>
      </c>
      <c r="T116" s="9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</v>
      </c>
      <c r="P117" s="5">
        <f t="shared" si="7"/>
        <v>28.73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40918.738935185182</v>
      </c>
      <c r="T117" s="9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114</v>
      </c>
      <c r="P118" s="5">
        <f t="shared" si="7"/>
        <v>69.790000000000006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40595.497164351851</v>
      </c>
      <c r="T118" s="9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</v>
      </c>
      <c r="P119" s="5">
        <f t="shared" si="7"/>
        <v>167.49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40248.834999999999</v>
      </c>
      <c r="T119" s="9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</v>
      </c>
      <c r="P120" s="5">
        <f t="shared" si="7"/>
        <v>144.91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40723.053657407407</v>
      </c>
      <c r="T120" s="9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105</v>
      </c>
      <c r="P121" s="5">
        <f t="shared" si="7"/>
        <v>91.84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40739.069282407407</v>
      </c>
      <c r="T121" s="9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0</v>
      </c>
      <c r="P122" s="5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42616.049849537041</v>
      </c>
      <c r="T122" s="9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0</v>
      </c>
      <c r="P123" s="5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42096.704976851848</v>
      </c>
      <c r="T123" s="9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s="5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42593.431793981479</v>
      </c>
      <c r="T124" s="9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</v>
      </c>
      <c r="P125" s="5">
        <f t="shared" si="7"/>
        <v>25.17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41904.781990740739</v>
      </c>
      <c r="T125" s="9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s="5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42114.928726851853</v>
      </c>
      <c r="T126" s="9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 s="5">
        <f t="shared" si="7"/>
        <v>11.67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42709.993981481486</v>
      </c>
      <c r="T127" s="9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6</v>
      </c>
      <c r="P128" s="5">
        <f t="shared" si="7"/>
        <v>106.69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42135.589548611111</v>
      </c>
      <c r="T128" s="9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</v>
      </c>
      <c r="P129" s="5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42067.62431712963</v>
      </c>
      <c r="T129" s="9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2</v>
      </c>
      <c r="P130" s="5">
        <f t="shared" si="7"/>
        <v>311.17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42628.22792824074</v>
      </c>
      <c r="T130" s="9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ROUND((E131/D131)*100,0)</f>
        <v>0</v>
      </c>
      <c r="P131" s="5" t="e">
        <f t="shared" ref="P131:P194" si="13">ROUND((E131/L131),2)</f>
        <v>#DIV/0!</v>
      </c>
      <c r="Q131" t="str">
        <f t="shared" ref="Q131:Q194" si="14">LEFT(N131,FIND("/",N131,1)-1)</f>
        <v>film &amp; video</v>
      </c>
      <c r="R131" t="str">
        <f t="shared" ref="R131:R194" si="15">RIGHT(N131,LEN(N131)-FIND("/",N131,1))</f>
        <v>science fiction</v>
      </c>
      <c r="S131" s="9">
        <f t="shared" ref="S131:S194" si="16">(((J131/60)/60)/24)+DATE(1970,1,1)</f>
        <v>41882.937303240738</v>
      </c>
      <c r="T131" s="9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s="5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41778.915416666663</v>
      </c>
      <c r="T132" s="9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s="5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42541.837511574078</v>
      </c>
      <c r="T133" s="9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10</v>
      </c>
      <c r="P134" s="5">
        <f t="shared" si="13"/>
        <v>94.51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41905.812581018516</v>
      </c>
      <c r="T134" s="9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s="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42491.80768518518</v>
      </c>
      <c r="T135" s="9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s="5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42221.909930555557</v>
      </c>
      <c r="T136" s="9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</v>
      </c>
      <c r="P137" s="5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41788.381909722222</v>
      </c>
      <c r="T137" s="9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s="5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42096.410115740742</v>
      </c>
      <c r="T138" s="9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s="5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42239.573993055557</v>
      </c>
      <c r="T139" s="9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</v>
      </c>
      <c r="P140" s="5">
        <f t="shared" si="13"/>
        <v>81.239999999999995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42186.257418981477</v>
      </c>
      <c r="T140" s="9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 s="5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42187.920972222222</v>
      </c>
      <c r="T141" s="9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s="5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42053.198287037041</v>
      </c>
      <c r="T142" s="9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11</v>
      </c>
      <c r="P143" s="5">
        <f t="shared" si="13"/>
        <v>46.18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42110.153043981481</v>
      </c>
      <c r="T143" s="9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</v>
      </c>
      <c r="P144" s="5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41938.893263888887</v>
      </c>
      <c r="T144" s="9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s="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42559.064143518524</v>
      </c>
      <c r="T145" s="9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28</v>
      </c>
      <c r="P146" s="5">
        <f t="shared" si="13"/>
        <v>55.95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42047.762407407412</v>
      </c>
      <c r="T146" s="9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8</v>
      </c>
      <c r="P147" s="5">
        <f t="shared" si="13"/>
        <v>37.56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42200.542268518519</v>
      </c>
      <c r="T147" s="9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1</v>
      </c>
      <c r="P148" s="5">
        <f t="shared" si="13"/>
        <v>38.33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42693.016180555554</v>
      </c>
      <c r="T148" s="9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s="5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41969.767824074079</v>
      </c>
      <c r="T149" s="9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</v>
      </c>
      <c r="P150" s="5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42397.281666666662</v>
      </c>
      <c r="T150" s="9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1</v>
      </c>
      <c r="P151" s="5">
        <f t="shared" si="13"/>
        <v>15.33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41968.172106481477</v>
      </c>
      <c r="T151" s="9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</v>
      </c>
      <c r="P152" s="5">
        <f t="shared" si="13"/>
        <v>449.43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42090.161828703705</v>
      </c>
      <c r="T152" s="9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0</v>
      </c>
      <c r="P153" s="5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42113.550821759258</v>
      </c>
      <c r="T153" s="9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</v>
      </c>
      <c r="P154" s="5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41875.077546296299</v>
      </c>
      <c r="T154" s="9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1</v>
      </c>
      <c r="P155" s="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41933.586157407408</v>
      </c>
      <c r="T155" s="9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3</v>
      </c>
      <c r="P156" s="5">
        <f t="shared" si="13"/>
        <v>13.33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42115.547395833331</v>
      </c>
      <c r="T156" s="9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</v>
      </c>
      <c r="P157" s="5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42168.559432870374</v>
      </c>
      <c r="T157" s="9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</v>
      </c>
      <c r="P158" s="5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41794.124953703707</v>
      </c>
      <c r="T158" s="9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</v>
      </c>
      <c r="P159" s="5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42396.911712962959</v>
      </c>
      <c r="T159" s="9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s="5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41904.07671296296</v>
      </c>
      <c r="T160" s="9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</v>
      </c>
      <c r="P161" s="5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42514.434548611112</v>
      </c>
      <c r="T161" s="9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s="5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42171.913090277783</v>
      </c>
      <c r="T162" s="9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</v>
      </c>
      <c r="P163" s="5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41792.687442129631</v>
      </c>
      <c r="T163" s="9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16</v>
      </c>
      <c r="P164" s="5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41835.126805555556</v>
      </c>
      <c r="T164" s="9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s="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42243.961273148147</v>
      </c>
      <c r="T165" s="9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1</v>
      </c>
      <c r="P166" s="5">
        <f t="shared" si="13"/>
        <v>91.43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41841.762743055559</v>
      </c>
      <c r="T166" s="9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s="5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42351.658842592587</v>
      </c>
      <c r="T167" s="9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 s="5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42721.075949074075</v>
      </c>
      <c r="T168" s="9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</v>
      </c>
      <c r="P169" s="5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42160.927488425921</v>
      </c>
      <c r="T169" s="9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</v>
      </c>
      <c r="P170" s="5">
        <f t="shared" si="13"/>
        <v>108.33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42052.83530092593</v>
      </c>
      <c r="T170" s="9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</v>
      </c>
      <c r="P171" s="5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41900.505312499998</v>
      </c>
      <c r="T171" s="9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</v>
      </c>
      <c r="P172" s="5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42216.977812500001</v>
      </c>
      <c r="T172" s="9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</v>
      </c>
      <c r="P173" s="5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42534.180717592593</v>
      </c>
      <c r="T173" s="9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s="5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42047.394942129627</v>
      </c>
      <c r="T174" s="9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s="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42033.573009259257</v>
      </c>
      <c r="T175" s="9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s="5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42072.758981481486</v>
      </c>
      <c r="T176" s="9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</v>
      </c>
      <c r="P177" s="5">
        <f t="shared" si="13"/>
        <v>49.88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41855.777905092589</v>
      </c>
      <c r="T177" s="9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s="5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42191.824062500003</v>
      </c>
      <c r="T178" s="9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 s="5">
        <f t="shared" si="13"/>
        <v>25.71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42070.047754629632</v>
      </c>
      <c r="T179" s="9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s="5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42304.955381944441</v>
      </c>
      <c r="T180" s="9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 s="5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42403.080497685187</v>
      </c>
      <c r="T181" s="9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</v>
      </c>
      <c r="P182" s="5">
        <f t="shared" si="13"/>
        <v>30.85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42067.991238425922</v>
      </c>
      <c r="T182" s="9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</v>
      </c>
      <c r="P183" s="5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42147.741840277777</v>
      </c>
      <c r="T183" s="9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s="5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42712.011944444443</v>
      </c>
      <c r="T184" s="9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36</v>
      </c>
      <c r="P185" s="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41939.810300925928</v>
      </c>
      <c r="T185" s="9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</v>
      </c>
      <c r="P186" s="5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41825.791226851856</v>
      </c>
      <c r="T186" s="9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6</v>
      </c>
      <c r="P187" s="5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42570.91133101852</v>
      </c>
      <c r="T187" s="9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s="5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42767.812893518523</v>
      </c>
      <c r="T188" s="9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 s="5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42182.234456018516</v>
      </c>
      <c r="T189" s="9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s="5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41857.18304398148</v>
      </c>
      <c r="T190" s="9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0</v>
      </c>
      <c r="P191" s="5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42556.690706018519</v>
      </c>
      <c r="T191" s="9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</v>
      </c>
      <c r="P192" s="5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42527.650995370372</v>
      </c>
      <c r="T192" s="9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 s="5">
        <f t="shared" si="13"/>
        <v>83.33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42239.441412037035</v>
      </c>
      <c r="T193" s="9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0</v>
      </c>
      <c r="P194" s="5">
        <f t="shared" si="13"/>
        <v>5.67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41899.792037037041</v>
      </c>
      <c r="T194" s="9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ROUND((E195/D195)*100,0)</f>
        <v>0</v>
      </c>
      <c r="P195" s="5" t="e">
        <f t="shared" ref="P195:P258" si="19">ROUND((E195/L195),2)</f>
        <v>#DIV/0!</v>
      </c>
      <c r="Q195" t="str">
        <f t="shared" ref="Q195:Q258" si="20">LEFT(N195,FIND("/",N195,1)-1)</f>
        <v>film &amp; video</v>
      </c>
      <c r="R195" t="str">
        <f t="shared" ref="R195:R258" si="21">RIGHT(N195,LEN(N195)-FIND("/",N195,1))</f>
        <v>drama</v>
      </c>
      <c r="S195" s="9">
        <f t="shared" ref="S195:S258" si="22">(((J195/60)/60)/24)+DATE(1970,1,1)</f>
        <v>41911.934791666667</v>
      </c>
      <c r="T195" s="9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</v>
      </c>
      <c r="P196" s="5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42375.996886574074</v>
      </c>
      <c r="T196" s="9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s="5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42135.67050925926</v>
      </c>
      <c r="T197" s="9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42</v>
      </c>
      <c r="P198" s="5">
        <f t="shared" si="19"/>
        <v>77.11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42259.542800925927</v>
      </c>
      <c r="T198" s="9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</v>
      </c>
      <c r="P199" s="5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42741.848379629635</v>
      </c>
      <c r="T199" s="9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</v>
      </c>
      <c r="P200" s="5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41887.383356481485</v>
      </c>
      <c r="T200" s="9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s="5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42584.123865740738</v>
      </c>
      <c r="T201" s="9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</v>
      </c>
      <c r="P202" s="5">
        <f t="shared" si="19"/>
        <v>87.31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41867.083368055559</v>
      </c>
      <c r="T202" s="9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</v>
      </c>
      <c r="P203" s="5">
        <f t="shared" si="19"/>
        <v>54.29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42023.818622685183</v>
      </c>
      <c r="T203" s="9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s="5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42255.927824074075</v>
      </c>
      <c r="T204" s="9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30</v>
      </c>
      <c r="P205" s="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41973.847962962958</v>
      </c>
      <c r="T205" s="9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51</v>
      </c>
      <c r="P206" s="5">
        <f t="shared" si="19"/>
        <v>117.68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42556.583368055552</v>
      </c>
      <c r="T206" s="9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</v>
      </c>
      <c r="P207" s="5">
        <f t="shared" si="19"/>
        <v>76.47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42248.632199074069</v>
      </c>
      <c r="T207" s="9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s="5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42567.004432870366</v>
      </c>
      <c r="T208" s="9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</v>
      </c>
      <c r="P209" s="5">
        <f t="shared" si="19"/>
        <v>163.85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41978.197199074071</v>
      </c>
      <c r="T209" s="9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s="5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41959.369988425926</v>
      </c>
      <c r="T210" s="9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s="5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42165.922858796301</v>
      </c>
      <c r="T211" s="9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</v>
      </c>
      <c r="P212" s="5">
        <f t="shared" si="19"/>
        <v>91.82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42249.064722222218</v>
      </c>
      <c r="T212" s="9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45</v>
      </c>
      <c r="P213" s="5">
        <f t="shared" si="19"/>
        <v>185.83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42236.159918981488</v>
      </c>
      <c r="T213" s="9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0</v>
      </c>
      <c r="P214" s="5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42416.881018518514</v>
      </c>
      <c r="T214" s="9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</v>
      </c>
      <c r="P215" s="5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42202.594293981485</v>
      </c>
      <c r="T215" s="9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0</v>
      </c>
      <c r="P216" s="5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42009.64061342593</v>
      </c>
      <c r="T216" s="9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</v>
      </c>
      <c r="P217" s="5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42375.230115740742</v>
      </c>
      <c r="T217" s="9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56</v>
      </c>
      <c r="P218" s="5">
        <f t="shared" si="19"/>
        <v>331.54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42066.958761574075</v>
      </c>
      <c r="T218" s="9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12</v>
      </c>
      <c r="P219" s="5">
        <f t="shared" si="19"/>
        <v>314.29000000000002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41970.64061342593</v>
      </c>
      <c r="T219" s="9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 s="5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42079.628344907411</v>
      </c>
      <c r="T220" s="9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18</v>
      </c>
      <c r="P221" s="5">
        <f t="shared" si="19"/>
        <v>115.99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42429.326678240745</v>
      </c>
      <c r="T221" s="9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1</v>
      </c>
      <c r="P222" s="5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42195.643865740742</v>
      </c>
      <c r="T222" s="9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s="5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42031.837546296301</v>
      </c>
      <c r="T223" s="9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 s="5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42031.769884259258</v>
      </c>
      <c r="T224" s="9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s="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42482.048032407409</v>
      </c>
      <c r="T225" s="9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s="5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42135.235254629632</v>
      </c>
      <c r="T226" s="9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s="5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42438.961273148147</v>
      </c>
      <c r="T227" s="9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1</v>
      </c>
      <c r="P228" s="5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42106.666018518517</v>
      </c>
      <c r="T228" s="9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s="5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42164.893993055557</v>
      </c>
      <c r="T229" s="9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s="5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42096.686400462961</v>
      </c>
      <c r="T230" s="9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s="5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42383.933993055558</v>
      </c>
      <c r="T231" s="9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</v>
      </c>
      <c r="P232" s="5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42129.777210648142</v>
      </c>
      <c r="T232" s="9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s="5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42341.958923611113</v>
      </c>
      <c r="T233" s="9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3</v>
      </c>
      <c r="P234" s="5">
        <f t="shared" si="19"/>
        <v>15.71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42032.82576388889</v>
      </c>
      <c r="T234" s="9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s="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42612.911712962959</v>
      </c>
      <c r="T235" s="9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</v>
      </c>
      <c r="P236" s="5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42136.035405092596</v>
      </c>
      <c r="T236" s="9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s="5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42164.908530092594</v>
      </c>
      <c r="T237" s="9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s="5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42321.08447916666</v>
      </c>
      <c r="T238" s="9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</v>
      </c>
      <c r="P239" s="5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42377.577187499999</v>
      </c>
      <c r="T239" s="9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s="5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42713.962499999994</v>
      </c>
      <c r="T240" s="9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 s="5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42297.110300925924</v>
      </c>
      <c r="T241" s="9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108</v>
      </c>
      <c r="P242" s="5">
        <f t="shared" si="19"/>
        <v>117.85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41354.708460648151</v>
      </c>
      <c r="T242" s="9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113</v>
      </c>
      <c r="P243" s="5">
        <f t="shared" si="19"/>
        <v>109.04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41949.697962962964</v>
      </c>
      <c r="T243" s="9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</v>
      </c>
      <c r="P244" s="5">
        <f t="shared" si="19"/>
        <v>73.02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40862.492939814816</v>
      </c>
      <c r="T244" s="9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103</v>
      </c>
      <c r="P245" s="5">
        <f t="shared" si="19"/>
        <v>78.2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41662.047500000001</v>
      </c>
      <c r="T245" s="9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114</v>
      </c>
      <c r="P246" s="5">
        <f t="shared" si="19"/>
        <v>47.4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40213.323599537034</v>
      </c>
      <c r="T246" s="9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104</v>
      </c>
      <c r="P247" s="5">
        <f t="shared" si="19"/>
        <v>54.02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41107.053067129629</v>
      </c>
      <c r="T247" s="9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</v>
      </c>
      <c r="P248" s="5">
        <f t="shared" si="19"/>
        <v>68.489999999999995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40480.363483796296</v>
      </c>
      <c r="T248" s="9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</v>
      </c>
      <c r="P249" s="5">
        <f t="shared" si="19"/>
        <v>108.15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40430.604328703703</v>
      </c>
      <c r="T249" s="9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</v>
      </c>
      <c r="P250" s="5">
        <f t="shared" si="19"/>
        <v>589.95000000000005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40870.774409722224</v>
      </c>
      <c r="T250" s="9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113</v>
      </c>
      <c r="P251" s="5">
        <f t="shared" si="19"/>
        <v>48.05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40332.923842592594</v>
      </c>
      <c r="T251" s="9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106</v>
      </c>
      <c r="P252" s="5">
        <f t="shared" si="19"/>
        <v>72.48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41401.565868055557</v>
      </c>
      <c r="T252" s="9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126</v>
      </c>
      <c r="P253" s="5">
        <f t="shared" si="19"/>
        <v>57.08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41013.787569444445</v>
      </c>
      <c r="T253" s="9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185</v>
      </c>
      <c r="P254" s="5">
        <f t="shared" si="19"/>
        <v>85.44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40266.662708333337</v>
      </c>
      <c r="T254" s="9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101</v>
      </c>
      <c r="P255" s="5">
        <f t="shared" si="19"/>
        <v>215.86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40924.650868055556</v>
      </c>
      <c r="T255" s="9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117</v>
      </c>
      <c r="P256" s="5">
        <f t="shared" si="19"/>
        <v>89.39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42263.952662037031</v>
      </c>
      <c r="T256" s="9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107</v>
      </c>
      <c r="P257" s="5">
        <f t="shared" si="19"/>
        <v>45.42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40588.526412037041</v>
      </c>
      <c r="T257" s="9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</v>
      </c>
      <c r="P258" s="5">
        <f t="shared" si="19"/>
        <v>65.760000000000005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41319.769293981481</v>
      </c>
      <c r="T258" s="9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ROUND((E259/D259)*100,0)</f>
        <v>107</v>
      </c>
      <c r="P259" s="5">
        <f t="shared" ref="P259:P322" si="25">ROUND((E259/L259),2)</f>
        <v>66.7</v>
      </c>
      <c r="Q259" t="str">
        <f t="shared" ref="Q259:Q322" si="26">LEFT(N259,FIND("/",N259,1)-1)</f>
        <v>film &amp; video</v>
      </c>
      <c r="R259" t="str">
        <f t="shared" ref="R259:R322" si="27">RIGHT(N259,LEN(N259)-FIND("/",N259,1))</f>
        <v>documentary</v>
      </c>
      <c r="S259" s="9">
        <f t="shared" ref="S259:S322" si="28">(((J259/60)/60)/24)+DATE(1970,1,1)</f>
        <v>42479.626875000002</v>
      </c>
      <c r="T259" s="9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</v>
      </c>
      <c r="P260" s="5">
        <f t="shared" si="25"/>
        <v>83.35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40682.051689814813</v>
      </c>
      <c r="T260" s="9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132</v>
      </c>
      <c r="P261" s="5">
        <f t="shared" si="25"/>
        <v>105.05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42072.738067129627</v>
      </c>
      <c r="T261" s="9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</v>
      </c>
      <c r="P262" s="5">
        <f t="shared" si="25"/>
        <v>120.91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40330.755543981482</v>
      </c>
      <c r="T262" s="9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</v>
      </c>
      <c r="P263" s="5">
        <f t="shared" si="25"/>
        <v>97.64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41017.885462962964</v>
      </c>
      <c r="T263" s="9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 s="5">
        <f t="shared" si="25"/>
        <v>41.38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40555.24800925926</v>
      </c>
      <c r="T264" s="9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</v>
      </c>
      <c r="P265" s="5">
        <f t="shared" si="25"/>
        <v>30.65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41149.954791666663</v>
      </c>
      <c r="T265" s="9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</v>
      </c>
      <c r="P266" s="5">
        <f t="shared" si="25"/>
        <v>64.95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41010.620312500003</v>
      </c>
      <c r="T266" s="9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</v>
      </c>
      <c r="P267" s="5">
        <f t="shared" si="25"/>
        <v>95.78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40267.245717592588</v>
      </c>
      <c r="T267" s="9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146</v>
      </c>
      <c r="P268" s="5">
        <f t="shared" si="25"/>
        <v>40.42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40205.174849537041</v>
      </c>
      <c r="T268" s="9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132</v>
      </c>
      <c r="P269" s="5">
        <f t="shared" si="25"/>
        <v>78.58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41785.452534722222</v>
      </c>
      <c r="T269" s="9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</v>
      </c>
      <c r="P270" s="5">
        <f t="shared" si="25"/>
        <v>50.18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40809.15252314815</v>
      </c>
      <c r="T270" s="9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</v>
      </c>
      <c r="P271" s="5">
        <f t="shared" si="25"/>
        <v>92.25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42758.197013888886</v>
      </c>
      <c r="T271" s="9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153</v>
      </c>
      <c r="P272" s="5">
        <f t="shared" si="25"/>
        <v>57.54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40637.866550925923</v>
      </c>
      <c r="T272" s="9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105</v>
      </c>
      <c r="P273" s="5">
        <f t="shared" si="25"/>
        <v>109.42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41612.10024305556</v>
      </c>
      <c r="T273" s="9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</v>
      </c>
      <c r="P274" s="5">
        <f t="shared" si="25"/>
        <v>81.89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40235.900358796294</v>
      </c>
      <c r="T274" s="9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108</v>
      </c>
      <c r="P275" s="5">
        <f t="shared" si="25"/>
        <v>45.67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40697.498449074075</v>
      </c>
      <c r="T275" s="9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 s="5">
        <f t="shared" si="25"/>
        <v>55.22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40969.912372685183</v>
      </c>
      <c r="T276" s="9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</v>
      </c>
      <c r="P277" s="5">
        <f t="shared" si="25"/>
        <v>65.3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41193.032013888893</v>
      </c>
      <c r="T277" s="9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148</v>
      </c>
      <c r="P278" s="5">
        <f t="shared" si="25"/>
        <v>95.23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40967.081874999996</v>
      </c>
      <c r="T278" s="9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</v>
      </c>
      <c r="P279" s="5">
        <f t="shared" si="25"/>
        <v>75.44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42117.891423611116</v>
      </c>
      <c r="T279" s="9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</v>
      </c>
      <c r="P280" s="5">
        <f t="shared" si="25"/>
        <v>97.82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41164.040960648148</v>
      </c>
      <c r="T280" s="9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</v>
      </c>
      <c r="P281" s="5">
        <f t="shared" si="25"/>
        <v>87.69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42759.244166666671</v>
      </c>
      <c r="T281" s="9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</v>
      </c>
      <c r="P282" s="5">
        <f t="shared" si="25"/>
        <v>54.75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41744.590682870366</v>
      </c>
      <c r="T282" s="9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121</v>
      </c>
      <c r="P283" s="5">
        <f t="shared" si="25"/>
        <v>83.95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39950.163344907407</v>
      </c>
      <c r="T283" s="9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</v>
      </c>
      <c r="P284" s="5">
        <f t="shared" si="25"/>
        <v>254.39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40194.920046296298</v>
      </c>
      <c r="T284" s="9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</v>
      </c>
      <c r="P285" s="5">
        <f t="shared" si="25"/>
        <v>101.83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40675.71</v>
      </c>
      <c r="T285" s="9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105</v>
      </c>
      <c r="P286" s="5">
        <f t="shared" si="25"/>
        <v>55.07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40904.738194444442</v>
      </c>
      <c r="T286" s="9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229</v>
      </c>
      <c r="P287" s="5">
        <f t="shared" si="25"/>
        <v>56.9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41506.756111111114</v>
      </c>
      <c r="T287" s="9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</v>
      </c>
      <c r="P288" s="5">
        <f t="shared" si="25"/>
        <v>121.28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41313.816249999996</v>
      </c>
      <c r="T288" s="9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</v>
      </c>
      <c r="P289" s="5">
        <f t="shared" si="25"/>
        <v>91.19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41184.277986111112</v>
      </c>
      <c r="T289" s="9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</v>
      </c>
      <c r="P290" s="5">
        <f t="shared" si="25"/>
        <v>115.45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41051.168900462959</v>
      </c>
      <c r="T290" s="9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105</v>
      </c>
      <c r="P291" s="5">
        <f t="shared" si="25"/>
        <v>67.77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41550.456412037034</v>
      </c>
      <c r="T291" s="9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107</v>
      </c>
      <c r="P292" s="5">
        <f t="shared" si="25"/>
        <v>28.58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40526.36917824074</v>
      </c>
      <c r="T292" s="9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</v>
      </c>
      <c r="P293" s="5">
        <f t="shared" si="25"/>
        <v>46.88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41376.769050925926</v>
      </c>
      <c r="T293" s="9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102</v>
      </c>
      <c r="P294" s="5">
        <f t="shared" si="25"/>
        <v>154.41999999999999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40812.803229166668</v>
      </c>
      <c r="T294" s="9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</v>
      </c>
      <c r="P295" s="5">
        <f t="shared" si="25"/>
        <v>201.22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41719.667986111112</v>
      </c>
      <c r="T295" s="9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 s="5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40343.084421296298</v>
      </c>
      <c r="T296" s="9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</v>
      </c>
      <c r="P297" s="5">
        <f t="shared" si="25"/>
        <v>100.08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41519.004733796297</v>
      </c>
      <c r="T297" s="9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119</v>
      </c>
      <c r="P298" s="5">
        <f t="shared" si="25"/>
        <v>230.09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41134.475497685184</v>
      </c>
      <c r="T298" s="9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101</v>
      </c>
      <c r="P299" s="5">
        <f t="shared" si="25"/>
        <v>141.75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42089.72802083334</v>
      </c>
      <c r="T299" s="9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109</v>
      </c>
      <c r="P300" s="5">
        <f t="shared" si="25"/>
        <v>56.34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41709.463518518518</v>
      </c>
      <c r="T300" s="9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179</v>
      </c>
      <c r="P301" s="5">
        <f t="shared" si="25"/>
        <v>73.34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40469.225231481483</v>
      </c>
      <c r="T301" s="9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102</v>
      </c>
      <c r="P302" s="5">
        <f t="shared" si="25"/>
        <v>85.34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40626.959930555553</v>
      </c>
      <c r="T302" s="9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119</v>
      </c>
      <c r="P303" s="5">
        <f t="shared" si="25"/>
        <v>61.5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41312.737673611111</v>
      </c>
      <c r="T303" s="9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</v>
      </c>
      <c r="P304" s="5">
        <f t="shared" si="25"/>
        <v>93.02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40933.856921296298</v>
      </c>
      <c r="T304" s="9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</v>
      </c>
      <c r="P305" s="5">
        <f t="shared" si="25"/>
        <v>50.29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41032.071134259262</v>
      </c>
      <c r="T305" s="9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232</v>
      </c>
      <c r="P306" s="5">
        <f t="shared" si="25"/>
        <v>106.43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41114.094872685186</v>
      </c>
      <c r="T306" s="9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</v>
      </c>
      <c r="P307" s="5">
        <f t="shared" si="25"/>
        <v>51.72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40948.630196759259</v>
      </c>
      <c r="T307" s="9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293</v>
      </c>
      <c r="P308" s="5">
        <f t="shared" si="25"/>
        <v>36.61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41333.837187500001</v>
      </c>
      <c r="T308" s="9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</v>
      </c>
      <c r="P309" s="5">
        <f t="shared" si="25"/>
        <v>42.52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41282.944456018515</v>
      </c>
      <c r="T309" s="9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106</v>
      </c>
      <c r="P310" s="5">
        <f t="shared" si="25"/>
        <v>62.71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40567.694560185184</v>
      </c>
      <c r="T310" s="9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119</v>
      </c>
      <c r="P311" s="5">
        <f t="shared" si="25"/>
        <v>89.96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41134.751550925925</v>
      </c>
      <c r="T311" s="9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</v>
      </c>
      <c r="P312" s="5">
        <f t="shared" si="25"/>
        <v>28.92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40821.183136574073</v>
      </c>
      <c r="T312" s="9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</v>
      </c>
      <c r="P313" s="5">
        <f t="shared" si="25"/>
        <v>138.80000000000001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40868.219814814816</v>
      </c>
      <c r="T313" s="9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112</v>
      </c>
      <c r="P314" s="5">
        <f t="shared" si="25"/>
        <v>61.3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41348.877685185187</v>
      </c>
      <c r="T314" s="9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105</v>
      </c>
      <c r="P315" s="5">
        <f t="shared" si="25"/>
        <v>80.2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40357.227939814817</v>
      </c>
      <c r="T315" s="9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</v>
      </c>
      <c r="P316" s="5">
        <f t="shared" si="25"/>
        <v>32.1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41304.833194444444</v>
      </c>
      <c r="T316" s="9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</v>
      </c>
      <c r="P317" s="5">
        <f t="shared" si="25"/>
        <v>200.89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41113.77238425926</v>
      </c>
      <c r="T317" s="9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114</v>
      </c>
      <c r="P318" s="5">
        <f t="shared" si="25"/>
        <v>108.01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41950.923576388886</v>
      </c>
      <c r="T318" s="9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101</v>
      </c>
      <c r="P319" s="5">
        <f t="shared" si="25"/>
        <v>95.7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41589.676886574074</v>
      </c>
      <c r="T319" s="9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</v>
      </c>
      <c r="P320" s="5">
        <f t="shared" si="25"/>
        <v>49.88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41330.038784722223</v>
      </c>
      <c r="T320" s="9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113</v>
      </c>
      <c r="P321" s="5">
        <f t="shared" si="25"/>
        <v>110.47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40123.83829861111</v>
      </c>
      <c r="T321" s="9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107</v>
      </c>
      <c r="P322" s="5">
        <f t="shared" si="25"/>
        <v>134.91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42331.551307870366</v>
      </c>
      <c r="T322" s="9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ROUND((E323/D323)*100,0)</f>
        <v>103</v>
      </c>
      <c r="P323" s="5">
        <f t="shared" ref="P323:P386" si="31">ROUND((E323/L323),2)</f>
        <v>106.62</v>
      </c>
      <c r="Q323" t="str">
        <f t="shared" ref="Q323:Q386" si="32">LEFT(N323,FIND("/",N323,1)-1)</f>
        <v>film &amp; video</v>
      </c>
      <c r="R323" t="str">
        <f t="shared" ref="R323:R386" si="33">RIGHT(N323,LEN(N323)-FIND("/",N323,1))</f>
        <v>documentary</v>
      </c>
      <c r="S323" s="9">
        <f t="shared" ref="S323:S386" si="34">(((J323/60)/60)/24)+DATE(1970,1,1)</f>
        <v>42647.446597222224</v>
      </c>
      <c r="T323" s="9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108</v>
      </c>
      <c r="P324" s="5">
        <f t="shared" si="31"/>
        <v>145.04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42473.57</v>
      </c>
      <c r="T324" s="9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</v>
      </c>
      <c r="P325" s="5">
        <f t="shared" si="31"/>
        <v>114.59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42697.32136574074</v>
      </c>
      <c r="T325" s="9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102</v>
      </c>
      <c r="P326" s="5">
        <f t="shared" si="31"/>
        <v>105.32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42184.626250000001</v>
      </c>
      <c r="T326" s="9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</v>
      </c>
      <c r="P327" s="5">
        <f t="shared" si="31"/>
        <v>70.92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42689.187881944439</v>
      </c>
      <c r="T327" s="9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113</v>
      </c>
      <c r="P328" s="5">
        <f t="shared" si="31"/>
        <v>147.16999999999999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42775.314884259264</v>
      </c>
      <c r="T328" s="9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</v>
      </c>
      <c r="P329" s="5">
        <f t="shared" si="31"/>
        <v>160.47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42058.235289351855</v>
      </c>
      <c r="T329" s="9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104</v>
      </c>
      <c r="P330" s="5">
        <f t="shared" si="31"/>
        <v>156.05000000000001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42278.946620370371</v>
      </c>
      <c r="T330" s="9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106</v>
      </c>
      <c r="P331" s="5">
        <f t="shared" si="31"/>
        <v>63.17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42291.46674768519</v>
      </c>
      <c r="T331" s="9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102</v>
      </c>
      <c r="P332" s="5">
        <f t="shared" si="31"/>
        <v>104.82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41379.515775462962</v>
      </c>
      <c r="T332" s="9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107</v>
      </c>
      <c r="P333" s="5">
        <f t="shared" si="31"/>
        <v>97.36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42507.581412037034</v>
      </c>
      <c r="T333" s="9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</v>
      </c>
      <c r="P334" s="5">
        <f t="shared" si="31"/>
        <v>203.63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42263.680289351847</v>
      </c>
      <c r="T334" s="9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</v>
      </c>
      <c r="P335" s="5">
        <f t="shared" si="31"/>
        <v>188.31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42437.636469907404</v>
      </c>
      <c r="T335" s="9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</v>
      </c>
      <c r="P336" s="5">
        <f t="shared" si="31"/>
        <v>146.65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42101.682372685187</v>
      </c>
      <c r="T336" s="9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103</v>
      </c>
      <c r="P337" s="5">
        <f t="shared" si="31"/>
        <v>109.19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42101.737442129626</v>
      </c>
      <c r="T337" s="9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117</v>
      </c>
      <c r="P338" s="5">
        <f t="shared" si="31"/>
        <v>59.25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42291.596273148149</v>
      </c>
      <c r="T338" s="9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</v>
      </c>
      <c r="P339" s="5">
        <f t="shared" si="31"/>
        <v>97.9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42047.128564814819</v>
      </c>
      <c r="T339" s="9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</v>
      </c>
      <c r="P340" s="5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42559.755671296298</v>
      </c>
      <c r="T340" s="9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</v>
      </c>
      <c r="P341" s="5">
        <f t="shared" si="31"/>
        <v>72.87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42093.760046296295</v>
      </c>
      <c r="T341" s="9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</v>
      </c>
      <c r="P342" s="5">
        <f t="shared" si="31"/>
        <v>146.35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42772.669062500005</v>
      </c>
      <c r="T342" s="9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107</v>
      </c>
      <c r="P343" s="5">
        <f t="shared" si="31"/>
        <v>67.91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41894.879606481481</v>
      </c>
      <c r="T343" s="9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</v>
      </c>
      <c r="P344" s="5">
        <f t="shared" si="31"/>
        <v>169.85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42459.780844907407</v>
      </c>
      <c r="T344" s="9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</v>
      </c>
      <c r="P345" s="5">
        <f t="shared" si="31"/>
        <v>58.41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41926.73778935185</v>
      </c>
      <c r="T345" s="9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</v>
      </c>
      <c r="P346" s="5">
        <f t="shared" si="31"/>
        <v>119.99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42111.970995370371</v>
      </c>
      <c r="T346" s="9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</v>
      </c>
      <c r="P347" s="5">
        <f t="shared" si="31"/>
        <v>99.86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42114.944328703699</v>
      </c>
      <c r="T347" s="9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</v>
      </c>
      <c r="P348" s="5">
        <f t="shared" si="31"/>
        <v>90.58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42261.500243055561</v>
      </c>
      <c r="T348" s="9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112</v>
      </c>
      <c r="P349" s="5">
        <f t="shared" si="31"/>
        <v>117.77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42292.495474537034</v>
      </c>
      <c r="T349" s="9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 s="5">
        <f t="shared" si="31"/>
        <v>86.55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42207.58699074074</v>
      </c>
      <c r="T350" s="9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107</v>
      </c>
      <c r="P351" s="5">
        <f t="shared" si="31"/>
        <v>71.900000000000006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42760.498935185184</v>
      </c>
      <c r="T351" s="9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115</v>
      </c>
      <c r="P352" s="5">
        <f t="shared" si="31"/>
        <v>129.82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42586.066076388888</v>
      </c>
      <c r="T352" s="9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</v>
      </c>
      <c r="P353" s="5">
        <f t="shared" si="31"/>
        <v>44.91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42427.964745370366</v>
      </c>
      <c r="T353" s="9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117</v>
      </c>
      <c r="P354" s="5">
        <f t="shared" si="31"/>
        <v>40.76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41890.167453703703</v>
      </c>
      <c r="T354" s="9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109</v>
      </c>
      <c r="P355" s="5">
        <f t="shared" si="31"/>
        <v>103.52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42297.791886574079</v>
      </c>
      <c r="T355" s="9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104</v>
      </c>
      <c r="P356" s="5">
        <f t="shared" si="31"/>
        <v>125.45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42438.827789351853</v>
      </c>
      <c r="T356" s="9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</v>
      </c>
      <c r="P357" s="5">
        <f t="shared" si="31"/>
        <v>246.61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41943.293912037036</v>
      </c>
      <c r="T357" s="9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103</v>
      </c>
      <c r="P358" s="5">
        <f t="shared" si="31"/>
        <v>79.400000000000006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42415.803159722222</v>
      </c>
      <c r="T358" s="9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 s="5">
        <f t="shared" si="31"/>
        <v>86.14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42078.222187499996</v>
      </c>
      <c r="T359" s="9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</v>
      </c>
      <c r="P360" s="5">
        <f t="shared" si="31"/>
        <v>193.05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42507.860196759255</v>
      </c>
      <c r="T360" s="9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105</v>
      </c>
      <c r="P361" s="5">
        <f t="shared" si="31"/>
        <v>84.02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41935.070486111108</v>
      </c>
      <c r="T361" s="9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</v>
      </c>
      <c r="P362" s="5">
        <f t="shared" si="31"/>
        <v>139.83000000000001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42163.897916666669</v>
      </c>
      <c r="T362" s="9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</v>
      </c>
      <c r="P363" s="5">
        <f t="shared" si="31"/>
        <v>109.82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41936.001226851848</v>
      </c>
      <c r="T363" s="9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</v>
      </c>
      <c r="P364" s="5">
        <f t="shared" si="31"/>
        <v>139.53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41837.210543981484</v>
      </c>
      <c r="T364" s="9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</v>
      </c>
      <c r="P365" s="5">
        <f t="shared" si="31"/>
        <v>347.85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40255.744629629626</v>
      </c>
      <c r="T365" s="9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</v>
      </c>
      <c r="P366" s="5">
        <f t="shared" si="31"/>
        <v>68.239999999999995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41780.859629629631</v>
      </c>
      <c r="T366" s="9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104</v>
      </c>
      <c r="P367" s="5">
        <f t="shared" si="31"/>
        <v>239.94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41668.606469907405</v>
      </c>
      <c r="T367" s="9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</v>
      </c>
      <c r="P368" s="5">
        <f t="shared" si="31"/>
        <v>287.31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41019.793032407404</v>
      </c>
      <c r="T368" s="9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</v>
      </c>
      <c r="P369" s="5">
        <f t="shared" si="31"/>
        <v>86.85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41355.577291666668</v>
      </c>
      <c r="T369" s="9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</v>
      </c>
      <c r="P370" s="5">
        <f t="shared" si="31"/>
        <v>81.849999999999994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42043.605578703704</v>
      </c>
      <c r="T370" s="9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</v>
      </c>
      <c r="P371" s="5">
        <f t="shared" si="31"/>
        <v>42.87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40893.551724537036</v>
      </c>
      <c r="T371" s="9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</v>
      </c>
      <c r="P372" s="5">
        <f t="shared" si="31"/>
        <v>709.42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42711.795138888891</v>
      </c>
      <c r="T372" s="9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</v>
      </c>
      <c r="P373" s="5">
        <f t="shared" si="31"/>
        <v>161.26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41261.767812500002</v>
      </c>
      <c r="T373" s="9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</v>
      </c>
      <c r="P374" s="5">
        <f t="shared" si="31"/>
        <v>41.78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42425.576898148152</v>
      </c>
      <c r="T374" s="9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107</v>
      </c>
      <c r="P375" s="5">
        <f t="shared" si="31"/>
        <v>89.89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41078.91201388889</v>
      </c>
      <c r="T375" s="9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131</v>
      </c>
      <c r="P376" s="5">
        <f t="shared" si="31"/>
        <v>45.05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40757.889247685183</v>
      </c>
      <c r="T376" s="9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 s="5">
        <f t="shared" si="31"/>
        <v>42.86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41657.985081018516</v>
      </c>
      <c r="T377" s="9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106</v>
      </c>
      <c r="P378" s="5">
        <f t="shared" si="31"/>
        <v>54.08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42576.452731481477</v>
      </c>
      <c r="T378" s="9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</v>
      </c>
      <c r="P379" s="5">
        <f t="shared" si="31"/>
        <v>103.22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42292.250787037032</v>
      </c>
      <c r="T379" s="9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112</v>
      </c>
      <c r="P380" s="5">
        <f t="shared" si="31"/>
        <v>40.4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42370.571851851855</v>
      </c>
      <c r="T380" s="9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</v>
      </c>
      <c r="P381" s="5">
        <f t="shared" si="31"/>
        <v>116.86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40987.688333333332</v>
      </c>
      <c r="T381" s="9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142</v>
      </c>
      <c r="P382" s="5">
        <f t="shared" si="31"/>
        <v>115.51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42367.719814814816</v>
      </c>
      <c r="T382" s="9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105</v>
      </c>
      <c r="P383" s="5">
        <f t="shared" si="31"/>
        <v>104.31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41085.698113425926</v>
      </c>
      <c r="T383" s="9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256</v>
      </c>
      <c r="P384" s="5">
        <f t="shared" si="31"/>
        <v>69.77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41144.709490740745</v>
      </c>
      <c r="T384" s="9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207</v>
      </c>
      <c r="P385" s="5">
        <f t="shared" si="31"/>
        <v>43.02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41755.117581018516</v>
      </c>
      <c r="T385" s="9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</v>
      </c>
      <c r="P386" s="5">
        <f t="shared" si="31"/>
        <v>58.54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41980.781793981485</v>
      </c>
      <c r="T386" s="9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ROUND((E387/D387)*100,0)</f>
        <v>106</v>
      </c>
      <c r="P387" s="5">
        <f t="shared" ref="P387:P450" si="37">ROUND((E387/L387),2)</f>
        <v>111.8</v>
      </c>
      <c r="Q387" t="str">
        <f t="shared" ref="Q387:Q450" si="38">LEFT(N387,FIND("/",N387,1)-1)</f>
        <v>film &amp; video</v>
      </c>
      <c r="R387" t="str">
        <f t="shared" ref="R387:R450" si="39">RIGHT(N387,LEN(N387)-FIND("/",N387,1))</f>
        <v>documentary</v>
      </c>
      <c r="S387" s="9">
        <f t="shared" ref="S387:S450" si="40">(((J387/60)/60)/24)+DATE(1970,1,1)</f>
        <v>41934.584502314814</v>
      </c>
      <c r="T387" s="9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</v>
      </c>
      <c r="P388" s="5">
        <f t="shared" si="37"/>
        <v>46.23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42211.951284722221</v>
      </c>
      <c r="T388" s="9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214</v>
      </c>
      <c r="P389" s="5">
        <f t="shared" si="37"/>
        <v>144.69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42200.67659722222</v>
      </c>
      <c r="T389" s="9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</v>
      </c>
      <c r="P390" s="5">
        <f t="shared" si="37"/>
        <v>88.85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42549.076157407413</v>
      </c>
      <c r="T390" s="9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182</v>
      </c>
      <c r="P391" s="5">
        <f t="shared" si="37"/>
        <v>81.75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41674.063078703701</v>
      </c>
      <c r="T391" s="9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 s="5">
        <f t="shared" si="37"/>
        <v>71.430000000000007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42112.036712962959</v>
      </c>
      <c r="T392" s="9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101</v>
      </c>
      <c r="P393" s="5">
        <f t="shared" si="37"/>
        <v>104.26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40865.042256944449</v>
      </c>
      <c r="T393" s="9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101</v>
      </c>
      <c r="P394" s="5">
        <f t="shared" si="37"/>
        <v>90.62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40763.717256944445</v>
      </c>
      <c r="T394" s="9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</v>
      </c>
      <c r="P395" s="5">
        <f t="shared" si="37"/>
        <v>157.33000000000001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41526.708935185183</v>
      </c>
      <c r="T395" s="9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112</v>
      </c>
      <c r="P396" s="5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42417.818078703705</v>
      </c>
      <c r="T396" s="9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</v>
      </c>
      <c r="P397" s="5">
        <f t="shared" si="37"/>
        <v>58.72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40990.909259259257</v>
      </c>
      <c r="T397" s="9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107</v>
      </c>
      <c r="P398" s="5">
        <f t="shared" si="37"/>
        <v>81.63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41082.564884259256</v>
      </c>
      <c r="T398" s="9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104</v>
      </c>
      <c r="P399" s="5">
        <f t="shared" si="37"/>
        <v>56.46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40379.776435185187</v>
      </c>
      <c r="T399" s="9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</v>
      </c>
      <c r="P400" s="5">
        <f t="shared" si="37"/>
        <v>140.1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42078.793124999997</v>
      </c>
      <c r="T400" s="9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107</v>
      </c>
      <c r="P401" s="5">
        <f t="shared" si="37"/>
        <v>224.85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42687.875775462962</v>
      </c>
      <c r="T401" s="9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</v>
      </c>
      <c r="P402" s="5">
        <f t="shared" si="37"/>
        <v>181.13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41745.635960648149</v>
      </c>
      <c r="T402" s="9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104</v>
      </c>
      <c r="P403" s="5">
        <f t="shared" si="37"/>
        <v>711.04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40732.842245370368</v>
      </c>
      <c r="T403" s="9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142</v>
      </c>
      <c r="P404" s="5">
        <f t="shared" si="37"/>
        <v>65.88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42292.539548611108</v>
      </c>
      <c r="T404" s="9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</v>
      </c>
      <c r="P405" s="5">
        <f t="shared" si="37"/>
        <v>75.19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40718.310659722221</v>
      </c>
      <c r="T405" s="9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</v>
      </c>
      <c r="P406" s="5">
        <f t="shared" si="37"/>
        <v>133.13999999999999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41646.628032407411</v>
      </c>
      <c r="T406" s="9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108</v>
      </c>
      <c r="P407" s="5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41674.08494212963</v>
      </c>
      <c r="T407" s="9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108</v>
      </c>
      <c r="P408" s="5">
        <f t="shared" si="37"/>
        <v>86.16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40638.162465277775</v>
      </c>
      <c r="T408" s="9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102</v>
      </c>
      <c r="P409" s="5">
        <f t="shared" si="37"/>
        <v>92.32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40806.870949074073</v>
      </c>
      <c r="T409" s="9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</v>
      </c>
      <c r="P410" s="5">
        <f t="shared" si="37"/>
        <v>160.16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41543.735995370371</v>
      </c>
      <c r="T410" s="9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137</v>
      </c>
      <c r="P411" s="5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42543.862777777773</v>
      </c>
      <c r="T411" s="9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</v>
      </c>
      <c r="P412" s="5">
        <f t="shared" si="37"/>
        <v>183.29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42113.981446759266</v>
      </c>
      <c r="T412" s="9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</v>
      </c>
      <c r="P413" s="5">
        <f t="shared" si="37"/>
        <v>125.79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41598.17597222222</v>
      </c>
      <c r="T413" s="9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127</v>
      </c>
      <c r="P414" s="5">
        <f t="shared" si="37"/>
        <v>57.65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41099.742800925924</v>
      </c>
      <c r="T414" s="9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</v>
      </c>
      <c r="P415" s="5">
        <f t="shared" si="37"/>
        <v>78.66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41079.877442129626</v>
      </c>
      <c r="T415" s="9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103</v>
      </c>
      <c r="P416" s="5">
        <f t="shared" si="37"/>
        <v>91.48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41529.063252314816</v>
      </c>
      <c r="T416" s="9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</v>
      </c>
      <c r="P417" s="5">
        <f t="shared" si="37"/>
        <v>68.099999999999994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41904.851875</v>
      </c>
      <c r="T417" s="9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</v>
      </c>
      <c r="P418" s="5">
        <f t="shared" si="37"/>
        <v>48.09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41648.396192129629</v>
      </c>
      <c r="T418" s="9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</v>
      </c>
      <c r="P419" s="5">
        <f t="shared" si="37"/>
        <v>202.42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41360.970601851855</v>
      </c>
      <c r="T419" s="9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101</v>
      </c>
      <c r="P420" s="5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42178.282372685186</v>
      </c>
      <c r="T420" s="9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</v>
      </c>
      <c r="P421" s="5">
        <f t="shared" si="37"/>
        <v>110.07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41394.842442129629</v>
      </c>
      <c r="T421" s="9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</v>
      </c>
      <c r="P422" s="5">
        <f t="shared" si="37"/>
        <v>4.83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41682.23646990741</v>
      </c>
      <c r="T422" s="9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</v>
      </c>
      <c r="P423" s="5">
        <f t="shared" si="37"/>
        <v>50.17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42177.491388888884</v>
      </c>
      <c r="T423" s="9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</v>
      </c>
      <c r="P424" s="5">
        <f t="shared" si="37"/>
        <v>35.83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41863.260381944441</v>
      </c>
      <c r="T424" s="9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1</v>
      </c>
      <c r="P425" s="5">
        <f t="shared" si="37"/>
        <v>11.77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41400.92627314815</v>
      </c>
      <c r="T425" s="9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7</v>
      </c>
      <c r="P426" s="5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40934.376145833332</v>
      </c>
      <c r="T426" s="9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0</v>
      </c>
      <c r="P427" s="5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42275.861157407402</v>
      </c>
      <c r="T427" s="9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</v>
      </c>
      <c r="P428" s="5">
        <f t="shared" si="37"/>
        <v>16.63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42400.711967592593</v>
      </c>
      <c r="T428" s="9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s="5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42285.909027777772</v>
      </c>
      <c r="T429" s="9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6</v>
      </c>
      <c r="P430" s="5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41778.766724537039</v>
      </c>
      <c r="T430" s="9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s="5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40070.901412037041</v>
      </c>
      <c r="T431" s="9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</v>
      </c>
      <c r="P432" s="5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41513.107256944444</v>
      </c>
      <c r="T432" s="9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14</v>
      </c>
      <c r="P433" s="5">
        <f t="shared" si="37"/>
        <v>51.88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42526.871331018512</v>
      </c>
      <c r="T433" s="9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10</v>
      </c>
      <c r="P434" s="5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42238.726631944446</v>
      </c>
      <c r="T434" s="9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s="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42228.629884259266</v>
      </c>
      <c r="T435" s="9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 s="5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41576.834513888891</v>
      </c>
      <c r="T436" s="9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0</v>
      </c>
      <c r="P437" s="5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41500.747453703705</v>
      </c>
      <c r="T437" s="9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s="5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41456.36241898148</v>
      </c>
      <c r="T438" s="9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s="5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42591.31858796296</v>
      </c>
      <c r="T439" s="9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</v>
      </c>
      <c r="P440" s="5">
        <f t="shared" si="37"/>
        <v>170.55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42296.261087962965</v>
      </c>
      <c r="T440" s="9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s="5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41919.761782407404</v>
      </c>
      <c r="T441" s="9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</v>
      </c>
      <c r="P442" s="5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42423.985567129625</v>
      </c>
      <c r="T442" s="9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s="5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41550.793935185182</v>
      </c>
      <c r="T443" s="9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</v>
      </c>
      <c r="P444" s="5">
        <f t="shared" si="37"/>
        <v>393.59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42024.888692129629</v>
      </c>
      <c r="T444" s="9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</v>
      </c>
      <c r="P445" s="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41650.015057870369</v>
      </c>
      <c r="T445" s="9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 s="5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40894.906956018516</v>
      </c>
      <c r="T446" s="9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0</v>
      </c>
      <c r="P447" s="5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42130.335358796292</v>
      </c>
      <c r="T447" s="9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</v>
      </c>
      <c r="P448" s="5">
        <f t="shared" si="37"/>
        <v>47.88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42037.083564814813</v>
      </c>
      <c r="T448" s="9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0</v>
      </c>
      <c r="P449" s="5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41331.555127314816</v>
      </c>
      <c r="T449" s="9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</v>
      </c>
      <c r="P450" s="5">
        <f t="shared" si="37"/>
        <v>20.5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41753.758043981477</v>
      </c>
      <c r="T450" s="9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ROUND((E451/D451)*100,0)</f>
        <v>2</v>
      </c>
      <c r="P451" s="5">
        <f t="shared" ref="P451:P514" si="43">ROUND((E451/L451),2)</f>
        <v>9</v>
      </c>
      <c r="Q451" t="str">
        <f t="shared" ref="Q451:Q514" si="44">LEFT(N451,FIND("/",N451,1)-1)</f>
        <v>film &amp; video</v>
      </c>
      <c r="R451" t="str">
        <f t="shared" ref="R451:R514" si="45">RIGHT(N451,LEN(N451)-FIND("/",N451,1))</f>
        <v>animation</v>
      </c>
      <c r="S451" s="9">
        <f t="shared" ref="S451:S514" si="46">(((J451/60)/60)/24)+DATE(1970,1,1)</f>
        <v>41534.568113425928</v>
      </c>
      <c r="T451" s="9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1</v>
      </c>
      <c r="P452" s="5">
        <f t="shared" si="43"/>
        <v>56.57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41654.946759259255</v>
      </c>
      <c r="T452" s="9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s="5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41634.715173611112</v>
      </c>
      <c r="T453" s="9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 s="5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42107.703877314809</v>
      </c>
      <c r="T454" s="9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0</v>
      </c>
      <c r="P455" s="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42038.824988425928</v>
      </c>
      <c r="T455" s="9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1</v>
      </c>
      <c r="P456" s="5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41938.717256944445</v>
      </c>
      <c r="T456" s="9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0</v>
      </c>
      <c r="P457" s="5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40971.002569444441</v>
      </c>
      <c r="T457" s="9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1</v>
      </c>
      <c r="P458" s="5">
        <f t="shared" si="43"/>
        <v>20.329999999999998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41547.694456018515</v>
      </c>
      <c r="T458" s="9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s="5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41837.767500000002</v>
      </c>
      <c r="T459" s="9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</v>
      </c>
      <c r="P460" s="5">
        <f t="shared" si="43"/>
        <v>16.760000000000002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41378.69976851852</v>
      </c>
      <c r="T460" s="9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0</v>
      </c>
      <c r="P461" s="5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40800.6403587963</v>
      </c>
      <c r="T461" s="9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</v>
      </c>
      <c r="P462" s="5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41759.542534722219</v>
      </c>
      <c r="T462" s="9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s="5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41407.84684027778</v>
      </c>
      <c r="T463" s="9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s="5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40705.126631944448</v>
      </c>
      <c r="T464" s="9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</v>
      </c>
      <c r="P465" s="5">
        <f t="shared" si="43"/>
        <v>113.64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40750.710104166668</v>
      </c>
      <c r="T465" s="9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0</v>
      </c>
      <c r="P466" s="5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42488.848784722228</v>
      </c>
      <c r="T466" s="9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27</v>
      </c>
      <c r="P467" s="5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41801.120069444441</v>
      </c>
      <c r="T467" s="9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1</v>
      </c>
      <c r="P468" s="5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41129.942870370374</v>
      </c>
      <c r="T468" s="9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22</v>
      </c>
      <c r="P469" s="5">
        <f t="shared" si="43"/>
        <v>110.64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41135.679791666669</v>
      </c>
      <c r="T469" s="9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s="5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41041.167627314811</v>
      </c>
      <c r="T470" s="9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s="5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41827.989861111113</v>
      </c>
      <c r="T471" s="9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</v>
      </c>
      <c r="P472" s="5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41605.167696759258</v>
      </c>
      <c r="T472" s="9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12</v>
      </c>
      <c r="P473" s="5">
        <f t="shared" si="43"/>
        <v>38.479999999999997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41703.721979166665</v>
      </c>
      <c r="T473" s="9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18</v>
      </c>
      <c r="P474" s="5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41844.922662037039</v>
      </c>
      <c r="T474" s="9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3</v>
      </c>
      <c r="P475" s="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41869.698136574072</v>
      </c>
      <c r="T475" s="9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0</v>
      </c>
      <c r="P476" s="5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42753.329039351855</v>
      </c>
      <c r="T476" s="9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s="5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42100.086145833338</v>
      </c>
      <c r="T477" s="9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</v>
      </c>
      <c r="P478" s="5">
        <f t="shared" si="43"/>
        <v>39.57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41757.975011574075</v>
      </c>
      <c r="T478" s="9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s="5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40987.83488425926</v>
      </c>
      <c r="T479" s="9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s="5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42065.910983796297</v>
      </c>
      <c r="T480" s="9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33</v>
      </c>
      <c r="P481" s="5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41904.407812500001</v>
      </c>
      <c r="T481" s="9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</v>
      </c>
      <c r="P482" s="5">
        <f t="shared" si="43"/>
        <v>55.46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41465.500173611108</v>
      </c>
      <c r="T482" s="9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</v>
      </c>
      <c r="P483" s="5">
        <f t="shared" si="43"/>
        <v>87.14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41162.672326388885</v>
      </c>
      <c r="T483" s="9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</v>
      </c>
      <c r="P484" s="5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42447.896875000006</v>
      </c>
      <c r="T484" s="9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</v>
      </c>
      <c r="P485" s="5">
        <f t="shared" si="43"/>
        <v>51.22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41243.197592592594</v>
      </c>
      <c r="T485" s="9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</v>
      </c>
      <c r="P486" s="5">
        <f t="shared" si="43"/>
        <v>13.55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42272.93949074074</v>
      </c>
      <c r="T486" s="9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22</v>
      </c>
      <c r="P487" s="5">
        <f t="shared" si="43"/>
        <v>66.52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41381.50577546296</v>
      </c>
      <c r="T487" s="9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0</v>
      </c>
      <c r="P488" s="5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41761.94258101852</v>
      </c>
      <c r="T488" s="9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s="5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42669.594837962963</v>
      </c>
      <c r="T489" s="9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s="5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42714.054398148146</v>
      </c>
      <c r="T490" s="9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</v>
      </c>
      <c r="P491" s="5">
        <f t="shared" si="43"/>
        <v>71.67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40882.481666666667</v>
      </c>
      <c r="T491" s="9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s="5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41113.968576388892</v>
      </c>
      <c r="T492" s="9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s="5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42366.982627314821</v>
      </c>
      <c r="T493" s="9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s="5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42596.03506944445</v>
      </c>
      <c r="T494" s="9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s="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42114.726134259254</v>
      </c>
      <c r="T495" s="9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</v>
      </c>
      <c r="P496" s="5">
        <f t="shared" si="43"/>
        <v>10.33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41799.830613425926</v>
      </c>
      <c r="T496" s="9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s="5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42171.827604166669</v>
      </c>
      <c r="T497" s="9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0</v>
      </c>
      <c r="P498" s="5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41620.93141203704</v>
      </c>
      <c r="T498" s="9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1</v>
      </c>
      <c r="P499" s="5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41945.037789351853</v>
      </c>
      <c r="T499" s="9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5</v>
      </c>
      <c r="P500" s="5">
        <f t="shared" si="43"/>
        <v>136.09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40858.762141203704</v>
      </c>
      <c r="T500" s="9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10</v>
      </c>
      <c r="P501" s="5">
        <f t="shared" si="43"/>
        <v>73.459999999999994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40043.895462962959</v>
      </c>
      <c r="T501" s="9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</v>
      </c>
      <c r="P502" s="5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40247.886006944449</v>
      </c>
      <c r="T502" s="9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s="5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40703.234386574077</v>
      </c>
      <c r="T503" s="9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</v>
      </c>
      <c r="P504" s="5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40956.553530092591</v>
      </c>
      <c r="T504" s="9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2</v>
      </c>
      <c r="P505" s="5">
        <f t="shared" si="43"/>
        <v>12.67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41991.526655092588</v>
      </c>
      <c r="T505" s="9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</v>
      </c>
      <c r="P506" s="5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40949.98364583333</v>
      </c>
      <c r="T506" s="9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</v>
      </c>
      <c r="P507" s="5">
        <f t="shared" si="43"/>
        <v>3.71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42318.098217592589</v>
      </c>
      <c r="T507" s="9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</v>
      </c>
      <c r="P508" s="5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41466.552314814813</v>
      </c>
      <c r="T508" s="9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</v>
      </c>
      <c r="P509" s="5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41156.958993055552</v>
      </c>
      <c r="T509" s="9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1</v>
      </c>
      <c r="P510" s="5">
        <f t="shared" si="43"/>
        <v>133.33000000000001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40995.024317129632</v>
      </c>
      <c r="T510" s="9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</v>
      </c>
      <c r="P511" s="5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42153.631597222222</v>
      </c>
      <c r="T511" s="9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s="5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42400.176377314812</v>
      </c>
      <c r="T512" s="9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 s="5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41340.303032407406</v>
      </c>
      <c r="T513" s="9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</v>
      </c>
      <c r="P514" s="5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42649.742210648154</v>
      </c>
      <c r="T514" s="9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ROUND((E515/D515)*100,0)</f>
        <v>14</v>
      </c>
      <c r="P515" s="5">
        <f t="shared" ref="P515:P578" si="49">ROUND((E515/L515),2)</f>
        <v>102.38</v>
      </c>
      <c r="Q515" t="str">
        <f t="shared" ref="Q515:Q578" si="50">LEFT(N515,FIND("/",N515,1)-1)</f>
        <v>film &amp; video</v>
      </c>
      <c r="R515" t="str">
        <f t="shared" ref="R515:R578" si="51">RIGHT(N515,LEN(N515)-FIND("/",N515,1))</f>
        <v>animation</v>
      </c>
      <c r="S515" s="9">
        <f t="shared" ref="S515:S578" si="52">(((J515/60)/60)/24)+DATE(1970,1,1)</f>
        <v>42552.653993055559</v>
      </c>
      <c r="T515" s="9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</v>
      </c>
      <c r="P516" s="5">
        <f t="shared" si="49"/>
        <v>16.670000000000002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41830.613969907405</v>
      </c>
      <c r="T516" s="9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</v>
      </c>
      <c r="P517" s="5">
        <f t="shared" si="49"/>
        <v>725.03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42327.490752314814</v>
      </c>
      <c r="T517" s="9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s="5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42091.778703703705</v>
      </c>
      <c r="T518" s="9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</v>
      </c>
      <c r="P519" s="5">
        <f t="shared" si="49"/>
        <v>68.33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42738.615289351852</v>
      </c>
      <c r="T519" s="9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s="5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42223.616018518514</v>
      </c>
      <c r="T520" s="9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23</v>
      </c>
      <c r="P521" s="5">
        <f t="shared" si="49"/>
        <v>39.229999999999997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41218.391446759262</v>
      </c>
      <c r="T521" s="9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</v>
      </c>
      <c r="P522" s="5">
        <f t="shared" si="49"/>
        <v>150.15</v>
      </c>
      <c r="Q522" t="str">
        <f t="shared" si="50"/>
        <v>theater</v>
      </c>
      <c r="R522" t="str">
        <f t="shared" si="51"/>
        <v>plays</v>
      </c>
      <c r="S522" s="9">
        <f t="shared" si="52"/>
        <v>42318.702094907407</v>
      </c>
      <c r="T522" s="9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105</v>
      </c>
      <c r="P523" s="5">
        <f t="shared" si="49"/>
        <v>93.43</v>
      </c>
      <c r="Q523" t="str">
        <f t="shared" si="50"/>
        <v>theater</v>
      </c>
      <c r="R523" t="str">
        <f t="shared" si="51"/>
        <v>plays</v>
      </c>
      <c r="S523" s="9">
        <f t="shared" si="52"/>
        <v>42646.092812499999</v>
      </c>
      <c r="T523" s="9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115</v>
      </c>
      <c r="P524" s="5">
        <f t="shared" si="49"/>
        <v>110.97</v>
      </c>
      <c r="Q524" t="str">
        <f t="shared" si="50"/>
        <v>theater</v>
      </c>
      <c r="R524" t="str">
        <f t="shared" si="51"/>
        <v>plays</v>
      </c>
      <c r="S524" s="9">
        <f t="shared" si="52"/>
        <v>42430.040798611109</v>
      </c>
      <c r="T524" s="9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121</v>
      </c>
      <c r="P525" s="5">
        <f t="shared" si="49"/>
        <v>71.790000000000006</v>
      </c>
      <c r="Q525" t="str">
        <f t="shared" si="50"/>
        <v>theater</v>
      </c>
      <c r="R525" t="str">
        <f t="shared" si="51"/>
        <v>plays</v>
      </c>
      <c r="S525" s="9">
        <f t="shared" si="52"/>
        <v>42238.13282407407</v>
      </c>
      <c r="T525" s="9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109</v>
      </c>
      <c r="P526" s="5">
        <f t="shared" si="49"/>
        <v>29.26</v>
      </c>
      <c r="Q526" t="str">
        <f t="shared" si="50"/>
        <v>theater</v>
      </c>
      <c r="R526" t="str">
        <f t="shared" si="51"/>
        <v>plays</v>
      </c>
      <c r="S526" s="9">
        <f t="shared" si="52"/>
        <v>42492.717233796298</v>
      </c>
      <c r="T526" s="9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 s="5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41850.400937500002</v>
      </c>
      <c r="T527" s="9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114</v>
      </c>
      <c r="P528" s="5">
        <f t="shared" si="49"/>
        <v>74.349999999999994</v>
      </c>
      <c r="Q528" t="str">
        <f t="shared" si="50"/>
        <v>theater</v>
      </c>
      <c r="R528" t="str">
        <f t="shared" si="51"/>
        <v>plays</v>
      </c>
      <c r="S528" s="9">
        <f t="shared" si="52"/>
        <v>42192.591944444444</v>
      </c>
      <c r="T528" s="9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101</v>
      </c>
      <c r="P529" s="5">
        <f t="shared" si="49"/>
        <v>63.83</v>
      </c>
      <c r="Q529" t="str">
        <f t="shared" si="50"/>
        <v>theater</v>
      </c>
      <c r="R529" t="str">
        <f t="shared" si="51"/>
        <v>plays</v>
      </c>
      <c r="S529" s="9">
        <f t="shared" si="52"/>
        <v>42753.205625000002</v>
      </c>
      <c r="T529" s="9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116</v>
      </c>
      <c r="P530" s="5">
        <f t="shared" si="49"/>
        <v>44.33</v>
      </c>
      <c r="Q530" t="str">
        <f t="shared" si="50"/>
        <v>theater</v>
      </c>
      <c r="R530" t="str">
        <f t="shared" si="51"/>
        <v>plays</v>
      </c>
      <c r="S530" s="9">
        <f t="shared" si="52"/>
        <v>42155.920219907406</v>
      </c>
      <c r="T530" s="9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</v>
      </c>
      <c r="P531" s="5">
        <f t="shared" si="49"/>
        <v>86.94</v>
      </c>
      <c r="Q531" t="str">
        <f t="shared" si="50"/>
        <v>theater</v>
      </c>
      <c r="R531" t="str">
        <f t="shared" si="51"/>
        <v>plays</v>
      </c>
      <c r="S531" s="9">
        <f t="shared" si="52"/>
        <v>42725.031180555554</v>
      </c>
      <c r="T531" s="9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108</v>
      </c>
      <c r="P532" s="5">
        <f t="shared" si="49"/>
        <v>126.55</v>
      </c>
      <c r="Q532" t="str">
        <f t="shared" si="50"/>
        <v>theater</v>
      </c>
      <c r="R532" t="str">
        <f t="shared" si="51"/>
        <v>plays</v>
      </c>
      <c r="S532" s="9">
        <f t="shared" si="52"/>
        <v>42157.591064814813</v>
      </c>
      <c r="T532" s="9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 s="5">
        <f t="shared" si="49"/>
        <v>129.03</v>
      </c>
      <c r="Q533" t="str">
        <f t="shared" si="50"/>
        <v>theater</v>
      </c>
      <c r="R533" t="str">
        <f t="shared" si="51"/>
        <v>plays</v>
      </c>
      <c r="S533" s="9">
        <f t="shared" si="52"/>
        <v>42676.065150462964</v>
      </c>
      <c r="T533" s="9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</v>
      </c>
      <c r="P534" s="5">
        <f t="shared" si="49"/>
        <v>71.239999999999995</v>
      </c>
      <c r="Q534" t="str">
        <f t="shared" si="50"/>
        <v>theater</v>
      </c>
      <c r="R534" t="str">
        <f t="shared" si="51"/>
        <v>plays</v>
      </c>
      <c r="S534" s="9">
        <f t="shared" si="52"/>
        <v>42473.007037037038</v>
      </c>
      <c r="T534" s="9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</v>
      </c>
      <c r="P535" s="5">
        <f t="shared" si="49"/>
        <v>117.88</v>
      </c>
      <c r="Q535" t="str">
        <f t="shared" si="50"/>
        <v>theater</v>
      </c>
      <c r="R535" t="str">
        <f t="shared" si="51"/>
        <v>plays</v>
      </c>
      <c r="S535" s="9">
        <f t="shared" si="52"/>
        <v>42482.43478009259</v>
      </c>
      <c r="T535" s="9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105</v>
      </c>
      <c r="P536" s="5">
        <f t="shared" si="49"/>
        <v>327.08</v>
      </c>
      <c r="Q536" t="str">
        <f t="shared" si="50"/>
        <v>theater</v>
      </c>
      <c r="R536" t="str">
        <f t="shared" si="51"/>
        <v>plays</v>
      </c>
      <c r="S536" s="9">
        <f t="shared" si="52"/>
        <v>42270.810995370368</v>
      </c>
      <c r="T536" s="9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103</v>
      </c>
      <c r="P537" s="5">
        <f t="shared" si="49"/>
        <v>34.75</v>
      </c>
      <c r="Q537" t="str">
        <f t="shared" si="50"/>
        <v>theater</v>
      </c>
      <c r="R537" t="str">
        <f t="shared" si="51"/>
        <v>plays</v>
      </c>
      <c r="S537" s="9">
        <f t="shared" si="52"/>
        <v>42711.545196759253</v>
      </c>
      <c r="T537" s="9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</v>
      </c>
      <c r="P538" s="5">
        <f t="shared" si="49"/>
        <v>100.06</v>
      </c>
      <c r="Q538" t="str">
        <f t="shared" si="50"/>
        <v>theater</v>
      </c>
      <c r="R538" t="str">
        <f t="shared" si="51"/>
        <v>plays</v>
      </c>
      <c r="S538" s="9">
        <f t="shared" si="52"/>
        <v>42179.344988425932</v>
      </c>
      <c r="T538" s="9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121</v>
      </c>
      <c r="P539" s="5">
        <f t="shared" si="49"/>
        <v>40.85</v>
      </c>
      <c r="Q539" t="str">
        <f t="shared" si="50"/>
        <v>theater</v>
      </c>
      <c r="R539" t="str">
        <f t="shared" si="51"/>
        <v>plays</v>
      </c>
      <c r="S539" s="9">
        <f t="shared" si="52"/>
        <v>42282.768414351856</v>
      </c>
      <c r="T539" s="9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</v>
      </c>
      <c r="P540" s="5">
        <f t="shared" si="49"/>
        <v>252.02</v>
      </c>
      <c r="Q540" t="str">
        <f t="shared" si="50"/>
        <v>theater</v>
      </c>
      <c r="R540" t="str">
        <f t="shared" si="51"/>
        <v>plays</v>
      </c>
      <c r="S540" s="9">
        <f t="shared" si="52"/>
        <v>42473.794710648144</v>
      </c>
      <c r="T540" s="9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101</v>
      </c>
      <c r="P541" s="5">
        <f t="shared" si="49"/>
        <v>25.16</v>
      </c>
      <c r="Q541" t="str">
        <f t="shared" si="50"/>
        <v>theater</v>
      </c>
      <c r="R541" t="str">
        <f t="shared" si="51"/>
        <v>plays</v>
      </c>
      <c r="S541" s="9">
        <f t="shared" si="52"/>
        <v>42535.049849537041</v>
      </c>
      <c r="T541" s="9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0</v>
      </c>
      <c r="P542" s="5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42009.817199074074</v>
      </c>
      <c r="T542" s="9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1</v>
      </c>
      <c r="P543" s="5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42276.046689814815</v>
      </c>
      <c r="T543" s="9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0</v>
      </c>
      <c r="P544" s="5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42433.737453703703</v>
      </c>
      <c r="T544" s="9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</v>
      </c>
      <c r="P545" s="5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41914.092152777775</v>
      </c>
      <c r="T545" s="9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</v>
      </c>
      <c r="P546" s="5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42525.656944444447</v>
      </c>
      <c r="T546" s="9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</v>
      </c>
      <c r="P547" s="5">
        <f t="shared" si="49"/>
        <v>402.71</v>
      </c>
      <c r="Q547" t="str">
        <f t="shared" si="50"/>
        <v>technology</v>
      </c>
      <c r="R547" t="str">
        <f t="shared" si="51"/>
        <v>web</v>
      </c>
      <c r="S547" s="9">
        <f t="shared" si="52"/>
        <v>42283.592465277776</v>
      </c>
      <c r="T547" s="9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0</v>
      </c>
      <c r="P548" s="5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42249.667997685188</v>
      </c>
      <c r="T548" s="9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s="5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9">
        <f t="shared" si="52"/>
        <v>42380.696342592593</v>
      </c>
      <c r="T549" s="9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</v>
      </c>
      <c r="P550" s="5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42276.903333333335</v>
      </c>
      <c r="T550" s="9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3</v>
      </c>
      <c r="P551" s="5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42163.636828703704</v>
      </c>
      <c r="T551" s="9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1</v>
      </c>
      <c r="P552" s="5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42753.678761574076</v>
      </c>
      <c r="T552" s="9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</v>
      </c>
      <c r="P553" s="5">
        <f t="shared" si="49"/>
        <v>135.04</v>
      </c>
      <c r="Q553" t="str">
        <f t="shared" si="50"/>
        <v>technology</v>
      </c>
      <c r="R553" t="str">
        <f t="shared" si="51"/>
        <v>web</v>
      </c>
      <c r="S553" s="9">
        <f t="shared" si="52"/>
        <v>42173.275740740741</v>
      </c>
      <c r="T553" s="9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s="5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9">
        <f t="shared" si="52"/>
        <v>42318.616851851853</v>
      </c>
      <c r="T554" s="9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</v>
      </c>
      <c r="P555" s="5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41927.71980324074</v>
      </c>
      <c r="T555" s="9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37</v>
      </c>
      <c r="P556" s="5">
        <f t="shared" si="49"/>
        <v>64.36</v>
      </c>
      <c r="Q556" t="str">
        <f t="shared" si="50"/>
        <v>technology</v>
      </c>
      <c r="R556" t="str">
        <f t="shared" si="51"/>
        <v>web</v>
      </c>
      <c r="S556" s="9">
        <f t="shared" si="52"/>
        <v>41901.684861111113</v>
      </c>
      <c r="T556" s="9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s="5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9">
        <f t="shared" si="52"/>
        <v>42503.353506944448</v>
      </c>
      <c r="T557" s="9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3</v>
      </c>
      <c r="P558" s="5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42345.860150462962</v>
      </c>
      <c r="T558" s="9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1</v>
      </c>
      <c r="P559" s="5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42676.942164351851</v>
      </c>
      <c r="T559" s="9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s="5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9">
        <f t="shared" si="52"/>
        <v>42057.883159722223</v>
      </c>
      <c r="T560" s="9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0</v>
      </c>
      <c r="P561" s="5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42321.283101851848</v>
      </c>
      <c r="T561" s="9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0</v>
      </c>
      <c r="P562" s="5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41960.771354166667</v>
      </c>
      <c r="T562" s="9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</v>
      </c>
      <c r="P563" s="5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42268.658715277779</v>
      </c>
      <c r="T563" s="9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s="5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9">
        <f t="shared" si="52"/>
        <v>42692.389062500006</v>
      </c>
      <c r="T564" s="9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0</v>
      </c>
      <c r="P565" s="5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42022.069988425923</v>
      </c>
      <c r="T565" s="9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0</v>
      </c>
      <c r="P566" s="5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42411.942997685182</v>
      </c>
      <c r="T566" s="9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s="5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9">
        <f t="shared" si="52"/>
        <v>42165.785289351858</v>
      </c>
      <c r="T567" s="9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</v>
      </c>
      <c r="P568" s="5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42535.68440972222</v>
      </c>
      <c r="T568" s="9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s="5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9">
        <f t="shared" si="52"/>
        <v>41975.842523148152</v>
      </c>
      <c r="T569" s="9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 s="5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42348.9215625</v>
      </c>
      <c r="T570" s="9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1</v>
      </c>
      <c r="P571" s="5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42340.847361111111</v>
      </c>
      <c r="T571" s="9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</v>
      </c>
      <c r="P572" s="5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42388.798252314817</v>
      </c>
      <c r="T572" s="9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</v>
      </c>
      <c r="P573" s="5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42192.816238425927</v>
      </c>
      <c r="T573" s="9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s="5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9">
        <f t="shared" si="52"/>
        <v>42282.71629629629</v>
      </c>
      <c r="T574" s="9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</v>
      </c>
      <c r="P575" s="5">
        <f t="shared" si="49"/>
        <v>38.44</v>
      </c>
      <c r="Q575" t="str">
        <f t="shared" si="50"/>
        <v>technology</v>
      </c>
      <c r="R575" t="str">
        <f t="shared" si="51"/>
        <v>web</v>
      </c>
      <c r="S575" s="9">
        <f t="shared" si="52"/>
        <v>41963.050127314811</v>
      </c>
      <c r="T575" s="9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1</v>
      </c>
      <c r="P576" s="5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42632.443368055552</v>
      </c>
      <c r="T576" s="9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</v>
      </c>
      <c r="P577" s="5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42138.692627314813</v>
      </c>
      <c r="T577" s="9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0</v>
      </c>
      <c r="P578" s="5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42031.471666666665</v>
      </c>
      <c r="T578" s="9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ROUND((E579/D579)*100,0)</f>
        <v>0</v>
      </c>
      <c r="P579" s="5">
        <f t="shared" ref="P579:P642" si="55">ROUND((E579/L579),2)</f>
        <v>10</v>
      </c>
      <c r="Q579" t="str">
        <f t="shared" ref="Q579:Q642" si="56">LEFT(N579,FIND("/",N579,1)-1)</f>
        <v>technology</v>
      </c>
      <c r="R579" t="str">
        <f t="shared" ref="R579:R642" si="57">RIGHT(N579,LEN(N579)-FIND("/",N579,1))</f>
        <v>web</v>
      </c>
      <c r="S579" s="9">
        <f t="shared" ref="S579:S642" si="58">(((J579/60)/60)/24)+DATE(1970,1,1)</f>
        <v>42450.589143518519</v>
      </c>
      <c r="T579" s="9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0</v>
      </c>
      <c r="P580" s="5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42230.578622685185</v>
      </c>
      <c r="T580" s="9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</v>
      </c>
      <c r="P581" s="5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41968.852118055554</v>
      </c>
      <c r="T581" s="9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0</v>
      </c>
      <c r="P582" s="5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42605.908182870371</v>
      </c>
      <c r="T582" s="9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s="5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9">
        <f t="shared" si="58"/>
        <v>42188.012777777782</v>
      </c>
      <c r="T583" s="9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s="5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9">
        <f t="shared" si="58"/>
        <v>42055.739803240736</v>
      </c>
      <c r="T584" s="9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0</v>
      </c>
      <c r="P585" s="5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42052.93850694444</v>
      </c>
      <c r="T585" s="9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 s="5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42049.716620370367</v>
      </c>
      <c r="T586" s="9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s="5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9">
        <f t="shared" si="58"/>
        <v>42283.3909375</v>
      </c>
      <c r="T587" s="9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1</v>
      </c>
      <c r="P588" s="5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42020.854247685187</v>
      </c>
      <c r="T588" s="9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</v>
      </c>
      <c r="P589" s="5">
        <f t="shared" si="55"/>
        <v>389.29</v>
      </c>
      <c r="Q589" t="str">
        <f t="shared" si="56"/>
        <v>technology</v>
      </c>
      <c r="R589" t="str">
        <f t="shared" si="57"/>
        <v>web</v>
      </c>
      <c r="S589" s="9">
        <f t="shared" si="58"/>
        <v>42080.757326388892</v>
      </c>
      <c r="T589" s="9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</v>
      </c>
      <c r="P590" s="5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42631.769513888896</v>
      </c>
      <c r="T590" s="9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0</v>
      </c>
      <c r="P591" s="5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42178.614571759259</v>
      </c>
      <c r="T591" s="9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</v>
      </c>
      <c r="P592" s="5">
        <f t="shared" si="55"/>
        <v>24.78</v>
      </c>
      <c r="Q592" t="str">
        <f t="shared" si="56"/>
        <v>technology</v>
      </c>
      <c r="R592" t="str">
        <f t="shared" si="57"/>
        <v>web</v>
      </c>
      <c r="S592" s="9">
        <f t="shared" si="58"/>
        <v>42377.554756944446</v>
      </c>
      <c r="T592" s="9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0</v>
      </c>
      <c r="P593" s="5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42177.543171296296</v>
      </c>
      <c r="T593" s="9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</v>
      </c>
      <c r="P594" s="5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41946.232175925928</v>
      </c>
      <c r="T594" s="9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 s="5">
        <f t="shared" si="55"/>
        <v>16.43</v>
      </c>
      <c r="Q595" t="str">
        <f t="shared" si="56"/>
        <v>technology</v>
      </c>
      <c r="R595" t="str">
        <f t="shared" si="57"/>
        <v>web</v>
      </c>
      <c r="S595" s="9">
        <f t="shared" si="58"/>
        <v>42070.677604166667</v>
      </c>
      <c r="T595" s="9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</v>
      </c>
      <c r="P596" s="5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42446.780162037037</v>
      </c>
      <c r="T596" s="9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</v>
      </c>
      <c r="P597" s="5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42083.069884259254</v>
      </c>
      <c r="T597" s="9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</v>
      </c>
      <c r="P598" s="5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42646.896898148145</v>
      </c>
      <c r="T598" s="9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</v>
      </c>
      <c r="P599" s="5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42545.705266203702</v>
      </c>
      <c r="T599" s="9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 s="5">
        <f t="shared" si="55"/>
        <v>121.43</v>
      </c>
      <c r="Q600" t="str">
        <f t="shared" si="56"/>
        <v>technology</v>
      </c>
      <c r="R600" t="str">
        <f t="shared" si="57"/>
        <v>web</v>
      </c>
      <c r="S600" s="9">
        <f t="shared" si="58"/>
        <v>41948.00209490741</v>
      </c>
      <c r="T600" s="9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0</v>
      </c>
      <c r="P601" s="5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42047.812523148154</v>
      </c>
      <c r="T601" s="9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 s="5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42073.798171296294</v>
      </c>
      <c r="T602" s="9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</v>
      </c>
      <c r="P603" s="5">
        <f t="shared" si="55"/>
        <v>23.33</v>
      </c>
      <c r="Q603" t="str">
        <f t="shared" si="56"/>
        <v>technology</v>
      </c>
      <c r="R603" t="str">
        <f t="shared" si="57"/>
        <v>web</v>
      </c>
      <c r="S603" s="9">
        <f t="shared" si="58"/>
        <v>41969.858090277776</v>
      </c>
      <c r="T603" s="9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s="5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9">
        <f t="shared" si="58"/>
        <v>42143.79415509259</v>
      </c>
      <c r="T604" s="9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4</v>
      </c>
      <c r="P605" s="5">
        <f t="shared" si="55"/>
        <v>45.39</v>
      </c>
      <c r="Q605" t="str">
        <f t="shared" si="56"/>
        <v>technology</v>
      </c>
      <c r="R605" t="str">
        <f t="shared" si="57"/>
        <v>web</v>
      </c>
      <c r="S605" s="9">
        <f t="shared" si="58"/>
        <v>41835.639155092591</v>
      </c>
      <c r="T605" s="9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s="5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9">
        <f t="shared" si="58"/>
        <v>41849.035370370373</v>
      </c>
      <c r="T606" s="9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3</v>
      </c>
      <c r="P607" s="5">
        <f t="shared" si="55"/>
        <v>16.38</v>
      </c>
      <c r="Q607" t="str">
        <f t="shared" si="56"/>
        <v>technology</v>
      </c>
      <c r="R607" t="str">
        <f t="shared" si="57"/>
        <v>web</v>
      </c>
      <c r="S607" s="9">
        <f t="shared" si="58"/>
        <v>42194.357731481476</v>
      </c>
      <c r="T607" s="9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</v>
      </c>
      <c r="P608" s="5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42102.650567129633</v>
      </c>
      <c r="T608" s="9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s="5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9">
        <f t="shared" si="58"/>
        <v>42300.825648148151</v>
      </c>
      <c r="T609" s="9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1</v>
      </c>
      <c r="P610" s="5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42140.921064814815</v>
      </c>
      <c r="T610" s="9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1</v>
      </c>
      <c r="P611" s="5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42307.034074074079</v>
      </c>
      <c r="T611" s="9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s="5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9">
        <f t="shared" si="58"/>
        <v>42086.83085648148</v>
      </c>
      <c r="T612" s="9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s="5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9">
        <f t="shared" si="58"/>
        <v>42328.560613425929</v>
      </c>
      <c r="T613" s="9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s="5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9">
        <f t="shared" si="58"/>
        <v>42585.031782407401</v>
      </c>
      <c r="T614" s="9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</v>
      </c>
      <c r="P615" s="5">
        <f t="shared" si="55"/>
        <v>105.93</v>
      </c>
      <c r="Q615" t="str">
        <f t="shared" si="56"/>
        <v>technology</v>
      </c>
      <c r="R615" t="str">
        <f t="shared" si="57"/>
        <v>web</v>
      </c>
      <c r="S615" s="9">
        <f t="shared" si="58"/>
        <v>42247.496759259258</v>
      </c>
      <c r="T615" s="9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s="5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9">
        <f t="shared" si="58"/>
        <v>42515.061805555553</v>
      </c>
      <c r="T616" s="9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s="5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9">
        <f t="shared" si="58"/>
        <v>42242.122210648144</v>
      </c>
      <c r="T617" s="9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s="5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9">
        <f t="shared" si="58"/>
        <v>42761.376238425932</v>
      </c>
      <c r="T618" s="9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 s="5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42087.343090277776</v>
      </c>
      <c r="T619" s="9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s="5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9">
        <f t="shared" si="58"/>
        <v>42317.810219907406</v>
      </c>
      <c r="T620" s="9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0</v>
      </c>
      <c r="P621" s="5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41908.650347222225</v>
      </c>
      <c r="T621" s="9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 s="5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41831.716874999998</v>
      </c>
      <c r="T622" s="9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</v>
      </c>
      <c r="P623" s="5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42528.987696759257</v>
      </c>
      <c r="T623" s="9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6</v>
      </c>
      <c r="P624" s="5">
        <f t="shared" si="55"/>
        <v>37.89</v>
      </c>
      <c r="Q624" t="str">
        <f t="shared" si="56"/>
        <v>technology</v>
      </c>
      <c r="R624" t="str">
        <f t="shared" si="57"/>
        <v>web</v>
      </c>
      <c r="S624" s="9">
        <f t="shared" si="58"/>
        <v>42532.774745370371</v>
      </c>
      <c r="T624" s="9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s="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9">
        <f t="shared" si="58"/>
        <v>42122.009224537032</v>
      </c>
      <c r="T625" s="9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s="5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9">
        <f t="shared" si="58"/>
        <v>42108.988900462966</v>
      </c>
      <c r="T626" s="9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s="5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9">
        <f t="shared" si="58"/>
        <v>42790.895567129628</v>
      </c>
      <c r="T627" s="9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</v>
      </c>
      <c r="P628" s="5">
        <f t="shared" si="55"/>
        <v>111.41</v>
      </c>
      <c r="Q628" t="str">
        <f t="shared" si="56"/>
        <v>technology</v>
      </c>
      <c r="R628" t="str">
        <f t="shared" si="57"/>
        <v>web</v>
      </c>
      <c r="S628" s="9">
        <f t="shared" si="58"/>
        <v>42198.559479166666</v>
      </c>
      <c r="T628" s="9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</v>
      </c>
      <c r="P629" s="5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42384.306840277779</v>
      </c>
      <c r="T629" s="9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s="5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9">
        <f t="shared" si="58"/>
        <v>41803.692789351851</v>
      </c>
      <c r="T630" s="9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</v>
      </c>
      <c r="P631" s="5">
        <f t="shared" si="55"/>
        <v>116.67</v>
      </c>
      <c r="Q631" t="str">
        <f t="shared" si="56"/>
        <v>technology</v>
      </c>
      <c r="R631" t="str">
        <f t="shared" si="57"/>
        <v>web</v>
      </c>
      <c r="S631" s="9">
        <f t="shared" si="58"/>
        <v>42474.637824074074</v>
      </c>
      <c r="T631" s="9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0</v>
      </c>
      <c r="P632" s="5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42223.619456018518</v>
      </c>
      <c r="T632" s="9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</v>
      </c>
      <c r="P633" s="5">
        <f t="shared" si="55"/>
        <v>76.67</v>
      </c>
      <c r="Q633" t="str">
        <f t="shared" si="56"/>
        <v>technology</v>
      </c>
      <c r="R633" t="str">
        <f t="shared" si="57"/>
        <v>web</v>
      </c>
      <c r="S633" s="9">
        <f t="shared" si="58"/>
        <v>42489.772326388891</v>
      </c>
      <c r="T633" s="9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s="5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9">
        <f t="shared" si="58"/>
        <v>42303.659317129626</v>
      </c>
      <c r="T634" s="9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</v>
      </c>
      <c r="P635" s="5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42507.29932870371</v>
      </c>
      <c r="T635" s="9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</v>
      </c>
      <c r="P636" s="5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42031.928576388891</v>
      </c>
      <c r="T636" s="9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0</v>
      </c>
      <c r="P637" s="5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42076.092152777783</v>
      </c>
      <c r="T637" s="9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</v>
      </c>
      <c r="P638" s="5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42131.455439814818</v>
      </c>
      <c r="T638" s="9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s="5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9">
        <f t="shared" si="58"/>
        <v>42762.962013888886</v>
      </c>
      <c r="T639" s="9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0</v>
      </c>
      <c r="P640" s="5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42759.593310185184</v>
      </c>
      <c r="T640" s="9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0</v>
      </c>
      <c r="P641" s="5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41865.583275462966</v>
      </c>
      <c r="T641" s="9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</v>
      </c>
      <c r="P642" s="5">
        <f t="shared" si="55"/>
        <v>50.5</v>
      </c>
      <c r="Q642" t="str">
        <f t="shared" si="56"/>
        <v>technology</v>
      </c>
      <c r="R642" t="str">
        <f t="shared" si="57"/>
        <v>wearables</v>
      </c>
      <c r="S642" s="9">
        <f t="shared" si="58"/>
        <v>42683.420312500006</v>
      </c>
      <c r="T642" s="9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ROUND((E643/D643)*100,0)</f>
        <v>119</v>
      </c>
      <c r="P643" s="5">
        <f t="shared" ref="P643:P706" si="61">ROUND((E643/L643),2)</f>
        <v>151.32</v>
      </c>
      <c r="Q643" t="str">
        <f t="shared" ref="Q643:Q706" si="62">LEFT(N643,FIND("/",N643,1)-1)</f>
        <v>technology</v>
      </c>
      <c r="R643" t="str">
        <f t="shared" ref="R643:R706" si="63">RIGHT(N643,LEN(N643)-FIND("/",N643,1))</f>
        <v>wearables</v>
      </c>
      <c r="S643" s="9">
        <f t="shared" ref="S643:S706" si="64">(((J643/60)/60)/24)+DATE(1970,1,1)</f>
        <v>42199.57</v>
      </c>
      <c r="T643" s="9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</v>
      </c>
      <c r="P644" s="5">
        <f t="shared" si="61"/>
        <v>134.36000000000001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42199.651319444441</v>
      </c>
      <c r="T644" s="9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106</v>
      </c>
      <c r="P645" s="5">
        <f t="shared" si="61"/>
        <v>174.03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42100.642071759255</v>
      </c>
      <c r="T645" s="9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</v>
      </c>
      <c r="P646" s="5">
        <f t="shared" si="61"/>
        <v>73.489999999999995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41898.665960648148</v>
      </c>
      <c r="T646" s="9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279</v>
      </c>
      <c r="P647" s="5">
        <f t="shared" si="61"/>
        <v>23.52</v>
      </c>
      <c r="Q647" t="str">
        <f t="shared" si="62"/>
        <v>technology</v>
      </c>
      <c r="R647" t="str">
        <f t="shared" si="63"/>
        <v>wearables</v>
      </c>
      <c r="S647" s="9">
        <f t="shared" si="64"/>
        <v>42564.026319444441</v>
      </c>
      <c r="T647" s="9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132</v>
      </c>
      <c r="P648" s="5">
        <f t="shared" si="61"/>
        <v>39.07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41832.852627314816</v>
      </c>
      <c r="T648" s="9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</v>
      </c>
      <c r="P649" s="5">
        <f t="shared" si="61"/>
        <v>125.94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42416.767928240741</v>
      </c>
      <c r="T649" s="9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127</v>
      </c>
      <c r="P650" s="5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41891.693379629629</v>
      </c>
      <c r="T650" s="9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140</v>
      </c>
      <c r="P651" s="5">
        <f t="shared" si="61"/>
        <v>42.67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41877.912187499998</v>
      </c>
      <c r="T651" s="9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</v>
      </c>
      <c r="P652" s="5">
        <f t="shared" si="61"/>
        <v>35.130000000000003</v>
      </c>
      <c r="Q652" t="str">
        <f t="shared" si="62"/>
        <v>technology</v>
      </c>
      <c r="R652" t="str">
        <f t="shared" si="63"/>
        <v>wearables</v>
      </c>
      <c r="S652" s="9">
        <f t="shared" si="64"/>
        <v>41932.036851851852</v>
      </c>
      <c r="T652" s="9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101</v>
      </c>
      <c r="P653" s="5">
        <f t="shared" si="61"/>
        <v>239.35</v>
      </c>
      <c r="Q653" t="str">
        <f t="shared" si="62"/>
        <v>technology</v>
      </c>
      <c r="R653" t="str">
        <f t="shared" si="63"/>
        <v>wearables</v>
      </c>
      <c r="S653" s="9">
        <f t="shared" si="64"/>
        <v>41956.017488425925</v>
      </c>
      <c r="T653" s="9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</v>
      </c>
      <c r="P654" s="5">
        <f t="shared" si="61"/>
        <v>107.64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42675.690393518518</v>
      </c>
      <c r="T654" s="9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</v>
      </c>
      <c r="P655" s="5">
        <f t="shared" si="61"/>
        <v>95.83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42199.618518518517</v>
      </c>
      <c r="T655" s="9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</v>
      </c>
      <c r="P656" s="5">
        <f t="shared" si="61"/>
        <v>31.66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42163.957326388889</v>
      </c>
      <c r="T656" s="9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147</v>
      </c>
      <c r="P657" s="5">
        <f t="shared" si="61"/>
        <v>42.89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42045.957314814819</v>
      </c>
      <c r="T657" s="9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214</v>
      </c>
      <c r="P658" s="5">
        <f t="shared" si="61"/>
        <v>122.74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42417.804618055554</v>
      </c>
      <c r="T658" s="9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126</v>
      </c>
      <c r="P659" s="5">
        <f t="shared" si="61"/>
        <v>190.45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42331.84574074074</v>
      </c>
      <c r="T659" s="9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</v>
      </c>
      <c r="P660" s="5">
        <f t="shared" si="61"/>
        <v>109.34</v>
      </c>
      <c r="Q660" t="str">
        <f t="shared" si="62"/>
        <v>technology</v>
      </c>
      <c r="R660" t="str">
        <f t="shared" si="63"/>
        <v>wearables</v>
      </c>
      <c r="S660" s="9">
        <f t="shared" si="64"/>
        <v>42179.160752314812</v>
      </c>
      <c r="T660" s="9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101</v>
      </c>
      <c r="P661" s="5">
        <f t="shared" si="61"/>
        <v>143.66999999999999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42209.593692129631</v>
      </c>
      <c r="T661" s="9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</v>
      </c>
      <c r="P662" s="5">
        <f t="shared" si="61"/>
        <v>84.94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41922.741655092592</v>
      </c>
      <c r="T662" s="9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1</v>
      </c>
      <c r="P663" s="5">
        <f t="shared" si="61"/>
        <v>10.56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42636.645358796297</v>
      </c>
      <c r="T663" s="9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</v>
      </c>
      <c r="P664" s="5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41990.438043981485</v>
      </c>
      <c r="T664" s="9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</v>
      </c>
      <c r="P665" s="5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42173.843240740738</v>
      </c>
      <c r="T665" s="9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8</v>
      </c>
      <c r="P666" s="5">
        <f t="shared" si="61"/>
        <v>31.17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42077.666377314818</v>
      </c>
      <c r="T666" s="9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19</v>
      </c>
      <c r="P667" s="5">
        <f t="shared" si="61"/>
        <v>155.33000000000001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42688.711354166662</v>
      </c>
      <c r="T667" s="9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0</v>
      </c>
      <c r="P668" s="5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41838.832152777781</v>
      </c>
      <c r="T668" s="9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</v>
      </c>
      <c r="P669" s="5">
        <f t="shared" si="61"/>
        <v>178.93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42632.373414351852</v>
      </c>
      <c r="T669" s="9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5</v>
      </c>
      <c r="P670" s="5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42090.831273148149</v>
      </c>
      <c r="T670" s="9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22</v>
      </c>
      <c r="P671" s="5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42527.625671296293</v>
      </c>
      <c r="T671" s="9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</v>
      </c>
      <c r="P672" s="5">
        <f t="shared" si="61"/>
        <v>85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42506.709722222222</v>
      </c>
      <c r="T672" s="9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</v>
      </c>
      <c r="P673" s="5">
        <f t="shared" si="61"/>
        <v>788.53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41984.692731481482</v>
      </c>
      <c r="T673" s="9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22</v>
      </c>
      <c r="P674" s="5">
        <f t="shared" si="61"/>
        <v>50.3</v>
      </c>
      <c r="Q674" t="str">
        <f t="shared" si="62"/>
        <v>technology</v>
      </c>
      <c r="R674" t="str">
        <f t="shared" si="63"/>
        <v>wearables</v>
      </c>
      <c r="S674" s="9">
        <f t="shared" si="64"/>
        <v>41974.219490740739</v>
      </c>
      <c r="T674" s="9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</v>
      </c>
      <c r="P675" s="5">
        <f t="shared" si="61"/>
        <v>68.33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41838.840474537035</v>
      </c>
      <c r="T675" s="9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</v>
      </c>
      <c r="P676" s="5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41803.116053240738</v>
      </c>
      <c r="T676" s="9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15</v>
      </c>
      <c r="P677" s="5">
        <f t="shared" si="61"/>
        <v>34.270000000000003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41975.930601851855</v>
      </c>
      <c r="T677" s="9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</v>
      </c>
      <c r="P678" s="5">
        <f t="shared" si="61"/>
        <v>61.29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42012.768298611118</v>
      </c>
      <c r="T678" s="9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26</v>
      </c>
      <c r="P679" s="5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42504.403877314813</v>
      </c>
      <c r="T679" s="9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4</v>
      </c>
      <c r="P680" s="5">
        <f t="shared" si="61"/>
        <v>65.180000000000007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42481.376597222217</v>
      </c>
      <c r="T680" s="9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</v>
      </c>
      <c r="P681" s="5">
        <f t="shared" si="61"/>
        <v>93.9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42556.695706018523</v>
      </c>
      <c r="T681" s="9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26</v>
      </c>
      <c r="P682" s="5">
        <f t="shared" si="61"/>
        <v>150.65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41864.501516203702</v>
      </c>
      <c r="T682" s="9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</v>
      </c>
      <c r="P683" s="5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42639.805601851855</v>
      </c>
      <c r="T683" s="9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</v>
      </c>
      <c r="P684" s="5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42778.765300925923</v>
      </c>
      <c r="T684" s="9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1</v>
      </c>
      <c r="P685" s="5">
        <f t="shared" si="61"/>
        <v>99.33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42634.900046296301</v>
      </c>
      <c r="T685" s="9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</v>
      </c>
      <c r="P686" s="5">
        <f t="shared" si="61"/>
        <v>177.39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41809.473275462966</v>
      </c>
      <c r="T686" s="9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28</v>
      </c>
      <c r="P687" s="5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41971.866574074069</v>
      </c>
      <c r="T687" s="9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s="5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42189.673263888893</v>
      </c>
      <c r="T688" s="9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4</v>
      </c>
      <c r="P689" s="5">
        <f t="shared" si="61"/>
        <v>591.66999999999996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42711.750613425931</v>
      </c>
      <c r="T689" s="9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73</v>
      </c>
      <c r="P690" s="5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42262.104780092588</v>
      </c>
      <c r="T690" s="9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58</v>
      </c>
      <c r="P691" s="5">
        <f t="shared" si="61"/>
        <v>343.15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42675.66778935185</v>
      </c>
      <c r="T691" s="9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</v>
      </c>
      <c r="P692" s="5">
        <f t="shared" si="61"/>
        <v>72.59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42579.634733796294</v>
      </c>
      <c r="T692" s="9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1</v>
      </c>
      <c r="P693" s="5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42158.028310185182</v>
      </c>
      <c r="T693" s="9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7</v>
      </c>
      <c r="P694" s="5">
        <f t="shared" si="61"/>
        <v>6.5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42696.37572916667</v>
      </c>
      <c r="T694" s="9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</v>
      </c>
      <c r="P695" s="5">
        <f t="shared" si="61"/>
        <v>119.39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42094.808182870373</v>
      </c>
      <c r="T695" s="9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</v>
      </c>
      <c r="P696" s="5">
        <f t="shared" si="61"/>
        <v>84.29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42737.663877314815</v>
      </c>
      <c r="T696" s="9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</v>
      </c>
      <c r="P697" s="5">
        <f t="shared" si="61"/>
        <v>90.86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41913.521064814813</v>
      </c>
      <c r="T697" s="9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0</v>
      </c>
      <c r="P698" s="5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41815.927106481482</v>
      </c>
      <c r="T698" s="9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</v>
      </c>
      <c r="P699" s="5">
        <f t="shared" si="61"/>
        <v>20.34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42388.523020833338</v>
      </c>
      <c r="T699" s="9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</v>
      </c>
      <c r="P700" s="5">
        <f t="shared" si="61"/>
        <v>530.69000000000005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41866.931076388886</v>
      </c>
      <c r="T700" s="9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</v>
      </c>
      <c r="P701" s="5">
        <f t="shared" si="61"/>
        <v>120.39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41563.485509259262</v>
      </c>
      <c r="T701" s="9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3</v>
      </c>
      <c r="P702" s="5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42715.688437500001</v>
      </c>
      <c r="T702" s="9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27</v>
      </c>
      <c r="P703" s="5">
        <f t="shared" si="61"/>
        <v>291.33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41813.662962962961</v>
      </c>
      <c r="T703" s="9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31</v>
      </c>
      <c r="P704" s="5">
        <f t="shared" si="61"/>
        <v>124.92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42668.726701388892</v>
      </c>
      <c r="T704" s="9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6</v>
      </c>
      <c r="P705" s="5">
        <f t="shared" si="61"/>
        <v>119.57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42711.950798611113</v>
      </c>
      <c r="T705" s="9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1</v>
      </c>
      <c r="P706" s="5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9">
        <f t="shared" si="64"/>
        <v>42726.192916666667</v>
      </c>
      <c r="T706" s="9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ROUND((E707/D707)*100,0)</f>
        <v>1</v>
      </c>
      <c r="P707" s="5">
        <f t="shared" ref="P707:P770" si="67">ROUND((E707/L707),2)</f>
        <v>195.4</v>
      </c>
      <c r="Q707" t="str">
        <f t="shared" ref="Q707:Q770" si="68">LEFT(N707,FIND("/",N707,1)-1)</f>
        <v>technology</v>
      </c>
      <c r="R707" t="str">
        <f t="shared" ref="R707:R770" si="69">RIGHT(N707,LEN(N707)-FIND("/",N707,1))</f>
        <v>wearables</v>
      </c>
      <c r="S707" s="9">
        <f t="shared" ref="S707:S770" si="70">(((J707/60)/60)/24)+DATE(1970,1,1)</f>
        <v>42726.491643518515</v>
      </c>
      <c r="T707" s="9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s="5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42676.995173611111</v>
      </c>
      <c r="T708" s="9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79</v>
      </c>
      <c r="P709" s="5">
        <f t="shared" si="67"/>
        <v>117.7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42696.663506944446</v>
      </c>
      <c r="T709" s="9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</v>
      </c>
      <c r="P710" s="5">
        <f t="shared" si="67"/>
        <v>23.95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41835.581018518518</v>
      </c>
      <c r="T710" s="9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</v>
      </c>
      <c r="P711" s="5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41948.041192129633</v>
      </c>
      <c r="T711" s="9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s="5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41837.984976851854</v>
      </c>
      <c r="T712" s="9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34</v>
      </c>
      <c r="P713" s="5">
        <f t="shared" si="67"/>
        <v>99.97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42678.459120370375</v>
      </c>
      <c r="T713" s="9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</v>
      </c>
      <c r="P714" s="5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42384.680925925932</v>
      </c>
      <c r="T714" s="9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1</v>
      </c>
      <c r="P715" s="5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42496.529305555552</v>
      </c>
      <c r="T715" s="9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15</v>
      </c>
      <c r="P716" s="5">
        <f t="shared" si="67"/>
        <v>80.319999999999993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42734.787986111114</v>
      </c>
      <c r="T716" s="9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</v>
      </c>
      <c r="P717" s="5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42273.090740740736</v>
      </c>
      <c r="T717" s="9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</v>
      </c>
      <c r="P718" s="5">
        <f t="shared" si="67"/>
        <v>44.69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41940.658645833333</v>
      </c>
      <c r="T718" s="9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</v>
      </c>
      <c r="P719" s="5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41857.854189814818</v>
      </c>
      <c r="T719" s="9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1</v>
      </c>
      <c r="P720" s="5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42752.845451388886</v>
      </c>
      <c r="T720" s="9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</v>
      </c>
      <c r="P721" s="5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42409.040231481486</v>
      </c>
      <c r="T721" s="9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144</v>
      </c>
      <c r="P722" s="5">
        <f t="shared" si="67"/>
        <v>66.709999999999994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40909.649201388893</v>
      </c>
      <c r="T722" s="9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</v>
      </c>
      <c r="P723" s="5">
        <f t="shared" si="67"/>
        <v>84.14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41807.571840277778</v>
      </c>
      <c r="T723" s="9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</v>
      </c>
      <c r="P724" s="5">
        <f t="shared" si="67"/>
        <v>215.73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40977.805300925924</v>
      </c>
      <c r="T724" s="9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</v>
      </c>
      <c r="P725" s="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42184.816539351858</v>
      </c>
      <c r="T725" s="9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</v>
      </c>
      <c r="P726" s="5">
        <f t="shared" si="67"/>
        <v>51.63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40694.638460648144</v>
      </c>
      <c r="T726" s="9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</v>
      </c>
      <c r="P727" s="5">
        <f t="shared" si="67"/>
        <v>143.36000000000001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42321.626296296294</v>
      </c>
      <c r="T727" s="9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</v>
      </c>
      <c r="P728" s="5">
        <f t="shared" si="67"/>
        <v>72.430000000000007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41346.042673611111</v>
      </c>
      <c r="T728" s="9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156</v>
      </c>
      <c r="P729" s="5">
        <f t="shared" si="67"/>
        <v>36.53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41247.020243055551</v>
      </c>
      <c r="T729" s="9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106</v>
      </c>
      <c r="P730" s="5">
        <f t="shared" si="67"/>
        <v>60.9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40731.837465277778</v>
      </c>
      <c r="T730" s="9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131</v>
      </c>
      <c r="P731" s="5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41111.185891203706</v>
      </c>
      <c r="T731" s="9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</v>
      </c>
      <c r="P732" s="5">
        <f t="shared" si="67"/>
        <v>99.77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40854.745266203703</v>
      </c>
      <c r="T732" s="9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 s="5">
        <f t="shared" si="67"/>
        <v>88.73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40879.795682870368</v>
      </c>
      <c r="T733" s="9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 s="5">
        <f t="shared" si="67"/>
        <v>4.92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41486.424317129626</v>
      </c>
      <c r="T734" s="9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</v>
      </c>
      <c r="P735" s="5">
        <f t="shared" si="67"/>
        <v>17.82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41598.420046296298</v>
      </c>
      <c r="T735" s="9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126</v>
      </c>
      <c r="P736" s="5">
        <f t="shared" si="67"/>
        <v>187.19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42102.164583333331</v>
      </c>
      <c r="T736" s="9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</v>
      </c>
      <c r="P737" s="5">
        <f t="shared" si="67"/>
        <v>234.81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41946.029467592591</v>
      </c>
      <c r="T737" s="9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</v>
      </c>
      <c r="P738" s="5">
        <f t="shared" si="67"/>
        <v>105.05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41579.734259259261</v>
      </c>
      <c r="T738" s="9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</v>
      </c>
      <c r="P739" s="5">
        <f t="shared" si="67"/>
        <v>56.67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41667.275312500002</v>
      </c>
      <c r="T739" s="9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107</v>
      </c>
      <c r="P740" s="5">
        <f t="shared" si="67"/>
        <v>39.049999999999997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41943.604097222218</v>
      </c>
      <c r="T740" s="9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</v>
      </c>
      <c r="P741" s="5">
        <f t="shared" si="67"/>
        <v>68.349999999999994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41829.502650462964</v>
      </c>
      <c r="T741" s="9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</v>
      </c>
      <c r="P742" s="5">
        <f t="shared" si="67"/>
        <v>169.58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42162.146782407406</v>
      </c>
      <c r="T742" s="9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</v>
      </c>
      <c r="P743" s="5">
        <f t="shared" si="67"/>
        <v>141.41999999999999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41401.648217592592</v>
      </c>
      <c r="T743" s="9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111</v>
      </c>
      <c r="P744" s="5">
        <f t="shared" si="67"/>
        <v>67.39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41689.917962962965</v>
      </c>
      <c r="T744" s="9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 s="5">
        <f t="shared" si="67"/>
        <v>54.27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40990.709317129629</v>
      </c>
      <c r="T745" s="9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</v>
      </c>
      <c r="P746" s="5">
        <f t="shared" si="67"/>
        <v>82.52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41226.95721064815</v>
      </c>
      <c r="T746" s="9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</v>
      </c>
      <c r="P747" s="5">
        <f t="shared" si="67"/>
        <v>53.73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41367.572280092594</v>
      </c>
      <c r="T747" s="9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</v>
      </c>
      <c r="P748" s="5">
        <f t="shared" si="67"/>
        <v>34.21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41157.042928240742</v>
      </c>
      <c r="T748" s="9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</v>
      </c>
      <c r="P749" s="5">
        <f t="shared" si="67"/>
        <v>127.33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41988.548831018517</v>
      </c>
      <c r="T749" s="9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</v>
      </c>
      <c r="P750" s="5">
        <f t="shared" si="67"/>
        <v>45.57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41831.846828703703</v>
      </c>
      <c r="T750" s="9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106</v>
      </c>
      <c r="P751" s="5">
        <f t="shared" si="67"/>
        <v>95.96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42733.94131944445</v>
      </c>
      <c r="T751" s="9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103</v>
      </c>
      <c r="P752" s="5">
        <f t="shared" si="67"/>
        <v>77.27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41299.878148148149</v>
      </c>
      <c r="T752" s="9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119</v>
      </c>
      <c r="P753" s="5">
        <f t="shared" si="67"/>
        <v>57.34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40713.630497685182</v>
      </c>
      <c r="T753" s="9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112</v>
      </c>
      <c r="P754" s="5">
        <f t="shared" si="67"/>
        <v>53.19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42639.421493055561</v>
      </c>
      <c r="T754" s="9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 s="5">
        <f t="shared" si="67"/>
        <v>492.31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42019.590173611112</v>
      </c>
      <c r="T755" s="9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104</v>
      </c>
      <c r="P756" s="5">
        <f t="shared" si="67"/>
        <v>42.35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41249.749085648145</v>
      </c>
      <c r="T756" s="9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102</v>
      </c>
      <c r="P757" s="5">
        <f t="shared" si="67"/>
        <v>37.47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41383.605057870373</v>
      </c>
      <c r="T757" s="9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118</v>
      </c>
      <c r="P758" s="5">
        <f t="shared" si="67"/>
        <v>37.450000000000003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40590.766886574071</v>
      </c>
      <c r="T758" s="9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 s="5">
        <f t="shared" si="67"/>
        <v>33.06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41235.054560185185</v>
      </c>
      <c r="T759" s="9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 s="5">
        <f t="shared" si="67"/>
        <v>134.21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40429.836435185185</v>
      </c>
      <c r="T760" s="9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102</v>
      </c>
      <c r="P761" s="5">
        <f t="shared" si="67"/>
        <v>51.47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41789.330312500002</v>
      </c>
      <c r="T761" s="9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s="5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9">
        <f t="shared" si="70"/>
        <v>42670.764039351852</v>
      </c>
      <c r="T762" s="9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5</v>
      </c>
      <c r="P763" s="5">
        <f t="shared" si="67"/>
        <v>39.17</v>
      </c>
      <c r="Q763" t="str">
        <f t="shared" si="68"/>
        <v>publishing</v>
      </c>
      <c r="R763" t="str">
        <f t="shared" si="69"/>
        <v>fiction</v>
      </c>
      <c r="S763" s="9">
        <f t="shared" si="70"/>
        <v>41642.751458333332</v>
      </c>
      <c r="T763" s="9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s="5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9">
        <f t="shared" si="70"/>
        <v>42690.858449074076</v>
      </c>
      <c r="T764" s="9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</v>
      </c>
      <c r="P765" s="5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41471.446851851848</v>
      </c>
      <c r="T765" s="9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s="5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9">
        <f t="shared" si="70"/>
        <v>42227.173159722224</v>
      </c>
      <c r="T766" s="9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</v>
      </c>
      <c r="P767" s="5">
        <f t="shared" si="67"/>
        <v>57.3</v>
      </c>
      <c r="Q767" t="str">
        <f t="shared" si="68"/>
        <v>publishing</v>
      </c>
      <c r="R767" t="str">
        <f t="shared" si="69"/>
        <v>fiction</v>
      </c>
      <c r="S767" s="9">
        <f t="shared" si="70"/>
        <v>41901.542638888888</v>
      </c>
      <c r="T767" s="9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s="5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9">
        <f t="shared" si="70"/>
        <v>42021.783368055556</v>
      </c>
      <c r="T768" s="9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4</v>
      </c>
      <c r="P769" s="5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42115.143634259264</v>
      </c>
      <c r="T769" s="9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s="5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9">
        <f t="shared" si="70"/>
        <v>41594.207060185188</v>
      </c>
      <c r="T770" s="9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ROUND((E771/D771)*100,0)</f>
        <v>41</v>
      </c>
      <c r="P771" s="5">
        <f t="shared" ref="P771:P834" si="73">ROUND((E771/L771),2)</f>
        <v>31.85</v>
      </c>
      <c r="Q771" t="str">
        <f t="shared" ref="Q771:Q834" si="74">LEFT(N771,FIND("/",N771,1)-1)</f>
        <v>publishing</v>
      </c>
      <c r="R771" t="str">
        <f t="shared" ref="R771:R834" si="75">RIGHT(N771,LEN(N771)-FIND("/",N771,1))</f>
        <v>fiction</v>
      </c>
      <c r="S771" s="9">
        <f t="shared" ref="S771:S834" si="76">(((J771/60)/60)/24)+DATE(1970,1,1)</f>
        <v>41604.996458333335</v>
      </c>
      <c r="T771" s="9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s="5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9">
        <f t="shared" si="76"/>
        <v>41289.999641203707</v>
      </c>
      <c r="T772" s="9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0</v>
      </c>
      <c r="P773" s="5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42349.824097222227</v>
      </c>
      <c r="T773" s="9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</v>
      </c>
      <c r="P774" s="5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40068.056932870371</v>
      </c>
      <c r="T774" s="9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1</v>
      </c>
      <c r="P775" s="5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42100.735937499994</v>
      </c>
      <c r="T775" s="9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</v>
      </c>
      <c r="P776" s="5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41663.780300925922</v>
      </c>
      <c r="T776" s="9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2</v>
      </c>
      <c r="P777" s="5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40863.060127314813</v>
      </c>
      <c r="T777" s="9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</v>
      </c>
      <c r="P778" s="5">
        <f t="shared" si="73"/>
        <v>63.12</v>
      </c>
      <c r="Q778" t="str">
        <f t="shared" si="74"/>
        <v>publishing</v>
      </c>
      <c r="R778" t="str">
        <f t="shared" si="75"/>
        <v>fiction</v>
      </c>
      <c r="S778" s="9">
        <f t="shared" si="76"/>
        <v>42250.685706018514</v>
      </c>
      <c r="T778" s="9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1</v>
      </c>
      <c r="P779" s="5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41456.981215277774</v>
      </c>
      <c r="T779" s="9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</v>
      </c>
      <c r="P780" s="5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41729.702314814815</v>
      </c>
      <c r="T780" s="9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3</v>
      </c>
      <c r="P781" s="5">
        <f t="shared" si="73"/>
        <v>66.67</v>
      </c>
      <c r="Q781" t="str">
        <f t="shared" si="74"/>
        <v>publishing</v>
      </c>
      <c r="R781" t="str">
        <f t="shared" si="75"/>
        <v>fiction</v>
      </c>
      <c r="S781" s="9">
        <f t="shared" si="76"/>
        <v>40436.68408564815</v>
      </c>
      <c r="T781" s="9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 s="5">
        <f t="shared" si="73"/>
        <v>38.520000000000003</v>
      </c>
      <c r="Q782" t="str">
        <f t="shared" si="74"/>
        <v>music</v>
      </c>
      <c r="R782" t="str">
        <f t="shared" si="75"/>
        <v>rock</v>
      </c>
      <c r="S782" s="9">
        <f t="shared" si="76"/>
        <v>40636.673900462964</v>
      </c>
      <c r="T782" s="9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</v>
      </c>
      <c r="P783" s="5">
        <f t="shared" si="73"/>
        <v>42.61</v>
      </c>
      <c r="Q783" t="str">
        <f t="shared" si="74"/>
        <v>music</v>
      </c>
      <c r="R783" t="str">
        <f t="shared" si="75"/>
        <v>rock</v>
      </c>
      <c r="S783" s="9">
        <f t="shared" si="76"/>
        <v>41403.000856481485</v>
      </c>
      <c r="T783" s="9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 s="5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41116.758125</v>
      </c>
      <c r="T784" s="9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</v>
      </c>
      <c r="P785" s="5">
        <f t="shared" si="73"/>
        <v>63.49</v>
      </c>
      <c r="Q785" t="str">
        <f t="shared" si="74"/>
        <v>music</v>
      </c>
      <c r="R785" t="str">
        <f t="shared" si="75"/>
        <v>rock</v>
      </c>
      <c r="S785" s="9">
        <f t="shared" si="76"/>
        <v>40987.773715277777</v>
      </c>
      <c r="T785" s="9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103</v>
      </c>
      <c r="P786" s="5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41675.149525462963</v>
      </c>
      <c r="T786" s="9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181</v>
      </c>
      <c r="P787" s="5">
        <f t="shared" si="73"/>
        <v>31.14</v>
      </c>
      <c r="Q787" t="str">
        <f t="shared" si="74"/>
        <v>music</v>
      </c>
      <c r="R787" t="str">
        <f t="shared" si="75"/>
        <v>rock</v>
      </c>
      <c r="S787" s="9">
        <f t="shared" si="76"/>
        <v>41303.593923611108</v>
      </c>
      <c r="T787" s="9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143</v>
      </c>
      <c r="P788" s="5">
        <f t="shared" si="73"/>
        <v>162.27000000000001</v>
      </c>
      <c r="Q788" t="str">
        <f t="shared" si="74"/>
        <v>music</v>
      </c>
      <c r="R788" t="str">
        <f t="shared" si="75"/>
        <v>rock</v>
      </c>
      <c r="S788" s="9">
        <f t="shared" si="76"/>
        <v>40983.055949074071</v>
      </c>
      <c r="T788" s="9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</v>
      </c>
      <c r="P789" s="5">
        <f t="shared" si="73"/>
        <v>80.59</v>
      </c>
      <c r="Q789" t="str">
        <f t="shared" si="74"/>
        <v>music</v>
      </c>
      <c r="R789" t="str">
        <f t="shared" si="75"/>
        <v>rock</v>
      </c>
      <c r="S789" s="9">
        <f t="shared" si="76"/>
        <v>41549.627615740741</v>
      </c>
      <c r="T789" s="9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204</v>
      </c>
      <c r="P790" s="5">
        <f t="shared" si="73"/>
        <v>59.85</v>
      </c>
      <c r="Q790" t="str">
        <f t="shared" si="74"/>
        <v>music</v>
      </c>
      <c r="R790" t="str">
        <f t="shared" si="75"/>
        <v>rock</v>
      </c>
      <c r="S790" s="9">
        <f t="shared" si="76"/>
        <v>41059.006805555553</v>
      </c>
      <c r="T790" s="9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</v>
      </c>
      <c r="P791" s="5">
        <f t="shared" si="73"/>
        <v>132.86000000000001</v>
      </c>
      <c r="Q791" t="str">
        <f t="shared" si="74"/>
        <v>music</v>
      </c>
      <c r="R791" t="str">
        <f t="shared" si="75"/>
        <v>rock</v>
      </c>
      <c r="S791" s="9">
        <f t="shared" si="76"/>
        <v>41277.186111111114</v>
      </c>
      <c r="T791" s="9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</v>
      </c>
      <c r="P792" s="5">
        <f t="shared" si="73"/>
        <v>92.55</v>
      </c>
      <c r="Q792" t="str">
        <f t="shared" si="74"/>
        <v>music</v>
      </c>
      <c r="R792" t="str">
        <f t="shared" si="75"/>
        <v>rock</v>
      </c>
      <c r="S792" s="9">
        <f t="shared" si="76"/>
        <v>41276.047905092593</v>
      </c>
      <c r="T792" s="9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104</v>
      </c>
      <c r="P793" s="5">
        <f t="shared" si="73"/>
        <v>60.86</v>
      </c>
      <c r="Q793" t="str">
        <f t="shared" si="74"/>
        <v>music</v>
      </c>
      <c r="R793" t="str">
        <f t="shared" si="75"/>
        <v>rock</v>
      </c>
      <c r="S793" s="9">
        <f t="shared" si="76"/>
        <v>41557.780624999999</v>
      </c>
      <c r="T793" s="9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</v>
      </c>
      <c r="P794" s="5">
        <f t="shared" si="73"/>
        <v>41.85</v>
      </c>
      <c r="Q794" t="str">
        <f t="shared" si="74"/>
        <v>music</v>
      </c>
      <c r="R794" t="str">
        <f t="shared" si="75"/>
        <v>rock</v>
      </c>
      <c r="S794" s="9">
        <f t="shared" si="76"/>
        <v>41555.873645833337</v>
      </c>
      <c r="T794" s="9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103</v>
      </c>
      <c r="P795" s="5">
        <f t="shared" si="73"/>
        <v>88.33</v>
      </c>
      <c r="Q795" t="str">
        <f t="shared" si="74"/>
        <v>music</v>
      </c>
      <c r="R795" t="str">
        <f t="shared" si="75"/>
        <v>rock</v>
      </c>
      <c r="S795" s="9">
        <f t="shared" si="76"/>
        <v>41442.741249999999</v>
      </c>
      <c r="T795" s="9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</v>
      </c>
      <c r="P796" s="5">
        <f t="shared" si="73"/>
        <v>158.96</v>
      </c>
      <c r="Q796" t="str">
        <f t="shared" si="74"/>
        <v>music</v>
      </c>
      <c r="R796" t="str">
        <f t="shared" si="75"/>
        <v>rock</v>
      </c>
      <c r="S796" s="9">
        <f t="shared" si="76"/>
        <v>40736.115011574075</v>
      </c>
      <c r="T796" s="9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112</v>
      </c>
      <c r="P797" s="5">
        <f t="shared" si="73"/>
        <v>85.05</v>
      </c>
      <c r="Q797" t="str">
        <f t="shared" si="74"/>
        <v>music</v>
      </c>
      <c r="R797" t="str">
        <f t="shared" si="75"/>
        <v>rock</v>
      </c>
      <c r="S797" s="9">
        <f t="shared" si="76"/>
        <v>40963.613032407404</v>
      </c>
      <c r="T797" s="9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</v>
      </c>
      <c r="P798" s="5">
        <f t="shared" si="73"/>
        <v>112.61</v>
      </c>
      <c r="Q798" t="str">
        <f t="shared" si="74"/>
        <v>music</v>
      </c>
      <c r="R798" t="str">
        <f t="shared" si="75"/>
        <v>rock</v>
      </c>
      <c r="S798" s="9">
        <f t="shared" si="76"/>
        <v>41502.882928240739</v>
      </c>
      <c r="T798" s="9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108</v>
      </c>
      <c r="P799" s="5">
        <f t="shared" si="73"/>
        <v>45.44</v>
      </c>
      <c r="Q799" t="str">
        <f t="shared" si="74"/>
        <v>music</v>
      </c>
      <c r="R799" t="str">
        <f t="shared" si="75"/>
        <v>rock</v>
      </c>
      <c r="S799" s="9">
        <f t="shared" si="76"/>
        <v>40996.994074074071</v>
      </c>
      <c r="T799" s="9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115</v>
      </c>
      <c r="P800" s="5">
        <f t="shared" si="73"/>
        <v>46.22</v>
      </c>
      <c r="Q800" t="str">
        <f t="shared" si="74"/>
        <v>music</v>
      </c>
      <c r="R800" t="str">
        <f t="shared" si="75"/>
        <v>rock</v>
      </c>
      <c r="S800" s="9">
        <f t="shared" si="76"/>
        <v>41882.590127314819</v>
      </c>
      <c r="T800" s="9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</v>
      </c>
      <c r="P801" s="5">
        <f t="shared" si="73"/>
        <v>178.61</v>
      </c>
      <c r="Q801" t="str">
        <f t="shared" si="74"/>
        <v>music</v>
      </c>
      <c r="R801" t="str">
        <f t="shared" si="75"/>
        <v>rock</v>
      </c>
      <c r="S801" s="9">
        <f t="shared" si="76"/>
        <v>40996.667199074072</v>
      </c>
      <c r="T801" s="9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</v>
      </c>
      <c r="P802" s="5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41863.433495370373</v>
      </c>
      <c r="T802" s="9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112</v>
      </c>
      <c r="P803" s="5">
        <f t="shared" si="73"/>
        <v>43.73</v>
      </c>
      <c r="Q803" t="str">
        <f t="shared" si="74"/>
        <v>music</v>
      </c>
      <c r="R803" t="str">
        <f t="shared" si="75"/>
        <v>rock</v>
      </c>
      <c r="S803" s="9">
        <f t="shared" si="76"/>
        <v>40695.795370370368</v>
      </c>
      <c r="T803" s="9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</v>
      </c>
      <c r="P804" s="5">
        <f t="shared" si="73"/>
        <v>81.069999999999993</v>
      </c>
      <c r="Q804" t="str">
        <f t="shared" si="74"/>
        <v>music</v>
      </c>
      <c r="R804" t="str">
        <f t="shared" si="75"/>
        <v>rock</v>
      </c>
      <c r="S804" s="9">
        <f t="shared" si="76"/>
        <v>41123.022268518522</v>
      </c>
      <c r="T804" s="9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</v>
      </c>
      <c r="P805" s="5">
        <f t="shared" si="73"/>
        <v>74.61</v>
      </c>
      <c r="Q805" t="str">
        <f t="shared" si="74"/>
        <v>music</v>
      </c>
      <c r="R805" t="str">
        <f t="shared" si="75"/>
        <v>rock</v>
      </c>
      <c r="S805" s="9">
        <f t="shared" si="76"/>
        <v>40665.949976851851</v>
      </c>
      <c r="T805" s="9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 s="5">
        <f t="shared" si="73"/>
        <v>305.56</v>
      </c>
      <c r="Q806" t="str">
        <f t="shared" si="74"/>
        <v>music</v>
      </c>
      <c r="R806" t="str">
        <f t="shared" si="75"/>
        <v>rock</v>
      </c>
      <c r="S806" s="9">
        <f t="shared" si="76"/>
        <v>40730.105625000004</v>
      </c>
      <c r="T806" s="9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 s="5">
        <f t="shared" si="73"/>
        <v>58.33</v>
      </c>
      <c r="Q807" t="str">
        <f t="shared" si="74"/>
        <v>music</v>
      </c>
      <c r="R807" t="str">
        <f t="shared" si="75"/>
        <v>rock</v>
      </c>
      <c r="S807" s="9">
        <f t="shared" si="76"/>
        <v>40690.823055555556</v>
      </c>
      <c r="T807" s="9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</v>
      </c>
      <c r="P808" s="5">
        <f t="shared" si="73"/>
        <v>117.68</v>
      </c>
      <c r="Q808" t="str">
        <f t="shared" si="74"/>
        <v>music</v>
      </c>
      <c r="R808" t="str">
        <f t="shared" si="75"/>
        <v>rock</v>
      </c>
      <c r="S808" s="9">
        <f t="shared" si="76"/>
        <v>40763.691423611112</v>
      </c>
      <c r="T808" s="9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</v>
      </c>
      <c r="P809" s="5">
        <f t="shared" si="73"/>
        <v>73.77</v>
      </c>
      <c r="Q809" t="str">
        <f t="shared" si="74"/>
        <v>music</v>
      </c>
      <c r="R809" t="str">
        <f t="shared" si="75"/>
        <v>rock</v>
      </c>
      <c r="S809" s="9">
        <f t="shared" si="76"/>
        <v>42759.628599537042</v>
      </c>
      <c r="T809" s="9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 s="5">
        <f t="shared" si="73"/>
        <v>104.65</v>
      </c>
      <c r="Q810" t="str">
        <f t="shared" si="74"/>
        <v>music</v>
      </c>
      <c r="R810" t="str">
        <f t="shared" si="75"/>
        <v>rock</v>
      </c>
      <c r="S810" s="9">
        <f t="shared" si="76"/>
        <v>41962.100532407407</v>
      </c>
      <c r="T810" s="9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104</v>
      </c>
      <c r="P811" s="5">
        <f t="shared" si="73"/>
        <v>79.83</v>
      </c>
      <c r="Q811" t="str">
        <f t="shared" si="74"/>
        <v>music</v>
      </c>
      <c r="R811" t="str">
        <f t="shared" si="75"/>
        <v>rock</v>
      </c>
      <c r="S811" s="9">
        <f t="shared" si="76"/>
        <v>41628.833680555559</v>
      </c>
      <c r="T811" s="9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 s="5">
        <f t="shared" si="73"/>
        <v>58.33</v>
      </c>
      <c r="Q812" t="str">
        <f t="shared" si="74"/>
        <v>music</v>
      </c>
      <c r="R812" t="str">
        <f t="shared" si="75"/>
        <v>rock</v>
      </c>
      <c r="S812" s="9">
        <f t="shared" si="76"/>
        <v>41123.056273148148</v>
      </c>
      <c r="T812" s="9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 s="5">
        <f t="shared" si="73"/>
        <v>86.67</v>
      </c>
      <c r="Q813" t="str">
        <f t="shared" si="74"/>
        <v>music</v>
      </c>
      <c r="R813" t="str">
        <f t="shared" si="75"/>
        <v>rock</v>
      </c>
      <c r="S813" s="9">
        <f t="shared" si="76"/>
        <v>41443.643541666665</v>
      </c>
      <c r="T813" s="9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152</v>
      </c>
      <c r="P814" s="5">
        <f t="shared" si="73"/>
        <v>27.61</v>
      </c>
      <c r="Q814" t="str">
        <f t="shared" si="74"/>
        <v>music</v>
      </c>
      <c r="R814" t="str">
        <f t="shared" si="75"/>
        <v>rock</v>
      </c>
      <c r="S814" s="9">
        <f t="shared" si="76"/>
        <v>41282.017962962964</v>
      </c>
      <c r="T814" s="9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160</v>
      </c>
      <c r="P815" s="5">
        <f t="shared" si="73"/>
        <v>25</v>
      </c>
      <c r="Q815" t="str">
        <f t="shared" si="74"/>
        <v>music</v>
      </c>
      <c r="R815" t="str">
        <f t="shared" si="75"/>
        <v>rock</v>
      </c>
      <c r="S815" s="9">
        <f t="shared" si="76"/>
        <v>41080.960243055553</v>
      </c>
      <c r="T815" s="9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</v>
      </c>
      <c r="P816" s="5">
        <f t="shared" si="73"/>
        <v>45.46</v>
      </c>
      <c r="Q816" t="str">
        <f t="shared" si="74"/>
        <v>music</v>
      </c>
      <c r="R816" t="str">
        <f t="shared" si="75"/>
        <v>rock</v>
      </c>
      <c r="S816" s="9">
        <f t="shared" si="76"/>
        <v>40679.743067129632</v>
      </c>
      <c r="T816" s="9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 s="5">
        <f t="shared" si="73"/>
        <v>99.53</v>
      </c>
      <c r="Q817" t="str">
        <f t="shared" si="74"/>
        <v>music</v>
      </c>
      <c r="R817" t="str">
        <f t="shared" si="75"/>
        <v>rock</v>
      </c>
      <c r="S817" s="9">
        <f t="shared" si="76"/>
        <v>41914.917858796296</v>
      </c>
      <c r="T817" s="9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</v>
      </c>
      <c r="P818" s="5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41341.870868055557</v>
      </c>
      <c r="T818" s="9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</v>
      </c>
      <c r="P819" s="5">
        <f t="shared" si="73"/>
        <v>89.42</v>
      </c>
      <c r="Q819" t="str">
        <f t="shared" si="74"/>
        <v>music</v>
      </c>
      <c r="R819" t="str">
        <f t="shared" si="75"/>
        <v>rock</v>
      </c>
      <c r="S819" s="9">
        <f t="shared" si="76"/>
        <v>40925.599664351852</v>
      </c>
      <c r="T819" s="9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156</v>
      </c>
      <c r="P820" s="5">
        <f t="shared" si="73"/>
        <v>28.68</v>
      </c>
      <c r="Q820" t="str">
        <f t="shared" si="74"/>
        <v>music</v>
      </c>
      <c r="R820" t="str">
        <f t="shared" si="75"/>
        <v>rock</v>
      </c>
      <c r="S820" s="9">
        <f t="shared" si="76"/>
        <v>41120.882881944446</v>
      </c>
      <c r="T820" s="9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109</v>
      </c>
      <c r="P821" s="5">
        <f t="shared" si="73"/>
        <v>31.07</v>
      </c>
      <c r="Q821" t="str">
        <f t="shared" si="74"/>
        <v>music</v>
      </c>
      <c r="R821" t="str">
        <f t="shared" si="75"/>
        <v>rock</v>
      </c>
      <c r="S821" s="9">
        <f t="shared" si="76"/>
        <v>41619.998310185183</v>
      </c>
      <c r="T821" s="9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</v>
      </c>
      <c r="P822" s="5">
        <f t="shared" si="73"/>
        <v>70.55</v>
      </c>
      <c r="Q822" t="str">
        <f t="shared" si="74"/>
        <v>music</v>
      </c>
      <c r="R822" t="str">
        <f t="shared" si="75"/>
        <v>rock</v>
      </c>
      <c r="S822" s="9">
        <f t="shared" si="76"/>
        <v>41768.841921296298</v>
      </c>
      <c r="T822" s="9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 s="5">
        <f t="shared" si="73"/>
        <v>224.13</v>
      </c>
      <c r="Q823" t="str">
        <f t="shared" si="74"/>
        <v>music</v>
      </c>
      <c r="R823" t="str">
        <f t="shared" si="75"/>
        <v>rock</v>
      </c>
      <c r="S823" s="9">
        <f t="shared" si="76"/>
        <v>42093.922048611115</v>
      </c>
      <c r="T823" s="9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</v>
      </c>
      <c r="P824" s="5">
        <f t="shared" si="73"/>
        <v>51.81</v>
      </c>
      <c r="Q824" t="str">
        <f t="shared" si="74"/>
        <v>music</v>
      </c>
      <c r="R824" t="str">
        <f t="shared" si="75"/>
        <v>rock</v>
      </c>
      <c r="S824" s="9">
        <f t="shared" si="76"/>
        <v>41157.947337962964</v>
      </c>
      <c r="T824" s="9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180</v>
      </c>
      <c r="P825" s="5">
        <f t="shared" si="73"/>
        <v>43.52</v>
      </c>
      <c r="Q825" t="str">
        <f t="shared" si="74"/>
        <v>music</v>
      </c>
      <c r="R825" t="str">
        <f t="shared" si="75"/>
        <v>rock</v>
      </c>
      <c r="S825" s="9">
        <f t="shared" si="76"/>
        <v>42055.972824074073</v>
      </c>
      <c r="T825" s="9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</v>
      </c>
      <c r="P826" s="5">
        <f t="shared" si="73"/>
        <v>39.82</v>
      </c>
      <c r="Q826" t="str">
        <f t="shared" si="74"/>
        <v>music</v>
      </c>
      <c r="R826" t="str">
        <f t="shared" si="75"/>
        <v>rock</v>
      </c>
      <c r="S826" s="9">
        <f t="shared" si="76"/>
        <v>40250.242106481484</v>
      </c>
      <c r="T826" s="9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</v>
      </c>
      <c r="P827" s="5">
        <f t="shared" si="73"/>
        <v>126.81</v>
      </c>
      <c r="Q827" t="str">
        <f t="shared" si="74"/>
        <v>music</v>
      </c>
      <c r="R827" t="str">
        <f t="shared" si="75"/>
        <v>rock</v>
      </c>
      <c r="S827" s="9">
        <f t="shared" si="76"/>
        <v>41186.306527777779</v>
      </c>
      <c r="T827" s="9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</v>
      </c>
      <c r="P828" s="5">
        <f t="shared" si="73"/>
        <v>113.88</v>
      </c>
      <c r="Q828" t="str">
        <f t="shared" si="74"/>
        <v>music</v>
      </c>
      <c r="R828" t="str">
        <f t="shared" si="75"/>
        <v>rock</v>
      </c>
      <c r="S828" s="9">
        <f t="shared" si="76"/>
        <v>40973.038541666669</v>
      </c>
      <c r="T828" s="9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</v>
      </c>
      <c r="P829" s="5">
        <f t="shared" si="73"/>
        <v>28.18</v>
      </c>
      <c r="Q829" t="str">
        <f t="shared" si="74"/>
        <v>music</v>
      </c>
      <c r="R829" t="str">
        <f t="shared" si="75"/>
        <v>rock</v>
      </c>
      <c r="S829" s="9">
        <f t="shared" si="76"/>
        <v>40927.473460648151</v>
      </c>
      <c r="T829" s="9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 s="5">
        <f t="shared" si="73"/>
        <v>36.61</v>
      </c>
      <c r="Q830" t="str">
        <f t="shared" si="74"/>
        <v>music</v>
      </c>
      <c r="R830" t="str">
        <f t="shared" si="75"/>
        <v>rock</v>
      </c>
      <c r="S830" s="9">
        <f t="shared" si="76"/>
        <v>41073.050717592596</v>
      </c>
      <c r="T830" s="9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 s="5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42504.801388888889</v>
      </c>
      <c r="T831" s="9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108</v>
      </c>
      <c r="P832" s="5">
        <f t="shared" si="73"/>
        <v>60.66</v>
      </c>
      <c r="Q832" t="str">
        <f t="shared" si="74"/>
        <v>music</v>
      </c>
      <c r="R832" t="str">
        <f t="shared" si="75"/>
        <v>rock</v>
      </c>
      <c r="S832" s="9">
        <f t="shared" si="76"/>
        <v>41325.525752314818</v>
      </c>
      <c r="T832" s="9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</v>
      </c>
      <c r="P833" s="5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40996.646921296298</v>
      </c>
      <c r="T833" s="9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101</v>
      </c>
      <c r="P834" s="5">
        <f t="shared" si="73"/>
        <v>97.99</v>
      </c>
      <c r="Q834" t="str">
        <f t="shared" si="74"/>
        <v>music</v>
      </c>
      <c r="R834" t="str">
        <f t="shared" si="75"/>
        <v>rock</v>
      </c>
      <c r="S834" s="9">
        <f t="shared" si="76"/>
        <v>40869.675173611111</v>
      </c>
      <c r="T834" s="9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ROUND((E835/D835)*100,0)</f>
        <v>102</v>
      </c>
      <c r="P835" s="5">
        <f t="shared" ref="P835:P898" si="79">ROUND((E835/L835),2)</f>
        <v>148.78</v>
      </c>
      <c r="Q835" t="str">
        <f t="shared" ref="Q835:Q898" si="80">LEFT(N835,FIND("/",N835,1)-1)</f>
        <v>music</v>
      </c>
      <c r="R835" t="str">
        <f t="shared" ref="R835:R898" si="81">RIGHT(N835,LEN(N835)-FIND("/",N835,1))</f>
        <v>rock</v>
      </c>
      <c r="S835" s="9">
        <f t="shared" ref="S835:S898" si="82">(((J835/60)/60)/24)+DATE(1970,1,1)</f>
        <v>41718.878182870372</v>
      </c>
      <c r="T835" s="9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</v>
      </c>
      <c r="P836" s="5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41422.822824074072</v>
      </c>
      <c r="T836" s="9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</v>
      </c>
      <c r="P837" s="5">
        <f t="shared" si="79"/>
        <v>58.63</v>
      </c>
      <c r="Q837" t="str">
        <f t="shared" si="80"/>
        <v>music</v>
      </c>
      <c r="R837" t="str">
        <f t="shared" si="81"/>
        <v>rock</v>
      </c>
      <c r="S837" s="9">
        <f t="shared" si="82"/>
        <v>41005.45784722222</v>
      </c>
      <c r="T837" s="9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101</v>
      </c>
      <c r="P838" s="5">
        <f t="shared" si="79"/>
        <v>109.71</v>
      </c>
      <c r="Q838" t="str">
        <f t="shared" si="80"/>
        <v>music</v>
      </c>
      <c r="R838" t="str">
        <f t="shared" si="81"/>
        <v>rock</v>
      </c>
      <c r="S838" s="9">
        <f t="shared" si="82"/>
        <v>41524.056921296295</v>
      </c>
      <c r="T838" s="9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122</v>
      </c>
      <c r="P839" s="5">
        <f t="shared" si="79"/>
        <v>49.11</v>
      </c>
      <c r="Q839" t="str">
        <f t="shared" si="80"/>
        <v>music</v>
      </c>
      <c r="R839" t="str">
        <f t="shared" si="81"/>
        <v>rock</v>
      </c>
      <c r="S839" s="9">
        <f t="shared" si="82"/>
        <v>41730.998402777775</v>
      </c>
      <c r="T839" s="9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</v>
      </c>
      <c r="P840" s="5">
        <f t="shared" si="79"/>
        <v>47.67</v>
      </c>
      <c r="Q840" t="str">
        <f t="shared" si="80"/>
        <v>music</v>
      </c>
      <c r="R840" t="str">
        <f t="shared" si="81"/>
        <v>rock</v>
      </c>
      <c r="S840" s="9">
        <f t="shared" si="82"/>
        <v>40895.897974537038</v>
      </c>
      <c r="T840" s="9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117</v>
      </c>
      <c r="P841" s="5">
        <f t="shared" si="79"/>
        <v>60.74</v>
      </c>
      <c r="Q841" t="str">
        <f t="shared" si="80"/>
        <v>music</v>
      </c>
      <c r="R841" t="str">
        <f t="shared" si="81"/>
        <v>rock</v>
      </c>
      <c r="S841" s="9">
        <f t="shared" si="82"/>
        <v>41144.763379629629</v>
      </c>
      <c r="T841" s="9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</v>
      </c>
      <c r="P842" s="5">
        <f t="shared" si="79"/>
        <v>63.38</v>
      </c>
      <c r="Q842" t="str">
        <f t="shared" si="80"/>
        <v>music</v>
      </c>
      <c r="R842" t="str">
        <f t="shared" si="81"/>
        <v>metal</v>
      </c>
      <c r="S842" s="9">
        <f t="shared" si="82"/>
        <v>42607.226701388892</v>
      </c>
      <c r="T842" s="9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</v>
      </c>
      <c r="P843" s="5">
        <f t="shared" si="79"/>
        <v>53.89</v>
      </c>
      <c r="Q843" t="str">
        <f t="shared" si="80"/>
        <v>music</v>
      </c>
      <c r="R843" t="str">
        <f t="shared" si="81"/>
        <v>metal</v>
      </c>
      <c r="S843" s="9">
        <f t="shared" si="82"/>
        <v>41923.838692129626</v>
      </c>
      <c r="T843" s="9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</v>
      </c>
      <c r="P844" s="5">
        <f t="shared" si="79"/>
        <v>66.87</v>
      </c>
      <c r="Q844" t="str">
        <f t="shared" si="80"/>
        <v>music</v>
      </c>
      <c r="R844" t="str">
        <f t="shared" si="81"/>
        <v>metal</v>
      </c>
      <c r="S844" s="9">
        <f t="shared" si="82"/>
        <v>41526.592395833337</v>
      </c>
      <c r="T844" s="9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</v>
      </c>
      <c r="P845" s="5">
        <f t="shared" si="79"/>
        <v>63.1</v>
      </c>
      <c r="Q845" t="str">
        <f t="shared" si="80"/>
        <v>music</v>
      </c>
      <c r="R845" t="str">
        <f t="shared" si="81"/>
        <v>metal</v>
      </c>
      <c r="S845" s="9">
        <f t="shared" si="82"/>
        <v>42695.257870370369</v>
      </c>
      <c r="T845" s="9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</v>
      </c>
      <c r="P846" s="5">
        <f t="shared" si="79"/>
        <v>36.630000000000003</v>
      </c>
      <c r="Q846" t="str">
        <f t="shared" si="80"/>
        <v>music</v>
      </c>
      <c r="R846" t="str">
        <f t="shared" si="81"/>
        <v>metal</v>
      </c>
      <c r="S846" s="9">
        <f t="shared" si="82"/>
        <v>41905.684629629628</v>
      </c>
      <c r="T846" s="9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</v>
      </c>
      <c r="P847" s="5">
        <f t="shared" si="79"/>
        <v>34.01</v>
      </c>
      <c r="Q847" t="str">
        <f t="shared" si="80"/>
        <v>music</v>
      </c>
      <c r="R847" t="str">
        <f t="shared" si="81"/>
        <v>metal</v>
      </c>
      <c r="S847" s="9">
        <f t="shared" si="82"/>
        <v>42578.205972222218</v>
      </c>
      <c r="T847" s="9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</v>
      </c>
      <c r="P848" s="5">
        <f t="shared" si="79"/>
        <v>28.55</v>
      </c>
      <c r="Q848" t="str">
        <f t="shared" si="80"/>
        <v>music</v>
      </c>
      <c r="R848" t="str">
        <f t="shared" si="81"/>
        <v>metal</v>
      </c>
      <c r="S848" s="9">
        <f t="shared" si="82"/>
        <v>41694.391840277778</v>
      </c>
      <c r="T848" s="9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 s="5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42165.79833333334</v>
      </c>
      <c r="T849" s="9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 s="5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42078.792048611111</v>
      </c>
      <c r="T850" s="9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120</v>
      </c>
      <c r="P851" s="5">
        <f t="shared" si="79"/>
        <v>41.7</v>
      </c>
      <c r="Q851" t="str">
        <f t="shared" si="80"/>
        <v>music</v>
      </c>
      <c r="R851" t="str">
        <f t="shared" si="81"/>
        <v>metal</v>
      </c>
      <c r="S851" s="9">
        <f t="shared" si="82"/>
        <v>42051.148888888885</v>
      </c>
      <c r="T851" s="9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</v>
      </c>
      <c r="P852" s="5">
        <f t="shared" si="79"/>
        <v>46.67</v>
      </c>
      <c r="Q852" t="str">
        <f t="shared" si="80"/>
        <v>music</v>
      </c>
      <c r="R852" t="str">
        <f t="shared" si="81"/>
        <v>metal</v>
      </c>
      <c r="S852" s="9">
        <f t="shared" si="82"/>
        <v>42452.827743055561</v>
      </c>
      <c r="T852" s="9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</v>
      </c>
      <c r="P853" s="5">
        <f t="shared" si="79"/>
        <v>37.270000000000003</v>
      </c>
      <c r="Q853" t="str">
        <f t="shared" si="80"/>
        <v>music</v>
      </c>
      <c r="R853" t="str">
        <f t="shared" si="81"/>
        <v>metal</v>
      </c>
      <c r="S853" s="9">
        <f t="shared" si="82"/>
        <v>42522.880243055552</v>
      </c>
      <c r="T853" s="9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105</v>
      </c>
      <c r="P854" s="5">
        <f t="shared" si="79"/>
        <v>59.26</v>
      </c>
      <c r="Q854" t="str">
        <f t="shared" si="80"/>
        <v>music</v>
      </c>
      <c r="R854" t="str">
        <f t="shared" si="81"/>
        <v>metal</v>
      </c>
      <c r="S854" s="9">
        <f t="shared" si="82"/>
        <v>42656.805497685185</v>
      </c>
      <c r="T854" s="9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 s="5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42021.832280092596</v>
      </c>
      <c r="T855" s="9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</v>
      </c>
      <c r="P856" s="5">
        <f t="shared" si="79"/>
        <v>65.86</v>
      </c>
      <c r="Q856" t="str">
        <f t="shared" si="80"/>
        <v>music</v>
      </c>
      <c r="R856" t="str">
        <f t="shared" si="81"/>
        <v>metal</v>
      </c>
      <c r="S856" s="9">
        <f t="shared" si="82"/>
        <v>42702.212337962963</v>
      </c>
      <c r="T856" s="9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</v>
      </c>
      <c r="P857" s="5">
        <f t="shared" si="79"/>
        <v>31.91</v>
      </c>
      <c r="Q857" t="str">
        <f t="shared" si="80"/>
        <v>music</v>
      </c>
      <c r="R857" t="str">
        <f t="shared" si="81"/>
        <v>metal</v>
      </c>
      <c r="S857" s="9">
        <f t="shared" si="82"/>
        <v>42545.125196759262</v>
      </c>
      <c r="T857" s="9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</v>
      </c>
      <c r="P858" s="5">
        <f t="shared" si="79"/>
        <v>19.46</v>
      </c>
      <c r="Q858" t="str">
        <f t="shared" si="80"/>
        <v>music</v>
      </c>
      <c r="R858" t="str">
        <f t="shared" si="81"/>
        <v>metal</v>
      </c>
      <c r="S858" s="9">
        <f t="shared" si="82"/>
        <v>42609.311990740738</v>
      </c>
      <c r="T858" s="9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 s="5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42291.581377314811</v>
      </c>
      <c r="T859" s="9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</v>
      </c>
      <c r="P860" s="5">
        <f t="shared" si="79"/>
        <v>22.74</v>
      </c>
      <c r="Q860" t="str">
        <f t="shared" si="80"/>
        <v>music</v>
      </c>
      <c r="R860" t="str">
        <f t="shared" si="81"/>
        <v>metal</v>
      </c>
      <c r="S860" s="9">
        <f t="shared" si="82"/>
        <v>42079.745578703703</v>
      </c>
      <c r="T860" s="9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105</v>
      </c>
      <c r="P861" s="5">
        <f t="shared" si="79"/>
        <v>42.72</v>
      </c>
      <c r="Q861" t="str">
        <f t="shared" si="80"/>
        <v>music</v>
      </c>
      <c r="R861" t="str">
        <f t="shared" si="81"/>
        <v>metal</v>
      </c>
      <c r="S861" s="9">
        <f t="shared" si="82"/>
        <v>42128.820231481484</v>
      </c>
      <c r="T861" s="9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</v>
      </c>
      <c r="P862" s="5">
        <f t="shared" si="79"/>
        <v>52.92</v>
      </c>
      <c r="Q862" t="str">
        <f t="shared" si="80"/>
        <v>music</v>
      </c>
      <c r="R862" t="str">
        <f t="shared" si="81"/>
        <v>jazz</v>
      </c>
      <c r="S862" s="9">
        <f t="shared" si="82"/>
        <v>41570.482789351852</v>
      </c>
      <c r="T862" s="9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</v>
      </c>
      <c r="P863" s="5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42599.965324074074</v>
      </c>
      <c r="T863" s="9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</v>
      </c>
      <c r="P864" s="5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41559.5549537037</v>
      </c>
      <c r="T864" s="9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5</v>
      </c>
      <c r="P865" s="5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40921.117662037039</v>
      </c>
      <c r="T865" s="9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42</v>
      </c>
      <c r="P866" s="5">
        <f t="shared" si="79"/>
        <v>34.18</v>
      </c>
      <c r="Q866" t="str">
        <f t="shared" si="80"/>
        <v>music</v>
      </c>
      <c r="R866" t="str">
        <f t="shared" si="81"/>
        <v>jazz</v>
      </c>
      <c r="S866" s="9">
        <f t="shared" si="82"/>
        <v>41541.106921296298</v>
      </c>
      <c r="T866" s="9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</v>
      </c>
      <c r="P867" s="5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41230.77311342593</v>
      </c>
      <c r="T867" s="9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</v>
      </c>
      <c r="P868" s="5">
        <f t="shared" si="79"/>
        <v>58.18</v>
      </c>
      <c r="Q868" t="str">
        <f t="shared" si="80"/>
        <v>music</v>
      </c>
      <c r="R868" t="str">
        <f t="shared" si="81"/>
        <v>jazz</v>
      </c>
      <c r="S868" s="9">
        <f t="shared" si="82"/>
        <v>42025.637939814813</v>
      </c>
      <c r="T868" s="9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</v>
      </c>
      <c r="P869" s="5">
        <f t="shared" si="79"/>
        <v>109.18</v>
      </c>
      <c r="Q869" t="str">
        <f t="shared" si="80"/>
        <v>music</v>
      </c>
      <c r="R869" t="str">
        <f t="shared" si="81"/>
        <v>jazz</v>
      </c>
      <c r="S869" s="9">
        <f t="shared" si="82"/>
        <v>40088.105393518519</v>
      </c>
      <c r="T869" s="9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</v>
      </c>
      <c r="P870" s="5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41616.027754629627</v>
      </c>
      <c r="T870" s="9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12</v>
      </c>
      <c r="P871" s="5">
        <f t="shared" si="79"/>
        <v>346.67</v>
      </c>
      <c r="Q871" t="str">
        <f t="shared" si="80"/>
        <v>music</v>
      </c>
      <c r="R871" t="str">
        <f t="shared" si="81"/>
        <v>jazz</v>
      </c>
      <c r="S871" s="9">
        <f t="shared" si="82"/>
        <v>41342.845567129632</v>
      </c>
      <c r="T871" s="9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</v>
      </c>
      <c r="P872" s="5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41488.022256944445</v>
      </c>
      <c r="T872" s="9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</v>
      </c>
      <c r="P873" s="5">
        <f t="shared" si="79"/>
        <v>27.08</v>
      </c>
      <c r="Q873" t="str">
        <f t="shared" si="80"/>
        <v>music</v>
      </c>
      <c r="R873" t="str">
        <f t="shared" si="81"/>
        <v>jazz</v>
      </c>
      <c r="S873" s="9">
        <f t="shared" si="82"/>
        <v>41577.561284722222</v>
      </c>
      <c r="T873" s="9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1</v>
      </c>
      <c r="P874" s="5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40567.825543981482</v>
      </c>
      <c r="T874" s="9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</v>
      </c>
      <c r="P875" s="5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41184.167129629634</v>
      </c>
      <c r="T875" s="9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</v>
      </c>
      <c r="P876" s="5">
        <f t="shared" si="79"/>
        <v>34.76</v>
      </c>
      <c r="Q876" t="str">
        <f t="shared" si="80"/>
        <v>music</v>
      </c>
      <c r="R876" t="str">
        <f t="shared" si="81"/>
        <v>jazz</v>
      </c>
      <c r="S876" s="9">
        <f t="shared" si="82"/>
        <v>41368.583726851852</v>
      </c>
      <c r="T876" s="9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s="5" t="e">
        <f t="shared" si="79"/>
        <v>#DIV/0!</v>
      </c>
      <c r="Q877" t="str">
        <f t="shared" si="80"/>
        <v>music</v>
      </c>
      <c r="R877" t="str">
        <f t="shared" si="81"/>
        <v>jazz</v>
      </c>
      <c r="S877" s="9">
        <f t="shared" si="82"/>
        <v>42248.723738425921</v>
      </c>
      <c r="T877" s="9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41</v>
      </c>
      <c r="P878" s="5">
        <f t="shared" si="79"/>
        <v>28.58</v>
      </c>
      <c r="Q878" t="str">
        <f t="shared" si="80"/>
        <v>music</v>
      </c>
      <c r="R878" t="str">
        <f t="shared" si="81"/>
        <v>jazz</v>
      </c>
      <c r="S878" s="9">
        <f t="shared" si="82"/>
        <v>41276.496840277774</v>
      </c>
      <c r="T878" s="9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68</v>
      </c>
      <c r="P879" s="5">
        <f t="shared" si="79"/>
        <v>46.59</v>
      </c>
      <c r="Q879" t="str">
        <f t="shared" si="80"/>
        <v>music</v>
      </c>
      <c r="R879" t="str">
        <f t="shared" si="81"/>
        <v>jazz</v>
      </c>
      <c r="S879" s="9">
        <f t="shared" si="82"/>
        <v>41597.788888888892</v>
      </c>
      <c r="T879" s="9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</v>
      </c>
      <c r="P880" s="5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40505.232916666668</v>
      </c>
      <c r="T880" s="9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31</v>
      </c>
      <c r="P881" s="5">
        <f t="shared" si="79"/>
        <v>21.47</v>
      </c>
      <c r="Q881" t="str">
        <f t="shared" si="80"/>
        <v>music</v>
      </c>
      <c r="R881" t="str">
        <f t="shared" si="81"/>
        <v>jazz</v>
      </c>
      <c r="S881" s="9">
        <f t="shared" si="82"/>
        <v>41037.829918981479</v>
      </c>
      <c r="T881" s="9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3</v>
      </c>
      <c r="P882" s="5">
        <f t="shared" si="79"/>
        <v>14.13</v>
      </c>
      <c r="Q882" t="str">
        <f t="shared" si="80"/>
        <v>music</v>
      </c>
      <c r="R882" t="str">
        <f t="shared" si="81"/>
        <v>indie rock</v>
      </c>
      <c r="S882" s="9">
        <f t="shared" si="82"/>
        <v>41179.32104166667</v>
      </c>
      <c r="T882" s="9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1</v>
      </c>
      <c r="P883" s="5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40877.25099537037</v>
      </c>
      <c r="T883" s="9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</v>
      </c>
      <c r="P884" s="5">
        <f t="shared" si="79"/>
        <v>21.57</v>
      </c>
      <c r="Q884" t="str">
        <f t="shared" si="80"/>
        <v>music</v>
      </c>
      <c r="R884" t="str">
        <f t="shared" si="81"/>
        <v>indie rock</v>
      </c>
      <c r="S884" s="9">
        <f t="shared" si="82"/>
        <v>40759.860532407409</v>
      </c>
      <c r="T884" s="9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</v>
      </c>
      <c r="P885" s="5">
        <f t="shared" si="79"/>
        <v>83.38</v>
      </c>
      <c r="Q885" t="str">
        <f t="shared" si="80"/>
        <v>music</v>
      </c>
      <c r="R885" t="str">
        <f t="shared" si="81"/>
        <v>indie rock</v>
      </c>
      <c r="S885" s="9">
        <f t="shared" si="82"/>
        <v>42371.935590277775</v>
      </c>
      <c r="T885" s="9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 s="5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40981.802615740737</v>
      </c>
      <c r="T886" s="9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 s="5">
        <f t="shared" si="79"/>
        <v>35.71</v>
      </c>
      <c r="Q887" t="str">
        <f t="shared" si="80"/>
        <v>music</v>
      </c>
      <c r="R887" t="str">
        <f t="shared" si="81"/>
        <v>indie rock</v>
      </c>
      <c r="S887" s="9">
        <f t="shared" si="82"/>
        <v>42713.941099537042</v>
      </c>
      <c r="T887" s="9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 s="5">
        <f t="shared" si="79"/>
        <v>29.29</v>
      </c>
      <c r="Q888" t="str">
        <f t="shared" si="80"/>
        <v>music</v>
      </c>
      <c r="R888" t="str">
        <f t="shared" si="81"/>
        <v>indie rock</v>
      </c>
      <c r="S888" s="9">
        <f t="shared" si="82"/>
        <v>42603.870520833334</v>
      </c>
      <c r="T888" s="9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s="5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9">
        <f t="shared" si="82"/>
        <v>41026.958969907406</v>
      </c>
      <c r="T889" s="9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</v>
      </c>
      <c r="P890" s="5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40751.753298611111</v>
      </c>
      <c r="T890" s="9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</v>
      </c>
      <c r="P891" s="5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41887.784062500003</v>
      </c>
      <c r="T891" s="9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</v>
      </c>
      <c r="P892" s="5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41569.698831018519</v>
      </c>
      <c r="T892" s="9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</v>
      </c>
      <c r="P893" s="5">
        <f t="shared" si="79"/>
        <v>28.89</v>
      </c>
      <c r="Q893" t="str">
        <f t="shared" si="80"/>
        <v>music</v>
      </c>
      <c r="R893" t="str">
        <f t="shared" si="81"/>
        <v>indie rock</v>
      </c>
      <c r="S893" s="9">
        <f t="shared" si="82"/>
        <v>41842.031597222223</v>
      </c>
      <c r="T893" s="9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41</v>
      </c>
      <c r="P894" s="5">
        <f t="shared" si="79"/>
        <v>143.82</v>
      </c>
      <c r="Q894" t="str">
        <f t="shared" si="80"/>
        <v>music</v>
      </c>
      <c r="R894" t="str">
        <f t="shared" si="81"/>
        <v>indie rock</v>
      </c>
      <c r="S894" s="9">
        <f t="shared" si="82"/>
        <v>40304.20003472222</v>
      </c>
      <c r="T894" s="9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 s="5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42065.897719907407</v>
      </c>
      <c r="T895" s="9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</v>
      </c>
      <c r="P896" s="5">
        <f t="shared" si="79"/>
        <v>147.81</v>
      </c>
      <c r="Q896" t="str">
        <f t="shared" si="80"/>
        <v>music</v>
      </c>
      <c r="R896" t="str">
        <f t="shared" si="81"/>
        <v>indie rock</v>
      </c>
      <c r="S896" s="9">
        <f t="shared" si="82"/>
        <v>42496.981597222228</v>
      </c>
      <c r="T896" s="9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</v>
      </c>
      <c r="P897" s="5">
        <f t="shared" si="79"/>
        <v>27.86</v>
      </c>
      <c r="Q897" t="str">
        <f t="shared" si="80"/>
        <v>music</v>
      </c>
      <c r="R897" t="str">
        <f t="shared" si="81"/>
        <v>indie rock</v>
      </c>
      <c r="S897" s="9">
        <f t="shared" si="82"/>
        <v>40431.127650462964</v>
      </c>
      <c r="T897" s="9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 s="5">
        <f t="shared" si="79"/>
        <v>44.44</v>
      </c>
      <c r="Q898" t="str">
        <f t="shared" si="80"/>
        <v>music</v>
      </c>
      <c r="R898" t="str">
        <f t="shared" si="81"/>
        <v>indie rock</v>
      </c>
      <c r="S898" s="9">
        <f t="shared" si="82"/>
        <v>42218.872986111113</v>
      </c>
      <c r="T898" s="9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ROUND((E899/D899)*100,0)</f>
        <v>0</v>
      </c>
      <c r="P899" s="5" t="e">
        <f t="shared" ref="P899:P962" si="85">ROUND((E899/L899),2)</f>
        <v>#DIV/0!</v>
      </c>
      <c r="Q899" t="str">
        <f t="shared" ref="Q899:Q962" si="86">LEFT(N899,FIND("/",N899,1)-1)</f>
        <v>music</v>
      </c>
      <c r="R899" t="str">
        <f t="shared" ref="R899:R962" si="87">RIGHT(N899,LEN(N899)-FIND("/",N899,1))</f>
        <v>indie rock</v>
      </c>
      <c r="S899" s="9">
        <f t="shared" ref="S899:S962" si="88">(((J899/60)/60)/24)+DATE(1970,1,1)</f>
        <v>41211.688750000001</v>
      </c>
      <c r="T899" s="9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3</v>
      </c>
      <c r="P900" s="5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40878.758217592593</v>
      </c>
      <c r="T900" s="9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</v>
      </c>
      <c r="P901" s="5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40646.099097222221</v>
      </c>
      <c r="T901" s="9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</v>
      </c>
      <c r="P902" s="5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42429.84956018519</v>
      </c>
      <c r="T902" s="9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s="5" t="e">
        <f t="shared" si="85"/>
        <v>#DIV/0!</v>
      </c>
      <c r="Q903" t="str">
        <f t="shared" si="86"/>
        <v>music</v>
      </c>
      <c r="R903" t="str">
        <f t="shared" si="87"/>
        <v>jazz</v>
      </c>
      <c r="S903" s="9">
        <f t="shared" si="88"/>
        <v>40291.81150462963</v>
      </c>
      <c r="T903" s="9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</v>
      </c>
      <c r="P904" s="5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41829.965532407405</v>
      </c>
      <c r="T904" s="9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</v>
      </c>
      <c r="P905" s="5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41149.796064814815</v>
      </c>
      <c r="T905" s="9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</v>
      </c>
      <c r="P906" s="5">
        <f t="shared" si="85"/>
        <v>50.33</v>
      </c>
      <c r="Q906" t="str">
        <f t="shared" si="86"/>
        <v>music</v>
      </c>
      <c r="R906" t="str">
        <f t="shared" si="87"/>
        <v>jazz</v>
      </c>
      <c r="S906" s="9">
        <f t="shared" si="88"/>
        <v>42342.080289351856</v>
      </c>
      <c r="T906" s="9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</v>
      </c>
      <c r="P907" s="5">
        <f t="shared" si="85"/>
        <v>32.67</v>
      </c>
      <c r="Q907" t="str">
        <f t="shared" si="86"/>
        <v>music</v>
      </c>
      <c r="R907" t="str">
        <f t="shared" si="87"/>
        <v>jazz</v>
      </c>
      <c r="S907" s="9">
        <f t="shared" si="88"/>
        <v>40507.239884259259</v>
      </c>
      <c r="T907" s="9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s="5" t="e">
        <f t="shared" si="85"/>
        <v>#DIV/0!</v>
      </c>
      <c r="Q908" t="str">
        <f t="shared" si="86"/>
        <v>music</v>
      </c>
      <c r="R908" t="str">
        <f t="shared" si="87"/>
        <v>jazz</v>
      </c>
      <c r="S908" s="9">
        <f t="shared" si="88"/>
        <v>41681.189699074072</v>
      </c>
      <c r="T908" s="9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s="5" t="e">
        <f t="shared" si="85"/>
        <v>#DIV/0!</v>
      </c>
      <c r="Q909" t="str">
        <f t="shared" si="86"/>
        <v>music</v>
      </c>
      <c r="R909" t="str">
        <f t="shared" si="87"/>
        <v>jazz</v>
      </c>
      <c r="S909" s="9">
        <f t="shared" si="88"/>
        <v>40767.192395833335</v>
      </c>
      <c r="T909" s="9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s="5" t="e">
        <f t="shared" si="85"/>
        <v>#DIV/0!</v>
      </c>
      <c r="Q910" t="str">
        <f t="shared" si="86"/>
        <v>music</v>
      </c>
      <c r="R910" t="str">
        <f t="shared" si="87"/>
        <v>jazz</v>
      </c>
      <c r="S910" s="9">
        <f t="shared" si="88"/>
        <v>40340.801562499997</v>
      </c>
      <c r="T910" s="9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</v>
      </c>
      <c r="P911" s="5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41081.69027777778</v>
      </c>
      <c r="T911" s="9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</v>
      </c>
      <c r="P912" s="5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42737.545358796298</v>
      </c>
      <c r="T912" s="9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s="5" t="e">
        <f t="shared" si="85"/>
        <v>#DIV/0!</v>
      </c>
      <c r="Q913" t="str">
        <f t="shared" si="86"/>
        <v>music</v>
      </c>
      <c r="R913" t="str">
        <f t="shared" si="87"/>
        <v>jazz</v>
      </c>
      <c r="S913" s="9">
        <f t="shared" si="88"/>
        <v>41642.005150462966</v>
      </c>
      <c r="T913" s="9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1</v>
      </c>
      <c r="P914" s="5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41194.109340277777</v>
      </c>
      <c r="T914" s="9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7</v>
      </c>
      <c r="P915" s="5">
        <f t="shared" si="85"/>
        <v>82.58</v>
      </c>
      <c r="Q915" t="str">
        <f t="shared" si="86"/>
        <v>music</v>
      </c>
      <c r="R915" t="str">
        <f t="shared" si="87"/>
        <v>jazz</v>
      </c>
      <c r="S915" s="9">
        <f t="shared" si="88"/>
        <v>41004.139108796298</v>
      </c>
      <c r="T915" s="9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s="5" t="e">
        <f t="shared" si="85"/>
        <v>#DIV/0!</v>
      </c>
      <c r="Q916" t="str">
        <f t="shared" si="86"/>
        <v>music</v>
      </c>
      <c r="R916" t="str">
        <f t="shared" si="87"/>
        <v>jazz</v>
      </c>
      <c r="S916" s="9">
        <f t="shared" si="88"/>
        <v>41116.763275462967</v>
      </c>
      <c r="T916" s="9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6</v>
      </c>
      <c r="P917" s="5">
        <f t="shared" si="85"/>
        <v>41.67</v>
      </c>
      <c r="Q917" t="str">
        <f t="shared" si="86"/>
        <v>music</v>
      </c>
      <c r="R917" t="str">
        <f t="shared" si="87"/>
        <v>jazz</v>
      </c>
      <c r="S917" s="9">
        <f t="shared" si="88"/>
        <v>40937.679560185185</v>
      </c>
      <c r="T917" s="9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s="5" t="e">
        <f t="shared" si="85"/>
        <v>#DIV/0!</v>
      </c>
      <c r="Q918" t="str">
        <f t="shared" si="86"/>
        <v>music</v>
      </c>
      <c r="R918" t="str">
        <f t="shared" si="87"/>
        <v>jazz</v>
      </c>
      <c r="S918" s="9">
        <f t="shared" si="88"/>
        <v>40434.853402777779</v>
      </c>
      <c r="T918" s="9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1</v>
      </c>
      <c r="P919" s="5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41802.94363425926</v>
      </c>
      <c r="T919" s="9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</v>
      </c>
      <c r="P920" s="5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41944.916215277779</v>
      </c>
      <c r="T920" s="9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1</v>
      </c>
      <c r="P921" s="5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41227.641724537039</v>
      </c>
      <c r="T921" s="9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s="5" t="e">
        <f t="shared" si="85"/>
        <v>#DIV/0!</v>
      </c>
      <c r="Q922" t="str">
        <f t="shared" si="86"/>
        <v>music</v>
      </c>
      <c r="R922" t="str">
        <f t="shared" si="87"/>
        <v>jazz</v>
      </c>
      <c r="S922" s="9">
        <f t="shared" si="88"/>
        <v>41562.67155092593</v>
      </c>
      <c r="T922" s="9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31</v>
      </c>
      <c r="P923" s="5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40847.171018518515</v>
      </c>
      <c r="T923" s="9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</v>
      </c>
      <c r="P924" s="5">
        <f t="shared" si="85"/>
        <v>189.33</v>
      </c>
      <c r="Q924" t="str">
        <f t="shared" si="86"/>
        <v>music</v>
      </c>
      <c r="R924" t="str">
        <f t="shared" si="87"/>
        <v>jazz</v>
      </c>
      <c r="S924" s="9">
        <f t="shared" si="88"/>
        <v>41878.530011574076</v>
      </c>
      <c r="T924" s="9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</v>
      </c>
      <c r="P925" s="5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41934.959756944445</v>
      </c>
      <c r="T925" s="9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11</v>
      </c>
      <c r="P926" s="5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41288.942928240744</v>
      </c>
      <c r="T926" s="9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3</v>
      </c>
      <c r="P927" s="5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41575.880914351852</v>
      </c>
      <c r="T927" s="9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s="5" t="e">
        <f t="shared" si="85"/>
        <v>#DIV/0!</v>
      </c>
      <c r="Q928" t="str">
        <f t="shared" si="86"/>
        <v>music</v>
      </c>
      <c r="R928" t="str">
        <f t="shared" si="87"/>
        <v>jazz</v>
      </c>
      <c r="S928" s="9">
        <f t="shared" si="88"/>
        <v>40338.02002314815</v>
      </c>
      <c r="T928" s="9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s="5" t="e">
        <f t="shared" si="85"/>
        <v>#DIV/0!</v>
      </c>
      <c r="Q929" t="str">
        <f t="shared" si="86"/>
        <v>music</v>
      </c>
      <c r="R929" t="str">
        <f t="shared" si="87"/>
        <v>jazz</v>
      </c>
      <c r="S929" s="9">
        <f t="shared" si="88"/>
        <v>41013.822858796295</v>
      </c>
      <c r="T929" s="9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11</v>
      </c>
      <c r="P930" s="5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41180.86241898148</v>
      </c>
      <c r="T930" s="9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s="5" t="e">
        <f t="shared" si="85"/>
        <v>#DIV/0!</v>
      </c>
      <c r="Q931" t="str">
        <f t="shared" si="86"/>
        <v>music</v>
      </c>
      <c r="R931" t="str">
        <f t="shared" si="87"/>
        <v>jazz</v>
      </c>
      <c r="S931" s="9">
        <f t="shared" si="88"/>
        <v>40978.238067129627</v>
      </c>
      <c r="T931" s="9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</v>
      </c>
      <c r="P932" s="5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40312.915578703702</v>
      </c>
      <c r="T932" s="9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7</v>
      </c>
      <c r="P933" s="5">
        <f t="shared" si="85"/>
        <v>18.71</v>
      </c>
      <c r="Q933" t="str">
        <f t="shared" si="86"/>
        <v>music</v>
      </c>
      <c r="R933" t="str">
        <f t="shared" si="87"/>
        <v>jazz</v>
      </c>
      <c r="S933" s="9">
        <f t="shared" si="88"/>
        <v>41680.359976851854</v>
      </c>
      <c r="T933" s="9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15</v>
      </c>
      <c r="P934" s="5">
        <f t="shared" si="85"/>
        <v>46.03</v>
      </c>
      <c r="Q934" t="str">
        <f t="shared" si="86"/>
        <v>music</v>
      </c>
      <c r="R934" t="str">
        <f t="shared" si="87"/>
        <v>jazz</v>
      </c>
      <c r="S934" s="9">
        <f t="shared" si="88"/>
        <v>41310.969270833331</v>
      </c>
      <c r="T934" s="9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 s="5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41711.169085648151</v>
      </c>
      <c r="T935" s="9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</v>
      </c>
      <c r="P936" s="5">
        <f t="shared" si="85"/>
        <v>50.67</v>
      </c>
      <c r="Q936" t="str">
        <f t="shared" si="86"/>
        <v>music</v>
      </c>
      <c r="R936" t="str">
        <f t="shared" si="87"/>
        <v>jazz</v>
      </c>
      <c r="S936" s="9">
        <f t="shared" si="88"/>
        <v>41733.737083333333</v>
      </c>
      <c r="T936" s="9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</v>
      </c>
      <c r="P937" s="5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42368.333668981482</v>
      </c>
      <c r="T937" s="9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s="5" t="e">
        <f t="shared" si="85"/>
        <v>#DIV/0!</v>
      </c>
      <c r="Q938" t="str">
        <f t="shared" si="86"/>
        <v>music</v>
      </c>
      <c r="R938" t="str">
        <f t="shared" si="87"/>
        <v>jazz</v>
      </c>
      <c r="S938" s="9">
        <f t="shared" si="88"/>
        <v>40883.024178240739</v>
      </c>
      <c r="T938" s="9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</v>
      </c>
      <c r="P939" s="5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41551.798113425924</v>
      </c>
      <c r="T939" s="9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</v>
      </c>
      <c r="P940" s="5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41124.479722222226</v>
      </c>
      <c r="T940" s="9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</v>
      </c>
      <c r="P941" s="5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41416.763171296298</v>
      </c>
      <c r="T941" s="9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</v>
      </c>
      <c r="P942" s="5">
        <f t="shared" si="85"/>
        <v>110.29</v>
      </c>
      <c r="Q942" t="str">
        <f t="shared" si="86"/>
        <v>technology</v>
      </c>
      <c r="R942" t="str">
        <f t="shared" si="87"/>
        <v>wearables</v>
      </c>
      <c r="S942" s="9">
        <f t="shared" si="88"/>
        <v>42182.008402777778</v>
      </c>
      <c r="T942" s="9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</v>
      </c>
      <c r="P943" s="5">
        <f t="shared" si="85"/>
        <v>37.450000000000003</v>
      </c>
      <c r="Q943" t="str">
        <f t="shared" si="86"/>
        <v>technology</v>
      </c>
      <c r="R943" t="str">
        <f t="shared" si="87"/>
        <v>wearables</v>
      </c>
      <c r="S943" s="9">
        <f t="shared" si="88"/>
        <v>42746.096585648149</v>
      </c>
      <c r="T943" s="9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9</v>
      </c>
      <c r="P944" s="5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42382.843287037031</v>
      </c>
      <c r="T944" s="9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10</v>
      </c>
      <c r="P945" s="5">
        <f t="shared" si="85"/>
        <v>24.08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42673.66788194445</v>
      </c>
      <c r="T945" s="9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</v>
      </c>
      <c r="P946" s="5">
        <f t="shared" si="85"/>
        <v>69.41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42444.583912037036</v>
      </c>
      <c r="T946" s="9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</v>
      </c>
      <c r="P947" s="5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42732.872986111113</v>
      </c>
      <c r="T947" s="9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2</v>
      </c>
      <c r="P948" s="5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42592.750555555554</v>
      </c>
      <c r="T948" s="9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s="5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42491.781319444446</v>
      </c>
      <c r="T949" s="9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 s="5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42411.828287037039</v>
      </c>
      <c r="T950" s="9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</v>
      </c>
      <c r="P951" s="5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42361.043703703705</v>
      </c>
      <c r="T951" s="9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</v>
      </c>
      <c r="P952" s="5">
        <f t="shared" si="85"/>
        <v>58.42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42356.750706018516</v>
      </c>
      <c r="T952" s="9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</v>
      </c>
      <c r="P953" s="5">
        <f t="shared" si="85"/>
        <v>158.63999999999999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42480.653611111105</v>
      </c>
      <c r="T953" s="9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40</v>
      </c>
      <c r="P954" s="5">
        <f t="shared" si="85"/>
        <v>99.86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42662.613564814819</v>
      </c>
      <c r="T954" s="9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1</v>
      </c>
      <c r="P955" s="5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41999.164340277777</v>
      </c>
      <c r="T955" s="9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</v>
      </c>
      <c r="P956" s="5">
        <f t="shared" si="85"/>
        <v>89.19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42194.833784722221</v>
      </c>
      <c r="T956" s="9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6</v>
      </c>
      <c r="P957" s="5">
        <f t="shared" si="85"/>
        <v>182.62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42586.295138888891</v>
      </c>
      <c r="T957" s="9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2</v>
      </c>
      <c r="P958" s="5">
        <f t="shared" si="85"/>
        <v>50.65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42060.913877314815</v>
      </c>
      <c r="T958" s="9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2</v>
      </c>
      <c r="P959" s="5">
        <f t="shared" si="85"/>
        <v>33.29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42660.552465277782</v>
      </c>
      <c r="T959" s="9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</v>
      </c>
      <c r="P960" s="5">
        <f t="shared" si="85"/>
        <v>51.82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42082.802812499998</v>
      </c>
      <c r="T960" s="9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39</v>
      </c>
      <c r="P961" s="5">
        <f t="shared" si="85"/>
        <v>113.63</v>
      </c>
      <c r="Q961" t="str">
        <f t="shared" si="86"/>
        <v>technology</v>
      </c>
      <c r="R961" t="str">
        <f t="shared" si="87"/>
        <v>wearables</v>
      </c>
      <c r="S961" s="9">
        <f t="shared" si="88"/>
        <v>41993.174363425926</v>
      </c>
      <c r="T961" s="9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</v>
      </c>
      <c r="P962" s="5">
        <f t="shared" si="85"/>
        <v>136.46</v>
      </c>
      <c r="Q962" t="str">
        <f t="shared" si="86"/>
        <v>technology</v>
      </c>
      <c r="R962" t="str">
        <f t="shared" si="87"/>
        <v>wearables</v>
      </c>
      <c r="S962" s="9">
        <f t="shared" si="88"/>
        <v>42766.626793981486</v>
      </c>
      <c r="T962" s="9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ROUND((E963/D963)*100,0)</f>
        <v>42</v>
      </c>
      <c r="P963" s="5">
        <f t="shared" ref="P963:P1026" si="91">ROUND((E963/L963),2)</f>
        <v>364.35</v>
      </c>
      <c r="Q963" t="str">
        <f t="shared" ref="Q963:Q1026" si="92">LEFT(N963,FIND("/",N963,1)-1)</f>
        <v>technology</v>
      </c>
      <c r="R963" t="str">
        <f t="shared" ref="R963:R1026" si="93">RIGHT(N963,LEN(N963)-FIND("/",N963,1))</f>
        <v>wearables</v>
      </c>
      <c r="S963" s="9">
        <f t="shared" ref="S963:S1026" si="94">(((J963/60)/60)/24)+DATE(1970,1,1)</f>
        <v>42740.693692129629</v>
      </c>
      <c r="T963" s="9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</v>
      </c>
      <c r="P964" s="5">
        <f t="shared" si="91"/>
        <v>19.239999999999998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42373.712418981479</v>
      </c>
      <c r="T964" s="9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</v>
      </c>
      <c r="P965" s="5">
        <f t="shared" si="91"/>
        <v>41.89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42625.635636574079</v>
      </c>
      <c r="T965" s="9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1</v>
      </c>
      <c r="P966" s="5">
        <f t="shared" si="91"/>
        <v>30.31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42208.628692129627</v>
      </c>
      <c r="T966" s="9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</v>
      </c>
      <c r="P967" s="5">
        <f t="shared" si="91"/>
        <v>49.67</v>
      </c>
      <c r="Q967" t="str">
        <f t="shared" si="92"/>
        <v>technology</v>
      </c>
      <c r="R967" t="str">
        <f t="shared" si="93"/>
        <v>wearables</v>
      </c>
      <c r="S967" s="9">
        <f t="shared" si="94"/>
        <v>42637.016736111109</v>
      </c>
      <c r="T967" s="9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15</v>
      </c>
      <c r="P968" s="5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42619.635787037041</v>
      </c>
      <c r="T968" s="9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18</v>
      </c>
      <c r="P969" s="5">
        <f t="shared" si="91"/>
        <v>43.98</v>
      </c>
      <c r="Q969" t="str">
        <f t="shared" si="92"/>
        <v>technology</v>
      </c>
      <c r="R969" t="str">
        <f t="shared" si="93"/>
        <v>wearables</v>
      </c>
      <c r="S969" s="9">
        <f t="shared" si="94"/>
        <v>42422.254328703704</v>
      </c>
      <c r="T969" s="9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</v>
      </c>
      <c r="P970" s="5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41836.847615740742</v>
      </c>
      <c r="T970" s="9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47</v>
      </c>
      <c r="P971" s="5">
        <f t="shared" si="91"/>
        <v>1272.73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42742.30332175926</v>
      </c>
      <c r="T971" s="9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46</v>
      </c>
      <c r="P972" s="5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42721.220520833333</v>
      </c>
      <c r="T972" s="9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</v>
      </c>
      <c r="P973" s="5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42111.709027777775</v>
      </c>
      <c r="T973" s="9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35</v>
      </c>
      <c r="P974" s="5">
        <f t="shared" si="91"/>
        <v>153.88999999999999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41856.865717592591</v>
      </c>
      <c r="T974" s="9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</v>
      </c>
      <c r="P975" s="5">
        <f t="shared" si="91"/>
        <v>51.38</v>
      </c>
      <c r="Q975" t="str">
        <f t="shared" si="92"/>
        <v>technology</v>
      </c>
      <c r="R975" t="str">
        <f t="shared" si="93"/>
        <v>wearables</v>
      </c>
      <c r="S975" s="9">
        <f t="shared" si="94"/>
        <v>42257.014965277776</v>
      </c>
      <c r="T975" s="9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1</v>
      </c>
      <c r="P976" s="5">
        <f t="shared" si="91"/>
        <v>93.33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42424.749490740738</v>
      </c>
      <c r="T976" s="9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3</v>
      </c>
      <c r="P977" s="5">
        <f t="shared" si="91"/>
        <v>108.63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42489.696585648147</v>
      </c>
      <c r="T977" s="9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2</v>
      </c>
      <c r="P978" s="5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42185.058993055558</v>
      </c>
      <c r="T978" s="9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34</v>
      </c>
      <c r="P979" s="5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42391.942094907412</v>
      </c>
      <c r="T979" s="9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</v>
      </c>
      <c r="P980" s="5">
        <f t="shared" si="91"/>
        <v>790.84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42395.309039351851</v>
      </c>
      <c r="T980" s="9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83</v>
      </c>
      <c r="P981" s="5">
        <f t="shared" si="91"/>
        <v>301.94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42506.416990740734</v>
      </c>
      <c r="T981" s="9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15</v>
      </c>
      <c r="P982" s="5">
        <f t="shared" si="91"/>
        <v>47.94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41928.904189814813</v>
      </c>
      <c r="T982" s="9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0</v>
      </c>
      <c r="P983" s="5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41830.947013888886</v>
      </c>
      <c r="T983" s="9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0</v>
      </c>
      <c r="P984" s="5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42615.753310185188</v>
      </c>
      <c r="T984" s="9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30</v>
      </c>
      <c r="P985" s="5">
        <f t="shared" si="91"/>
        <v>171.79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42574.667650462965</v>
      </c>
      <c r="T985" s="9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</v>
      </c>
      <c r="P986" s="5">
        <f t="shared" si="91"/>
        <v>35.33</v>
      </c>
      <c r="Q986" t="str">
        <f t="shared" si="92"/>
        <v>technology</v>
      </c>
      <c r="R986" t="str">
        <f t="shared" si="93"/>
        <v>wearables</v>
      </c>
      <c r="S986" s="9">
        <f t="shared" si="94"/>
        <v>42061.11583333333</v>
      </c>
      <c r="T986" s="9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</v>
      </c>
      <c r="P987" s="5">
        <f t="shared" si="91"/>
        <v>82.09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42339.967708333337</v>
      </c>
      <c r="T987" s="9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13</v>
      </c>
      <c r="P988" s="5">
        <f t="shared" si="91"/>
        <v>110.87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42324.767361111109</v>
      </c>
      <c r="T988" s="9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</v>
      </c>
      <c r="P989" s="5">
        <f t="shared" si="91"/>
        <v>161.22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41773.294560185182</v>
      </c>
      <c r="T989" s="9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s="5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42614.356770833328</v>
      </c>
      <c r="T990" s="9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17</v>
      </c>
      <c r="P991" s="5">
        <f t="shared" si="91"/>
        <v>52.41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42611.933969907404</v>
      </c>
      <c r="T991" s="9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</v>
      </c>
      <c r="P992" s="5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41855.784305555557</v>
      </c>
      <c r="T992" s="9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</v>
      </c>
      <c r="P993" s="5">
        <f t="shared" si="91"/>
        <v>30.29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42538.75680555556</v>
      </c>
      <c r="T993" s="9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</v>
      </c>
      <c r="P994" s="5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42437.924988425926</v>
      </c>
      <c r="T994" s="9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</v>
      </c>
      <c r="P995" s="5">
        <f t="shared" si="91"/>
        <v>89.6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42652.964907407411</v>
      </c>
      <c r="T995" s="9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</v>
      </c>
      <c r="P996" s="5">
        <f t="shared" si="91"/>
        <v>424.45</v>
      </c>
      <c r="Q996" t="str">
        <f t="shared" si="92"/>
        <v>technology</v>
      </c>
      <c r="R996" t="str">
        <f t="shared" si="93"/>
        <v>wearables</v>
      </c>
      <c r="S996" s="9">
        <f t="shared" si="94"/>
        <v>41921.263078703705</v>
      </c>
      <c r="T996" s="9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</v>
      </c>
      <c r="P997" s="5">
        <f t="shared" si="91"/>
        <v>80.67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41947.940740740742</v>
      </c>
      <c r="T997" s="9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2</v>
      </c>
      <c r="P998" s="5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41817.866435185184</v>
      </c>
      <c r="T998" s="9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</v>
      </c>
      <c r="P999" s="5">
        <f t="shared" si="91"/>
        <v>8.1300000000000008</v>
      </c>
      <c r="Q999" t="str">
        <f t="shared" si="92"/>
        <v>technology</v>
      </c>
      <c r="R999" t="str">
        <f t="shared" si="93"/>
        <v>wearables</v>
      </c>
      <c r="S999" s="9">
        <f t="shared" si="94"/>
        <v>41941.10297453704</v>
      </c>
      <c r="T999" s="9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59</v>
      </c>
      <c r="P1000" s="5">
        <f t="shared" si="91"/>
        <v>153.43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42282.168993055559</v>
      </c>
      <c r="T1000" s="9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8</v>
      </c>
      <c r="P1001" s="5">
        <f t="shared" si="91"/>
        <v>292.08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41926.29965277778</v>
      </c>
      <c r="T1001" s="9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</v>
      </c>
      <c r="P1002" s="5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42749.059722222228</v>
      </c>
      <c r="T1002" s="9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 s="5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42720.720057870371</v>
      </c>
      <c r="T1003" s="9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30</v>
      </c>
      <c r="P1004" s="5">
        <f t="shared" si="91"/>
        <v>134.55000000000001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42325.684189814812</v>
      </c>
      <c r="T1004" s="9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</v>
      </c>
      <c r="P1005" s="5">
        <f t="shared" si="91"/>
        <v>214.07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42780.709039351852</v>
      </c>
      <c r="T1005" s="9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</v>
      </c>
      <c r="P1006" s="5">
        <f t="shared" si="91"/>
        <v>216.34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42388.708645833336</v>
      </c>
      <c r="T1006" s="9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</v>
      </c>
      <c r="P1007" s="5">
        <f t="shared" si="91"/>
        <v>932.31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42276.624803240738</v>
      </c>
      <c r="T1007" s="9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6</v>
      </c>
      <c r="P1008" s="5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41977.040185185186</v>
      </c>
      <c r="T1008" s="9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</v>
      </c>
      <c r="P1009" s="5">
        <f t="shared" si="91"/>
        <v>174.95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42676.583599537036</v>
      </c>
      <c r="T1009" s="9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</v>
      </c>
      <c r="P1010" s="5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42702.809201388889</v>
      </c>
      <c r="T1010" s="9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</v>
      </c>
      <c r="P1011" s="5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42510.604699074072</v>
      </c>
      <c r="T1011" s="9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</v>
      </c>
      <c r="P1012" s="5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42561.829421296294</v>
      </c>
      <c r="T1012" s="9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</v>
      </c>
      <c r="P1013" s="5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41946.898090277777</v>
      </c>
      <c r="T1013" s="9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</v>
      </c>
      <c r="P1014" s="5">
        <f t="shared" si="91"/>
        <v>1389.36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42714.440416666665</v>
      </c>
      <c r="T1014" s="9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35</v>
      </c>
      <c r="P1015" s="5">
        <f t="shared" si="91"/>
        <v>95.91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42339.833981481483</v>
      </c>
      <c r="T1015" s="9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31</v>
      </c>
      <c r="P1016" s="5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41955.002488425926</v>
      </c>
      <c r="T1016" s="9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3</v>
      </c>
      <c r="P1017" s="5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42303.878414351857</v>
      </c>
      <c r="T1017" s="9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3</v>
      </c>
      <c r="P1018" s="5">
        <f t="shared" si="91"/>
        <v>74.790000000000006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42422.107129629629</v>
      </c>
      <c r="T1018" s="9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23</v>
      </c>
      <c r="P1019" s="5">
        <f t="shared" si="91"/>
        <v>161.12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42289.675173611111</v>
      </c>
      <c r="T1019" s="9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</v>
      </c>
      <c r="P1020" s="5">
        <f t="shared" si="91"/>
        <v>88.71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42535.492280092592</v>
      </c>
      <c r="T1020" s="9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</v>
      </c>
      <c r="P1021" s="5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42009.973946759259</v>
      </c>
      <c r="T1021" s="9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206</v>
      </c>
      <c r="P1022" s="5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42127.069548611107</v>
      </c>
      <c r="T1022" s="9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352</v>
      </c>
      <c r="P1023" s="5">
        <f t="shared" si="91"/>
        <v>22.08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42271.251979166671</v>
      </c>
      <c r="T1023" s="9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115</v>
      </c>
      <c r="P1024" s="5">
        <f t="shared" si="91"/>
        <v>31.05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42111.646724537044</v>
      </c>
      <c r="T1024" s="9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</v>
      </c>
      <c r="P1025" s="5">
        <f t="shared" si="91"/>
        <v>36.21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42145.919687500005</v>
      </c>
      <c r="T1025" s="9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119</v>
      </c>
      <c r="P1026" s="5">
        <f t="shared" si="91"/>
        <v>388.98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42370.580590277779</v>
      </c>
      <c r="T1026" s="9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ROUND((E1027/D1027)*100,0)</f>
        <v>110</v>
      </c>
      <c r="P1027" s="5">
        <f t="shared" ref="P1027:P1090" si="97">ROUND((E1027/L1027),2)</f>
        <v>71.849999999999994</v>
      </c>
      <c r="Q1027" t="str">
        <f t="shared" ref="Q1027:Q1090" si="98">LEFT(N1027,FIND("/",N1027,1)-1)</f>
        <v>music</v>
      </c>
      <c r="R1027" t="str">
        <f t="shared" ref="R1027:R1090" si="99">RIGHT(N1027,LEN(N1027)-FIND("/",N1027,1))</f>
        <v>electronic music</v>
      </c>
      <c r="S1027" s="9">
        <f t="shared" ref="S1027:S1090" si="100">(((J1027/60)/60)/24)+DATE(1970,1,1)</f>
        <v>42049.833761574075</v>
      </c>
      <c r="T1027" s="9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</v>
      </c>
      <c r="P1028" s="5">
        <f t="shared" si="97"/>
        <v>57.38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42426.407592592594</v>
      </c>
      <c r="T1028" s="9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</v>
      </c>
      <c r="P1029" s="5">
        <f t="shared" si="97"/>
        <v>69.67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41905.034108796295</v>
      </c>
      <c r="T1029" s="9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</v>
      </c>
      <c r="P1030" s="5">
        <f t="shared" si="97"/>
        <v>45.99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42755.627372685187</v>
      </c>
      <c r="T1030" s="9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112</v>
      </c>
      <c r="P1031" s="5">
        <f t="shared" si="97"/>
        <v>79.260000000000005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42044.711886574078</v>
      </c>
      <c r="T1031" s="9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</v>
      </c>
      <c r="P1032" s="5">
        <f t="shared" si="97"/>
        <v>43.03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42611.483206018514</v>
      </c>
      <c r="T1032" s="9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</v>
      </c>
      <c r="P1033" s="5">
        <f t="shared" si="97"/>
        <v>108.48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42324.764004629629</v>
      </c>
      <c r="T1033" s="9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</v>
      </c>
      <c r="P1034" s="5">
        <f t="shared" si="97"/>
        <v>61.03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42514.666956018518</v>
      </c>
      <c r="T1034" s="9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103</v>
      </c>
      <c r="P1035" s="5">
        <f t="shared" si="97"/>
        <v>50.59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42688.732407407413</v>
      </c>
      <c r="T1035" s="9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</v>
      </c>
      <c r="P1036" s="5">
        <f t="shared" si="97"/>
        <v>39.159999999999997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42555.166712962964</v>
      </c>
      <c r="T1036" s="9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108</v>
      </c>
      <c r="P1037" s="5">
        <f t="shared" si="97"/>
        <v>65.16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42016.641435185185</v>
      </c>
      <c r="T1037" s="9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</v>
      </c>
      <c r="P1038" s="5">
        <f t="shared" si="97"/>
        <v>23.96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41249.448958333334</v>
      </c>
      <c r="T1038" s="9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</v>
      </c>
      <c r="P1039" s="5">
        <f t="shared" si="97"/>
        <v>48.62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42119.822476851856</v>
      </c>
      <c r="T1039" s="9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</v>
      </c>
      <c r="P1040" s="5">
        <f t="shared" si="97"/>
        <v>35.74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42418.231747685189</v>
      </c>
      <c r="T1040" s="9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</v>
      </c>
      <c r="P1041" s="5">
        <f t="shared" si="97"/>
        <v>21.37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42692.109328703707</v>
      </c>
      <c r="T1041" s="9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</v>
      </c>
      <c r="P1042" s="5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42579.708437499998</v>
      </c>
      <c r="T1042" s="9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s="5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9">
        <f t="shared" si="100"/>
        <v>41831.060092592597</v>
      </c>
      <c r="T1043" s="9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2</v>
      </c>
      <c r="P1044" s="5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41851.696157407408</v>
      </c>
      <c r="T1044" s="9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9</v>
      </c>
      <c r="P1045" s="5">
        <f t="shared" si="97"/>
        <v>29.24</v>
      </c>
      <c r="Q1045" t="str">
        <f t="shared" si="98"/>
        <v>journalism</v>
      </c>
      <c r="R1045" t="str">
        <f t="shared" si="99"/>
        <v>audio</v>
      </c>
      <c r="S1045" s="9">
        <f t="shared" si="100"/>
        <v>42114.252951388888</v>
      </c>
      <c r="T1045" s="9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0</v>
      </c>
      <c r="P1046" s="5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42011.925937499997</v>
      </c>
      <c r="T1046" s="9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3</v>
      </c>
      <c r="P1047" s="5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41844.874421296299</v>
      </c>
      <c r="T1047" s="9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s="5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42319.851388888885</v>
      </c>
      <c r="T1048" s="9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</v>
      </c>
      <c r="P1049" s="5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41918.818460648145</v>
      </c>
      <c r="T1049" s="9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</v>
      </c>
      <c r="P1050" s="5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42598.053113425922</v>
      </c>
      <c r="T1050" s="9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s="5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42382.431076388893</v>
      </c>
      <c r="T1051" s="9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s="5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42231.7971875</v>
      </c>
      <c r="T1052" s="9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s="5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9">
        <f t="shared" si="100"/>
        <v>41850.014178240745</v>
      </c>
      <c r="T1053" s="9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s="5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42483.797395833331</v>
      </c>
      <c r="T1054" s="9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 s="5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42775.172824074078</v>
      </c>
      <c r="T1055" s="9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s="5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41831.851840277777</v>
      </c>
      <c r="T1056" s="9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s="5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42406.992418981477</v>
      </c>
      <c r="T1057" s="9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s="5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42058.719641203701</v>
      </c>
      <c r="T1058" s="9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s="5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42678.871331018512</v>
      </c>
      <c r="T1059" s="9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s="5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42047.900960648149</v>
      </c>
      <c r="T1060" s="9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s="5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42046.79</v>
      </c>
      <c r="T1061" s="9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 s="5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42079.913113425922</v>
      </c>
      <c r="T1062" s="9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s="5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9">
        <f t="shared" si="100"/>
        <v>42432.276712962965</v>
      </c>
      <c r="T1063" s="9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</v>
      </c>
      <c r="P1064" s="5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42556.807187500002</v>
      </c>
      <c r="T1064" s="9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s="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9">
        <f t="shared" si="100"/>
        <v>42583.030810185184</v>
      </c>
      <c r="T1065" s="9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9</v>
      </c>
      <c r="P1066" s="5">
        <f t="shared" si="97"/>
        <v>65.67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41417.228043981479</v>
      </c>
      <c r="T1066" s="9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3</v>
      </c>
      <c r="P1067" s="5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41661.381041666667</v>
      </c>
      <c r="T1067" s="9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</v>
      </c>
      <c r="P1068" s="5">
        <f t="shared" si="97"/>
        <v>34.130000000000003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41445.962754629632</v>
      </c>
      <c r="T1068" s="9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 s="5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41599.855682870373</v>
      </c>
      <c r="T1069" s="9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</v>
      </c>
      <c r="P1070" s="5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42440.371111111104</v>
      </c>
      <c r="T1070" s="9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39</v>
      </c>
      <c r="P1071" s="5">
        <f t="shared" si="97"/>
        <v>40.479999999999997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41572.229849537034</v>
      </c>
      <c r="T1071" s="9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1</v>
      </c>
      <c r="P1072" s="5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41163.011828703704</v>
      </c>
      <c r="T1072" s="9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s="5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42295.753391203703</v>
      </c>
      <c r="T1073" s="9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0</v>
      </c>
      <c r="P1074" s="5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41645.832141203704</v>
      </c>
      <c r="T1074" s="9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</v>
      </c>
      <c r="P1075" s="5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40802.964594907404</v>
      </c>
      <c r="T1075" s="9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</v>
      </c>
      <c r="P1076" s="5">
        <f t="shared" si="97"/>
        <v>113.57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41613.172974537039</v>
      </c>
      <c r="T1076" s="9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5</v>
      </c>
      <c r="P1077" s="5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41005.904120370367</v>
      </c>
      <c r="T1077" s="9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63</v>
      </c>
      <c r="P1078" s="5">
        <f t="shared" si="97"/>
        <v>48.28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41838.377893518518</v>
      </c>
      <c r="T1078" s="9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</v>
      </c>
      <c r="P1079" s="5">
        <f t="shared" si="97"/>
        <v>43.98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42353.16679398148</v>
      </c>
      <c r="T1079" s="9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8</v>
      </c>
      <c r="P1080" s="5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40701.195844907408</v>
      </c>
      <c r="T1080" s="9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3</v>
      </c>
      <c r="P1081" s="5">
        <f t="shared" si="97"/>
        <v>37.67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42479.566388888896</v>
      </c>
      <c r="T1081" s="9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</v>
      </c>
      <c r="P1082" s="5">
        <f t="shared" si="97"/>
        <v>18.579999999999998</v>
      </c>
      <c r="Q1082" t="str">
        <f t="shared" si="98"/>
        <v>games</v>
      </c>
      <c r="R1082" t="str">
        <f t="shared" si="99"/>
        <v>video games</v>
      </c>
      <c r="S1082" s="9">
        <f t="shared" si="100"/>
        <v>41740.138113425928</v>
      </c>
      <c r="T1082" s="9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0</v>
      </c>
      <c r="P1083" s="5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42002.926990740743</v>
      </c>
      <c r="T1083" s="9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1</v>
      </c>
      <c r="P1084" s="5">
        <f t="shared" si="97"/>
        <v>18.670000000000002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41101.906111111115</v>
      </c>
      <c r="T1084" s="9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1</v>
      </c>
      <c r="P1085" s="5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41793.659525462965</v>
      </c>
      <c r="T1085" s="9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s="5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41829.912083333329</v>
      </c>
      <c r="T1086" s="9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</v>
      </c>
      <c r="P1087" s="5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42413.671006944445</v>
      </c>
      <c r="T1087" s="9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0</v>
      </c>
      <c r="P1088" s="5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41845.866793981484</v>
      </c>
      <c r="T1088" s="9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s="5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41775.713969907411</v>
      </c>
      <c r="T1089" s="9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</v>
      </c>
      <c r="P1090" s="5">
        <f t="shared" si="97"/>
        <v>43.42</v>
      </c>
      <c r="Q1090" t="str">
        <f t="shared" si="98"/>
        <v>games</v>
      </c>
      <c r="R1090" t="str">
        <f t="shared" si="99"/>
        <v>video games</v>
      </c>
      <c r="S1090" s="9">
        <f t="shared" si="100"/>
        <v>41723.799386574072</v>
      </c>
      <c r="T1090" s="9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ROUND((E1091/D1091)*100,0)</f>
        <v>8</v>
      </c>
      <c r="P1091" s="5">
        <f t="shared" ref="P1091:P1154" si="103">ROUND((E1091/L1091),2)</f>
        <v>23.96</v>
      </c>
      <c r="Q1091" t="str">
        <f t="shared" ref="Q1091:Q1154" si="104">LEFT(N1091,FIND("/",N1091,1)-1)</f>
        <v>games</v>
      </c>
      <c r="R1091" t="str">
        <f t="shared" ref="R1091:R1154" si="105">RIGHT(N1091,LEN(N1091)-FIND("/",N1091,1))</f>
        <v>video games</v>
      </c>
      <c r="S1091" s="9">
        <f t="shared" ref="S1091:S1154" si="106">(((J1091/60)/60)/24)+DATE(1970,1,1)</f>
        <v>42151.189525462964</v>
      </c>
      <c r="T1091" s="9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0</v>
      </c>
      <c r="P1092" s="5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42123.185798611114</v>
      </c>
      <c r="T1092" s="9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13</v>
      </c>
      <c r="P1093" s="5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42440.820277777777</v>
      </c>
      <c r="T1093" s="9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</v>
      </c>
      <c r="P1094" s="5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41250.025902777779</v>
      </c>
      <c r="T1094" s="9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</v>
      </c>
      <c r="P1095" s="5">
        <f t="shared" si="103"/>
        <v>10.56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42396.973807870367</v>
      </c>
      <c r="T1095" s="9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</v>
      </c>
      <c r="P1096" s="5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40795.713344907403</v>
      </c>
      <c r="T1096" s="9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</v>
      </c>
      <c r="P1097" s="5">
        <f t="shared" si="103"/>
        <v>267.81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41486.537268518521</v>
      </c>
      <c r="T1097" s="9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18</v>
      </c>
      <c r="P1098" s="5">
        <f t="shared" si="103"/>
        <v>74.209999999999994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41885.51798611111</v>
      </c>
      <c r="T1098" s="9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0</v>
      </c>
      <c r="P1099" s="5">
        <f t="shared" si="103"/>
        <v>6.71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41660.792557870373</v>
      </c>
      <c r="T1099" s="9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</v>
      </c>
      <c r="P1100" s="5">
        <f t="shared" si="103"/>
        <v>81.95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41712.762673611112</v>
      </c>
      <c r="T1100" s="9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1</v>
      </c>
      <c r="P1101" s="5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42107.836435185185</v>
      </c>
      <c r="T1101" s="9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3</v>
      </c>
      <c r="P1102" s="5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42384.110775462963</v>
      </c>
      <c r="T1102" s="9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0</v>
      </c>
      <c r="P1103" s="5">
        <f t="shared" si="103"/>
        <v>6.83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42538.77243055556</v>
      </c>
      <c r="T1103" s="9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</v>
      </c>
      <c r="P1104" s="5">
        <f t="shared" si="103"/>
        <v>17.71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41577.045428240745</v>
      </c>
      <c r="T1104" s="9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2</v>
      </c>
      <c r="P1105" s="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42479.22210648148</v>
      </c>
      <c r="T1105" s="9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5</v>
      </c>
      <c r="P1106" s="5">
        <f t="shared" si="103"/>
        <v>80.3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41771.40996527778</v>
      </c>
      <c r="T1106" s="9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</v>
      </c>
      <c r="P1107" s="5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41692.135729166665</v>
      </c>
      <c r="T1107" s="9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</v>
      </c>
      <c r="P1108" s="5">
        <f t="shared" si="103"/>
        <v>23.57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40973.740451388891</v>
      </c>
      <c r="T1108" s="9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s="5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41813.861388888887</v>
      </c>
      <c r="T1109" s="9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3</v>
      </c>
      <c r="P1110" s="5">
        <f t="shared" si="103"/>
        <v>34.880000000000003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40952.636979166666</v>
      </c>
      <c r="T1110" s="9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</v>
      </c>
      <c r="P1111" s="5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42662.752199074079</v>
      </c>
      <c r="T1111" s="9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1</v>
      </c>
      <c r="P1112" s="5">
        <f t="shared" si="103"/>
        <v>23.18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41220.933124999996</v>
      </c>
      <c r="T1112" s="9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</v>
      </c>
      <c r="P1113" s="5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42347.203587962969</v>
      </c>
      <c r="T1113" s="9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36</v>
      </c>
      <c r="P1114" s="5">
        <f t="shared" si="103"/>
        <v>100.23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41963.759386574078</v>
      </c>
      <c r="T1114" s="9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1</v>
      </c>
      <c r="P1115" s="5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41835.977083333331</v>
      </c>
      <c r="T1115" s="9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</v>
      </c>
      <c r="P1116" s="5">
        <f t="shared" si="103"/>
        <v>3.33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41526.345914351856</v>
      </c>
      <c r="T1116" s="9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</v>
      </c>
      <c r="P1117" s="5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42429.695543981477</v>
      </c>
      <c r="T1117" s="9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0</v>
      </c>
      <c r="P1118" s="5">
        <f t="shared" si="103"/>
        <v>17.850000000000001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41009.847314814811</v>
      </c>
      <c r="T1118" s="9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</v>
      </c>
      <c r="P1119" s="5">
        <f t="shared" si="103"/>
        <v>10.38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42333.598530092597</v>
      </c>
      <c r="T1119" s="9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</v>
      </c>
      <c r="P1120" s="5">
        <f t="shared" si="103"/>
        <v>36.33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41704.16642361111</v>
      </c>
      <c r="T1120" s="9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</v>
      </c>
      <c r="P1121" s="5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41722.792407407411</v>
      </c>
      <c r="T1121" s="9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s="5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40799.872685185182</v>
      </c>
      <c r="T1122" s="9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0</v>
      </c>
      <c r="P1123" s="5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42412.934212962966</v>
      </c>
      <c r="T1123" s="9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s="5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41410.703993055555</v>
      </c>
      <c r="T1124" s="9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</v>
      </c>
      <c r="P1125" s="5">
        <f t="shared" si="103"/>
        <v>3.67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41718.5237037037</v>
      </c>
      <c r="T1125" s="9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</v>
      </c>
      <c r="P1126" s="5">
        <f t="shared" si="103"/>
        <v>60.71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42094.667256944449</v>
      </c>
      <c r="T1126" s="9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s="5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42212.624189814815</v>
      </c>
      <c r="T1127" s="9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1</v>
      </c>
      <c r="P1128" s="5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42535.327476851846</v>
      </c>
      <c r="T1128" s="9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2</v>
      </c>
      <c r="P1129" s="5">
        <f t="shared" si="103"/>
        <v>25.43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41926.854166666664</v>
      </c>
      <c r="T1129" s="9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</v>
      </c>
      <c r="P1130" s="5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41828.649502314816</v>
      </c>
      <c r="T1130" s="9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</v>
      </c>
      <c r="P1131" s="5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42496.264965277776</v>
      </c>
      <c r="T1131" s="9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</v>
      </c>
      <c r="P1132" s="5">
        <f t="shared" si="103"/>
        <v>3.67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41908.996527777781</v>
      </c>
      <c r="T1132" s="9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s="5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42332.908194444448</v>
      </c>
      <c r="T1133" s="9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</v>
      </c>
      <c r="P1134" s="5">
        <f t="shared" si="103"/>
        <v>110.62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42706.115405092598</v>
      </c>
      <c r="T1134" s="9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1</v>
      </c>
      <c r="P1135" s="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41821.407187500001</v>
      </c>
      <c r="T1135" s="9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0</v>
      </c>
      <c r="P1136" s="5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41958.285046296296</v>
      </c>
      <c r="T1136" s="9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 s="5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42558.989513888882</v>
      </c>
      <c r="T1137" s="9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</v>
      </c>
      <c r="P1138" s="5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42327.671631944439</v>
      </c>
      <c r="T1138" s="9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40</v>
      </c>
      <c r="P1139" s="5">
        <f t="shared" si="103"/>
        <v>253.21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42453.819687499999</v>
      </c>
      <c r="T1139" s="9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</v>
      </c>
      <c r="P1140" s="5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42736.9066087963</v>
      </c>
      <c r="T1140" s="9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0</v>
      </c>
      <c r="P1141" s="5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41975.347523148142</v>
      </c>
      <c r="T1141" s="9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s="5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42192.462048611109</v>
      </c>
      <c r="T1142" s="9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s="5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42164.699652777781</v>
      </c>
      <c r="T1143" s="9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s="5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42022.006099537044</v>
      </c>
      <c r="T1144" s="9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</v>
      </c>
      <c r="P1145" s="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42325.19358796296</v>
      </c>
      <c r="T1145" s="9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s="5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42093.181944444441</v>
      </c>
      <c r="T1146" s="9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</v>
      </c>
      <c r="P1147" s="5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41854.747592592597</v>
      </c>
      <c r="T1147" s="9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9</v>
      </c>
      <c r="P1148" s="5">
        <f t="shared" si="103"/>
        <v>44.17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41723.9533912037</v>
      </c>
      <c r="T1148" s="9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s="5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41871.972025462965</v>
      </c>
      <c r="T1149" s="9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</v>
      </c>
      <c r="P1150" s="5">
        <f t="shared" si="103"/>
        <v>24.33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42675.171076388884</v>
      </c>
      <c r="T1150" s="9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</v>
      </c>
      <c r="P1151" s="5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42507.71025462963</v>
      </c>
      <c r="T1151" s="9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</v>
      </c>
      <c r="P1152" s="5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42317.954571759255</v>
      </c>
      <c r="T1152" s="9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s="5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42224.102581018517</v>
      </c>
      <c r="T1153" s="9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6</v>
      </c>
      <c r="P1154" s="5">
        <f t="shared" si="103"/>
        <v>60.73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42109.709629629629</v>
      </c>
      <c r="T1154" s="9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ROUND((E1155/D1155)*100,0)</f>
        <v>1</v>
      </c>
      <c r="P1155" s="5">
        <f t="shared" ref="P1155:P1218" si="109">ROUND((E1155/L1155),2)</f>
        <v>50</v>
      </c>
      <c r="Q1155" t="str">
        <f t="shared" ref="Q1155:Q1218" si="110">LEFT(N1155,FIND("/",N1155,1)-1)</f>
        <v>food</v>
      </c>
      <c r="R1155" t="str">
        <f t="shared" ref="R1155:R1218" si="111">RIGHT(N1155,LEN(N1155)-FIND("/",N1155,1))</f>
        <v>food trucks</v>
      </c>
      <c r="S1155" s="9">
        <f t="shared" ref="S1155:S1218" si="112">(((J1155/60)/60)/24)+DATE(1970,1,1)</f>
        <v>42143.714178240742</v>
      </c>
      <c r="T1155" s="9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7</v>
      </c>
      <c r="P1156" s="5">
        <f t="shared" si="109"/>
        <v>108.33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42223.108865740738</v>
      </c>
      <c r="T1156" s="9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1</v>
      </c>
      <c r="P1157" s="5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41835.763981481483</v>
      </c>
      <c r="T1157" s="9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s="5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42029.07131944444</v>
      </c>
      <c r="T1158" s="9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2</v>
      </c>
      <c r="P1159" s="5">
        <f t="shared" si="109"/>
        <v>50.33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41918.628240740742</v>
      </c>
      <c r="T1159" s="9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</v>
      </c>
      <c r="P1160" s="5">
        <f t="shared" si="109"/>
        <v>11.67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41952.09175925926</v>
      </c>
      <c r="T1160" s="9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s="5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42154.726446759261</v>
      </c>
      <c r="T1161" s="9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4</v>
      </c>
      <c r="P1162" s="5">
        <f t="shared" si="109"/>
        <v>60.79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42061.154930555553</v>
      </c>
      <c r="T1162" s="9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s="5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42122.629502314812</v>
      </c>
      <c r="T1163" s="9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0</v>
      </c>
      <c r="P1164" s="5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41876.683611111112</v>
      </c>
      <c r="T1164" s="9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s="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41830.723611111112</v>
      </c>
      <c r="T1165" s="9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s="5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42509.724328703705</v>
      </c>
      <c r="T1166" s="9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21</v>
      </c>
      <c r="P1167" s="5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41792.214467592588</v>
      </c>
      <c r="T1167" s="9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</v>
      </c>
      <c r="P1168" s="5">
        <f t="shared" si="109"/>
        <v>358.88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42150.485439814816</v>
      </c>
      <c r="T1168" s="9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2</v>
      </c>
      <c r="P1169" s="5">
        <f t="shared" si="109"/>
        <v>61.19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41863.734895833331</v>
      </c>
      <c r="T1169" s="9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6</v>
      </c>
      <c r="P1170" s="5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42605.053993055553</v>
      </c>
      <c r="T1170" s="9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</v>
      </c>
      <c r="P1171" s="5">
        <f t="shared" si="109"/>
        <v>5.67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42027.353738425925</v>
      </c>
      <c r="T1171" s="9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</v>
      </c>
      <c r="P1172" s="5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42124.893182870372</v>
      </c>
      <c r="T1172" s="9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</v>
      </c>
      <c r="P1173" s="5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41938.804710648146</v>
      </c>
      <c r="T1173" s="9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s="5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41841.682314814818</v>
      </c>
      <c r="T1174" s="9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0</v>
      </c>
      <c r="P1175" s="5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42184.185844907406</v>
      </c>
      <c r="T1175" s="9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6</v>
      </c>
      <c r="P1176" s="5">
        <f t="shared" si="109"/>
        <v>46.63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42468.84174768519</v>
      </c>
      <c r="T1176" s="9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3</v>
      </c>
      <c r="P1177" s="5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42170.728460648148</v>
      </c>
      <c r="T1177" s="9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0</v>
      </c>
      <c r="P1178" s="5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42746.019652777773</v>
      </c>
      <c r="T1178" s="9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s="5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41897.660833333335</v>
      </c>
      <c r="T1179" s="9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0</v>
      </c>
      <c r="P1180" s="5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41837.905694444446</v>
      </c>
      <c r="T1180" s="9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</v>
      </c>
      <c r="P1181" s="5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42275.720219907409</v>
      </c>
      <c r="T1181" s="9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12</v>
      </c>
      <c r="P1182" s="5">
        <f t="shared" si="109"/>
        <v>69.12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41781.806875000002</v>
      </c>
      <c r="T1182" s="9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0</v>
      </c>
      <c r="P1183" s="5">
        <f t="shared" si="109"/>
        <v>1.33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42034.339363425926</v>
      </c>
      <c r="T1183" s="9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</v>
      </c>
      <c r="P1184" s="5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42728.827407407407</v>
      </c>
      <c r="T1184" s="9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 s="5">
        <f t="shared" si="109"/>
        <v>33.33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42656.86137731481</v>
      </c>
      <c r="T1185" s="9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105</v>
      </c>
      <c r="P1186" s="5">
        <f t="shared" si="109"/>
        <v>61.56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42741.599664351852</v>
      </c>
      <c r="T1186" s="9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</v>
      </c>
      <c r="P1187" s="5">
        <f t="shared" si="109"/>
        <v>118.74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42130.865150462967</v>
      </c>
      <c r="T1187" s="9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107</v>
      </c>
      <c r="P1188" s="5">
        <f t="shared" si="109"/>
        <v>65.08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42123.86336805555</v>
      </c>
      <c r="T1188" s="9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</v>
      </c>
      <c r="P1189" s="5">
        <f t="shared" si="109"/>
        <v>130.16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42109.894942129627</v>
      </c>
      <c r="T1189" s="9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161</v>
      </c>
      <c r="P1190" s="5">
        <f t="shared" si="109"/>
        <v>37.78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42711.700694444444</v>
      </c>
      <c r="T1190" s="9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108</v>
      </c>
      <c r="P1191" s="5">
        <f t="shared" si="109"/>
        <v>112.79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42529.979108796295</v>
      </c>
      <c r="T1191" s="9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 s="5">
        <f t="shared" si="109"/>
        <v>51.92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41852.665798611109</v>
      </c>
      <c r="T1192" s="9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</v>
      </c>
      <c r="P1193" s="5">
        <f t="shared" si="109"/>
        <v>89.24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42419.603703703702</v>
      </c>
      <c r="T1193" s="9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 s="5">
        <f t="shared" si="109"/>
        <v>19.329999999999998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42747.506689814814</v>
      </c>
      <c r="T1194" s="9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104</v>
      </c>
      <c r="P1195" s="5">
        <f t="shared" si="109"/>
        <v>79.97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42409.776076388895</v>
      </c>
      <c r="T1195" s="9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</v>
      </c>
      <c r="P1196" s="5">
        <f t="shared" si="109"/>
        <v>56.41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42072.488182870366</v>
      </c>
      <c r="T1196" s="9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 s="5">
        <f t="shared" si="109"/>
        <v>79.41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42298.34783564815</v>
      </c>
      <c r="T1197" s="9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270</v>
      </c>
      <c r="P1198" s="5">
        <f t="shared" si="109"/>
        <v>76.44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42326.818738425922</v>
      </c>
      <c r="T1198" s="9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</v>
      </c>
      <c r="P1199" s="5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42503.66474537037</v>
      </c>
      <c r="T1199" s="9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261</v>
      </c>
      <c r="P1200" s="5">
        <f t="shared" si="109"/>
        <v>54.62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42333.619050925925</v>
      </c>
      <c r="T1200" s="9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</v>
      </c>
      <c r="P1201" s="5">
        <f t="shared" si="109"/>
        <v>299.22000000000003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42161.770833333328</v>
      </c>
      <c r="T1201" s="9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126</v>
      </c>
      <c r="P1202" s="5">
        <f t="shared" si="109"/>
        <v>58.53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42089.477500000001</v>
      </c>
      <c r="T1202" s="9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</v>
      </c>
      <c r="P1203" s="5">
        <f t="shared" si="109"/>
        <v>55.37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42536.60701388889</v>
      </c>
      <c r="T1203" s="9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</v>
      </c>
      <c r="P1204" s="5">
        <f t="shared" si="109"/>
        <v>183.8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42152.288819444439</v>
      </c>
      <c r="T1204" s="9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</v>
      </c>
      <c r="P1205" s="5">
        <f t="shared" si="109"/>
        <v>165.35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42125.614895833336</v>
      </c>
      <c r="T1205" s="9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103</v>
      </c>
      <c r="P1206" s="5">
        <f t="shared" si="109"/>
        <v>234.79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42297.748067129629</v>
      </c>
      <c r="T1206" s="9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101</v>
      </c>
      <c r="P1207" s="5">
        <f t="shared" si="109"/>
        <v>211.48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42138.506377314814</v>
      </c>
      <c r="T1207" s="9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115</v>
      </c>
      <c r="P1208" s="5">
        <f t="shared" si="109"/>
        <v>32.340000000000003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42772.776076388895</v>
      </c>
      <c r="T1208" s="9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</v>
      </c>
      <c r="P1209" s="5">
        <f t="shared" si="109"/>
        <v>123.38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42430.430243055554</v>
      </c>
      <c r="T1209" s="9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</v>
      </c>
      <c r="P1210" s="5">
        <f t="shared" si="109"/>
        <v>207.07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42423.709074074075</v>
      </c>
      <c r="T1210" s="9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 s="5">
        <f t="shared" si="109"/>
        <v>138.26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42761.846122685187</v>
      </c>
      <c r="T1211" s="9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</v>
      </c>
      <c r="P1212" s="5">
        <f t="shared" si="109"/>
        <v>493.82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42132.941805555558</v>
      </c>
      <c r="T1212" s="9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</v>
      </c>
      <c r="P1213" s="5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42515.866446759261</v>
      </c>
      <c r="T1213" s="9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</v>
      </c>
      <c r="P1214" s="5">
        <f t="shared" si="109"/>
        <v>38.869999999999997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42318.950173611112</v>
      </c>
      <c r="T1214" s="9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</v>
      </c>
      <c r="P1215" s="5">
        <f t="shared" si="109"/>
        <v>61.53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42731.755787037036</v>
      </c>
      <c r="T1215" s="9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132</v>
      </c>
      <c r="P1216" s="5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42104.840335648143</v>
      </c>
      <c r="T1216" s="9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</v>
      </c>
      <c r="P1217" s="5">
        <f t="shared" si="109"/>
        <v>71.59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41759.923101851848</v>
      </c>
      <c r="T1217" s="9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146</v>
      </c>
      <c r="P1218" s="5">
        <f t="shared" si="109"/>
        <v>91.88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42247.616400462968</v>
      </c>
      <c r="T1218" s="9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ROUND((E1219/D1219)*100,0)</f>
        <v>103</v>
      </c>
      <c r="P1219" s="5">
        <f t="shared" ref="P1219:P1282" si="115">ROUND((E1219/L1219),2)</f>
        <v>148.57</v>
      </c>
      <c r="Q1219" t="str">
        <f t="shared" ref="Q1219:Q1282" si="116">LEFT(N1219,FIND("/",N1219,1)-1)</f>
        <v>photography</v>
      </c>
      <c r="R1219" t="str">
        <f t="shared" ref="R1219:R1282" si="117">RIGHT(N1219,LEN(N1219)-FIND("/",N1219,1))</f>
        <v>photobooks</v>
      </c>
      <c r="S1219" s="9">
        <f t="shared" ref="S1219:S1282" si="118">(((J1219/60)/60)/24)+DATE(1970,1,1)</f>
        <v>42535.809490740736</v>
      </c>
      <c r="T1219" s="9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</v>
      </c>
      <c r="P1220" s="5">
        <f t="shared" si="115"/>
        <v>174.21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42278.662037037036</v>
      </c>
      <c r="T1220" s="9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</v>
      </c>
      <c r="P1221" s="5">
        <f t="shared" si="115"/>
        <v>102.86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42633.461956018517</v>
      </c>
      <c r="T1221" s="9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104</v>
      </c>
      <c r="P1222" s="5">
        <f t="shared" si="115"/>
        <v>111.18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42211.628611111111</v>
      </c>
      <c r="T1222" s="9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</v>
      </c>
      <c r="P1223" s="5">
        <f t="shared" si="115"/>
        <v>23.8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42680.47555555556</v>
      </c>
      <c r="T1223" s="9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</v>
      </c>
      <c r="P1224" s="5">
        <f t="shared" si="115"/>
        <v>81.27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42430.720451388886</v>
      </c>
      <c r="T1224" s="9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</v>
      </c>
      <c r="P1225" s="5">
        <f t="shared" si="115"/>
        <v>116.21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42654.177187499998</v>
      </c>
      <c r="T1225" s="9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</v>
      </c>
      <c r="P1226" s="5">
        <f t="shared" si="115"/>
        <v>58.89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41736.549791666665</v>
      </c>
      <c r="T1226" s="9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</v>
      </c>
      <c r="P1227" s="5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41509.905995370369</v>
      </c>
      <c r="T1227" s="9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4</v>
      </c>
      <c r="P1228" s="5">
        <f t="shared" si="115"/>
        <v>48.43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41715.874780092592</v>
      </c>
      <c r="T1228" s="9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s="5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41827.919166666667</v>
      </c>
      <c r="T1229" s="9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</v>
      </c>
      <c r="P1230" s="5">
        <f t="shared" si="115"/>
        <v>61.04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40754.729259259257</v>
      </c>
      <c r="T1230" s="9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1</v>
      </c>
      <c r="P1231" s="5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40985.459803240738</v>
      </c>
      <c r="T1231" s="9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s="5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40568.972569444442</v>
      </c>
      <c r="T1232" s="9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s="5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42193.941759259258</v>
      </c>
      <c r="T1233" s="9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1</v>
      </c>
      <c r="P1234" s="5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41506.848032407412</v>
      </c>
      <c r="T1234" s="9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12</v>
      </c>
      <c r="P1235" s="5">
        <f t="shared" si="115"/>
        <v>19.329999999999998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40939.948773148149</v>
      </c>
      <c r="T1235" s="9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s="5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42007.788680555561</v>
      </c>
      <c r="T1236" s="9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3</v>
      </c>
      <c r="P1237" s="5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41583.135405092595</v>
      </c>
      <c r="T1237" s="9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s="5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41110.680138888885</v>
      </c>
      <c r="T1238" s="9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s="5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41125.283159722225</v>
      </c>
      <c r="T1239" s="9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18</v>
      </c>
      <c r="P1240" s="5">
        <f t="shared" si="115"/>
        <v>59.33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40731.61037037037</v>
      </c>
      <c r="T1240" s="9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s="5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40883.962581018517</v>
      </c>
      <c r="T1241" s="9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</v>
      </c>
      <c r="P1242" s="5">
        <f t="shared" si="115"/>
        <v>30.13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41409.040011574078</v>
      </c>
      <c r="T1242" s="9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51</v>
      </c>
      <c r="P1243" s="5">
        <f t="shared" si="115"/>
        <v>74.62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41923.837731481479</v>
      </c>
      <c r="T1243" s="9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1</v>
      </c>
      <c r="P1244" s="5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40782.165532407409</v>
      </c>
      <c r="T1244" s="9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</v>
      </c>
      <c r="P1245" s="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40671.879293981481</v>
      </c>
      <c r="T1245" s="9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104</v>
      </c>
      <c r="P1246" s="5">
        <f t="shared" si="115"/>
        <v>46.13</v>
      </c>
      <c r="Q1246" t="str">
        <f t="shared" si="116"/>
        <v>music</v>
      </c>
      <c r="R1246" t="str">
        <f t="shared" si="117"/>
        <v>rock</v>
      </c>
      <c r="S1246" s="9">
        <f t="shared" si="118"/>
        <v>41355.825497685182</v>
      </c>
      <c r="T1246" s="9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</v>
      </c>
      <c r="P1247" s="5">
        <f t="shared" si="115"/>
        <v>141.47</v>
      </c>
      <c r="Q1247" t="str">
        <f t="shared" si="116"/>
        <v>music</v>
      </c>
      <c r="R1247" t="str">
        <f t="shared" si="117"/>
        <v>rock</v>
      </c>
      <c r="S1247" s="9">
        <f t="shared" si="118"/>
        <v>41774.599930555552</v>
      </c>
      <c r="T1247" s="9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 s="5">
        <f t="shared" si="115"/>
        <v>75.48</v>
      </c>
      <c r="Q1248" t="str">
        <f t="shared" si="116"/>
        <v>music</v>
      </c>
      <c r="R1248" t="str">
        <f t="shared" si="117"/>
        <v>rock</v>
      </c>
      <c r="S1248" s="9">
        <f t="shared" si="118"/>
        <v>40838.043391203704</v>
      </c>
      <c r="T1248" s="9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</v>
      </c>
      <c r="P1249" s="5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41370.292303240742</v>
      </c>
      <c r="T1249" s="9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152</v>
      </c>
      <c r="P1250" s="5">
        <f t="shared" si="115"/>
        <v>64.25</v>
      </c>
      <c r="Q1250" t="str">
        <f t="shared" si="116"/>
        <v>music</v>
      </c>
      <c r="R1250" t="str">
        <f t="shared" si="117"/>
        <v>rock</v>
      </c>
      <c r="S1250" s="9">
        <f t="shared" si="118"/>
        <v>41767.656863425924</v>
      </c>
      <c r="T1250" s="9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</v>
      </c>
      <c r="P1251" s="5">
        <f t="shared" si="115"/>
        <v>64.47</v>
      </c>
      <c r="Q1251" t="str">
        <f t="shared" si="116"/>
        <v>music</v>
      </c>
      <c r="R1251" t="str">
        <f t="shared" si="117"/>
        <v>rock</v>
      </c>
      <c r="S1251" s="9">
        <f t="shared" si="118"/>
        <v>41067.74086805556</v>
      </c>
      <c r="T1251" s="9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</v>
      </c>
      <c r="P1252" s="5">
        <f t="shared" si="115"/>
        <v>118.2</v>
      </c>
      <c r="Q1252" t="str">
        <f t="shared" si="116"/>
        <v>music</v>
      </c>
      <c r="R1252" t="str">
        <f t="shared" si="117"/>
        <v>rock</v>
      </c>
      <c r="S1252" s="9">
        <f t="shared" si="118"/>
        <v>41843.64271990741</v>
      </c>
      <c r="T1252" s="9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102</v>
      </c>
      <c r="P1253" s="5">
        <f t="shared" si="115"/>
        <v>82.54</v>
      </c>
      <c r="Q1253" t="str">
        <f t="shared" si="116"/>
        <v>music</v>
      </c>
      <c r="R1253" t="str">
        <f t="shared" si="117"/>
        <v>rock</v>
      </c>
      <c r="S1253" s="9">
        <f t="shared" si="118"/>
        <v>40751.814432870371</v>
      </c>
      <c r="T1253" s="9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138</v>
      </c>
      <c r="P1254" s="5">
        <f t="shared" si="115"/>
        <v>34.17</v>
      </c>
      <c r="Q1254" t="str">
        <f t="shared" si="116"/>
        <v>music</v>
      </c>
      <c r="R1254" t="str">
        <f t="shared" si="117"/>
        <v>rock</v>
      </c>
      <c r="S1254" s="9">
        <f t="shared" si="118"/>
        <v>41543.988067129627</v>
      </c>
      <c r="T1254" s="9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</v>
      </c>
      <c r="P1255" s="5">
        <f t="shared" si="115"/>
        <v>42.73</v>
      </c>
      <c r="Q1255" t="str">
        <f t="shared" si="116"/>
        <v>music</v>
      </c>
      <c r="R1255" t="str">
        <f t="shared" si="117"/>
        <v>rock</v>
      </c>
      <c r="S1255" s="9">
        <f t="shared" si="118"/>
        <v>41855.783645833333</v>
      </c>
      <c r="T1255" s="9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199</v>
      </c>
      <c r="P1256" s="5">
        <f t="shared" si="115"/>
        <v>94.49</v>
      </c>
      <c r="Q1256" t="str">
        <f t="shared" si="116"/>
        <v>music</v>
      </c>
      <c r="R1256" t="str">
        <f t="shared" si="117"/>
        <v>rock</v>
      </c>
      <c r="S1256" s="9">
        <f t="shared" si="118"/>
        <v>40487.621365740742</v>
      </c>
      <c r="T1256" s="9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</v>
      </c>
      <c r="P1257" s="5">
        <f t="shared" si="115"/>
        <v>55.7</v>
      </c>
      <c r="Q1257" t="str">
        <f t="shared" si="116"/>
        <v>music</v>
      </c>
      <c r="R1257" t="str">
        <f t="shared" si="117"/>
        <v>rock</v>
      </c>
      <c r="S1257" s="9">
        <f t="shared" si="118"/>
        <v>41579.845509259263</v>
      </c>
      <c r="T1257" s="9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118</v>
      </c>
      <c r="P1258" s="5">
        <f t="shared" si="115"/>
        <v>98.03</v>
      </c>
      <c r="Q1258" t="str">
        <f t="shared" si="116"/>
        <v>music</v>
      </c>
      <c r="R1258" t="str">
        <f t="shared" si="117"/>
        <v>rock</v>
      </c>
      <c r="S1258" s="9">
        <f t="shared" si="118"/>
        <v>40921.919340277782</v>
      </c>
      <c r="T1258" s="9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295</v>
      </c>
      <c r="P1259" s="5">
        <f t="shared" si="115"/>
        <v>92.1</v>
      </c>
      <c r="Q1259" t="str">
        <f t="shared" si="116"/>
        <v>music</v>
      </c>
      <c r="R1259" t="str">
        <f t="shared" si="117"/>
        <v>rock</v>
      </c>
      <c r="S1259" s="9">
        <f t="shared" si="118"/>
        <v>40587.085532407407</v>
      </c>
      <c r="T1259" s="9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</v>
      </c>
      <c r="P1260" s="5">
        <f t="shared" si="115"/>
        <v>38.18</v>
      </c>
      <c r="Q1260" t="str">
        <f t="shared" si="116"/>
        <v>music</v>
      </c>
      <c r="R1260" t="str">
        <f t="shared" si="117"/>
        <v>rock</v>
      </c>
      <c r="S1260" s="9">
        <f t="shared" si="118"/>
        <v>41487.611250000002</v>
      </c>
      <c r="T1260" s="9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</v>
      </c>
      <c r="P1261" s="5">
        <f t="shared" si="115"/>
        <v>27.15</v>
      </c>
      <c r="Q1261" t="str">
        <f t="shared" si="116"/>
        <v>music</v>
      </c>
      <c r="R1261" t="str">
        <f t="shared" si="117"/>
        <v>rock</v>
      </c>
      <c r="S1261" s="9">
        <f t="shared" si="118"/>
        <v>41766.970648148148</v>
      </c>
      <c r="T1261" s="9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114</v>
      </c>
      <c r="P1262" s="5">
        <f t="shared" si="115"/>
        <v>50.69</v>
      </c>
      <c r="Q1262" t="str">
        <f t="shared" si="116"/>
        <v>music</v>
      </c>
      <c r="R1262" t="str">
        <f t="shared" si="117"/>
        <v>rock</v>
      </c>
      <c r="S1262" s="9">
        <f t="shared" si="118"/>
        <v>41666.842824074076</v>
      </c>
      <c r="T1262" s="9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</v>
      </c>
      <c r="P1263" s="5">
        <f t="shared" si="115"/>
        <v>38.94</v>
      </c>
      <c r="Q1263" t="str">
        <f t="shared" si="116"/>
        <v>music</v>
      </c>
      <c r="R1263" t="str">
        <f t="shared" si="117"/>
        <v>rock</v>
      </c>
      <c r="S1263" s="9">
        <f t="shared" si="118"/>
        <v>41638.342905092592</v>
      </c>
      <c r="T1263" s="9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</v>
      </c>
      <c r="P1264" s="5">
        <f t="shared" si="115"/>
        <v>77.64</v>
      </c>
      <c r="Q1264" t="str">
        <f t="shared" si="116"/>
        <v>music</v>
      </c>
      <c r="R1264" t="str">
        <f t="shared" si="117"/>
        <v>rock</v>
      </c>
      <c r="S1264" s="9">
        <f t="shared" si="118"/>
        <v>41656.762638888889</v>
      </c>
      <c r="T1264" s="9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 s="5">
        <f t="shared" si="115"/>
        <v>43.54</v>
      </c>
      <c r="Q1265" t="str">
        <f t="shared" si="116"/>
        <v>music</v>
      </c>
      <c r="R1265" t="str">
        <f t="shared" si="117"/>
        <v>rock</v>
      </c>
      <c r="S1265" s="9">
        <f t="shared" si="118"/>
        <v>41692.084143518521</v>
      </c>
      <c r="T1265" s="9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</v>
      </c>
      <c r="P1266" s="5">
        <f t="shared" si="115"/>
        <v>31.82</v>
      </c>
      <c r="Q1266" t="str">
        <f t="shared" si="116"/>
        <v>music</v>
      </c>
      <c r="R1266" t="str">
        <f t="shared" si="117"/>
        <v>rock</v>
      </c>
      <c r="S1266" s="9">
        <f t="shared" si="118"/>
        <v>41547.662997685184</v>
      </c>
      <c r="T1266" s="9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</v>
      </c>
      <c r="P1267" s="5">
        <f t="shared" si="115"/>
        <v>63.18</v>
      </c>
      <c r="Q1267" t="str">
        <f t="shared" si="116"/>
        <v>music</v>
      </c>
      <c r="R1267" t="str">
        <f t="shared" si="117"/>
        <v>rock</v>
      </c>
      <c r="S1267" s="9">
        <f t="shared" si="118"/>
        <v>40465.655266203699</v>
      </c>
      <c r="T1267" s="9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</v>
      </c>
      <c r="P1268" s="5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41620.87667824074</v>
      </c>
      <c r="T1268" s="9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102</v>
      </c>
      <c r="P1269" s="5">
        <f t="shared" si="115"/>
        <v>140.86000000000001</v>
      </c>
      <c r="Q1269" t="str">
        <f t="shared" si="116"/>
        <v>music</v>
      </c>
      <c r="R1269" t="str">
        <f t="shared" si="117"/>
        <v>rock</v>
      </c>
      <c r="S1269" s="9">
        <f t="shared" si="118"/>
        <v>41449.585162037038</v>
      </c>
      <c r="T1269" s="9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117</v>
      </c>
      <c r="P1270" s="5">
        <f t="shared" si="115"/>
        <v>76.92</v>
      </c>
      <c r="Q1270" t="str">
        <f t="shared" si="116"/>
        <v>music</v>
      </c>
      <c r="R1270" t="str">
        <f t="shared" si="117"/>
        <v>rock</v>
      </c>
      <c r="S1270" s="9">
        <f t="shared" si="118"/>
        <v>41507.845451388886</v>
      </c>
      <c r="T1270" s="9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109</v>
      </c>
      <c r="P1271" s="5">
        <f t="shared" si="115"/>
        <v>99.16</v>
      </c>
      <c r="Q1271" t="str">
        <f t="shared" si="116"/>
        <v>music</v>
      </c>
      <c r="R1271" t="str">
        <f t="shared" si="117"/>
        <v>rock</v>
      </c>
      <c r="S1271" s="9">
        <f t="shared" si="118"/>
        <v>42445.823055555549</v>
      </c>
      <c r="T1271" s="9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115</v>
      </c>
      <c r="P1272" s="5">
        <f t="shared" si="115"/>
        <v>67.88</v>
      </c>
      <c r="Q1272" t="str">
        <f t="shared" si="116"/>
        <v>music</v>
      </c>
      <c r="R1272" t="str">
        <f t="shared" si="117"/>
        <v>rock</v>
      </c>
      <c r="S1272" s="9">
        <f t="shared" si="118"/>
        <v>40933.856967592597</v>
      </c>
      <c r="T1272" s="9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102</v>
      </c>
      <c r="P1273" s="5">
        <f t="shared" si="115"/>
        <v>246.29</v>
      </c>
      <c r="Q1273" t="str">
        <f t="shared" si="116"/>
        <v>music</v>
      </c>
      <c r="R1273" t="str">
        <f t="shared" si="117"/>
        <v>rock</v>
      </c>
      <c r="S1273" s="9">
        <f t="shared" si="118"/>
        <v>41561.683553240742</v>
      </c>
      <c r="T1273" s="9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 s="5">
        <f t="shared" si="115"/>
        <v>189.29</v>
      </c>
      <c r="Q1274" t="str">
        <f t="shared" si="116"/>
        <v>music</v>
      </c>
      <c r="R1274" t="str">
        <f t="shared" si="117"/>
        <v>rock</v>
      </c>
      <c r="S1274" s="9">
        <f t="shared" si="118"/>
        <v>40274.745127314818</v>
      </c>
      <c r="T1274" s="9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104</v>
      </c>
      <c r="P1275" s="5">
        <f t="shared" si="115"/>
        <v>76.67</v>
      </c>
      <c r="Q1275" t="str">
        <f t="shared" si="116"/>
        <v>music</v>
      </c>
      <c r="R1275" t="str">
        <f t="shared" si="117"/>
        <v>rock</v>
      </c>
      <c r="S1275" s="9">
        <f t="shared" si="118"/>
        <v>41852.730219907404</v>
      </c>
      <c r="T1275" s="9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155</v>
      </c>
      <c r="P1276" s="5">
        <f t="shared" si="115"/>
        <v>82.96</v>
      </c>
      <c r="Q1276" t="str">
        <f t="shared" si="116"/>
        <v>music</v>
      </c>
      <c r="R1276" t="str">
        <f t="shared" si="117"/>
        <v>rock</v>
      </c>
      <c r="S1276" s="9">
        <f t="shared" si="118"/>
        <v>41116.690104166664</v>
      </c>
      <c r="T1276" s="9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</v>
      </c>
      <c r="P1277" s="5">
        <f t="shared" si="115"/>
        <v>62.52</v>
      </c>
      <c r="Q1277" t="str">
        <f t="shared" si="116"/>
        <v>music</v>
      </c>
      <c r="R1277" t="str">
        <f t="shared" si="117"/>
        <v>rock</v>
      </c>
      <c r="S1277" s="9">
        <f t="shared" si="118"/>
        <v>41458.867905092593</v>
      </c>
      <c r="T1277" s="9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</v>
      </c>
      <c r="P1278" s="5">
        <f t="shared" si="115"/>
        <v>46.07</v>
      </c>
      <c r="Q1278" t="str">
        <f t="shared" si="116"/>
        <v>music</v>
      </c>
      <c r="R1278" t="str">
        <f t="shared" si="117"/>
        <v>rock</v>
      </c>
      <c r="S1278" s="9">
        <f t="shared" si="118"/>
        <v>40007.704247685186</v>
      </c>
      <c r="T1278" s="9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</v>
      </c>
      <c r="P1279" s="5">
        <f t="shared" si="115"/>
        <v>38.54</v>
      </c>
      <c r="Q1279" t="str">
        <f t="shared" si="116"/>
        <v>music</v>
      </c>
      <c r="R1279" t="str">
        <f t="shared" si="117"/>
        <v>rock</v>
      </c>
      <c r="S1279" s="9">
        <f t="shared" si="118"/>
        <v>41121.561886574076</v>
      </c>
      <c r="T1279" s="9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155</v>
      </c>
      <c r="P1280" s="5">
        <f t="shared" si="115"/>
        <v>53.01</v>
      </c>
      <c r="Q1280" t="str">
        <f t="shared" si="116"/>
        <v>music</v>
      </c>
      <c r="R1280" t="str">
        <f t="shared" si="117"/>
        <v>rock</v>
      </c>
      <c r="S1280" s="9">
        <f t="shared" si="118"/>
        <v>41786.555162037039</v>
      </c>
      <c r="T1280" s="9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111</v>
      </c>
      <c r="P1281" s="5">
        <f t="shared" si="115"/>
        <v>73.36</v>
      </c>
      <c r="Q1281" t="str">
        <f t="shared" si="116"/>
        <v>music</v>
      </c>
      <c r="R1281" t="str">
        <f t="shared" si="117"/>
        <v>rock</v>
      </c>
      <c r="S1281" s="9">
        <f t="shared" si="118"/>
        <v>41682.099189814813</v>
      </c>
      <c r="T1281" s="9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111</v>
      </c>
      <c r="P1282" s="5">
        <f t="shared" si="115"/>
        <v>127.98</v>
      </c>
      <c r="Q1282" t="str">
        <f t="shared" si="116"/>
        <v>music</v>
      </c>
      <c r="R1282" t="str">
        <f t="shared" si="117"/>
        <v>rock</v>
      </c>
      <c r="S1282" s="9">
        <f t="shared" si="118"/>
        <v>40513.757569444446</v>
      </c>
      <c r="T1282" s="9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ROUND((E1283/D1283)*100,0)</f>
        <v>111</v>
      </c>
      <c r="P1283" s="5">
        <f t="shared" ref="P1283:P1346" si="121">ROUND((E1283/L1283),2)</f>
        <v>104.73</v>
      </c>
      <c r="Q1283" t="str">
        <f t="shared" ref="Q1283:Q1346" si="122">LEFT(N1283,FIND("/",N1283,1)-1)</f>
        <v>music</v>
      </c>
      <c r="R1283" t="str">
        <f t="shared" ref="R1283:R1346" si="123">RIGHT(N1283,LEN(N1283)-FIND("/",N1283,1))</f>
        <v>rock</v>
      </c>
      <c r="S1283" s="9">
        <f t="shared" ref="S1283:S1346" si="124">(((J1283/60)/60)/24)+DATE(1970,1,1)</f>
        <v>41463.743472222224</v>
      </c>
      <c r="T1283" s="9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124</v>
      </c>
      <c r="P1284" s="5">
        <f t="shared" si="121"/>
        <v>67.67</v>
      </c>
      <c r="Q1284" t="str">
        <f t="shared" si="122"/>
        <v>music</v>
      </c>
      <c r="R1284" t="str">
        <f t="shared" si="123"/>
        <v>rock</v>
      </c>
      <c r="S1284" s="9">
        <f t="shared" si="124"/>
        <v>41586.475173611114</v>
      </c>
      <c r="T1284" s="9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</v>
      </c>
      <c r="P1285" s="5">
        <f t="shared" si="121"/>
        <v>95.93</v>
      </c>
      <c r="Q1285" t="str">
        <f t="shared" si="122"/>
        <v>music</v>
      </c>
      <c r="R1285" t="str">
        <f t="shared" si="123"/>
        <v>rock</v>
      </c>
      <c r="S1285" s="9">
        <f t="shared" si="124"/>
        <v>41320.717465277776</v>
      </c>
      <c r="T1285" s="9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 s="5">
        <f t="shared" si="121"/>
        <v>65.16</v>
      </c>
      <c r="Q1286" t="str">
        <f t="shared" si="122"/>
        <v>theater</v>
      </c>
      <c r="R1286" t="str">
        <f t="shared" si="123"/>
        <v>plays</v>
      </c>
      <c r="S1286" s="9">
        <f t="shared" si="124"/>
        <v>42712.23474537037</v>
      </c>
      <c r="T1286" s="9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102</v>
      </c>
      <c r="P1287" s="5">
        <f t="shared" si="121"/>
        <v>32.270000000000003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42160.583043981482</v>
      </c>
      <c r="T1287" s="9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</v>
      </c>
      <c r="P1288" s="5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42039.384571759263</v>
      </c>
      <c r="T1288" s="9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 s="5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42107.621018518519</v>
      </c>
      <c r="T1289" s="9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</v>
      </c>
      <c r="P1290" s="5">
        <f t="shared" si="121"/>
        <v>65.87</v>
      </c>
      <c r="Q1290" t="str">
        <f t="shared" si="122"/>
        <v>theater</v>
      </c>
      <c r="R1290" t="str">
        <f t="shared" si="123"/>
        <v>plays</v>
      </c>
      <c r="S1290" s="9">
        <f t="shared" si="124"/>
        <v>42561.154664351852</v>
      </c>
      <c r="T1290" s="9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</v>
      </c>
      <c r="P1291" s="5">
        <f t="shared" si="121"/>
        <v>36.08</v>
      </c>
      <c r="Q1291" t="str">
        <f t="shared" si="122"/>
        <v>theater</v>
      </c>
      <c r="R1291" t="str">
        <f t="shared" si="123"/>
        <v>plays</v>
      </c>
      <c r="S1291" s="9">
        <f t="shared" si="124"/>
        <v>42709.134780092587</v>
      </c>
      <c r="T1291" s="9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109</v>
      </c>
      <c r="P1292" s="5">
        <f t="shared" si="121"/>
        <v>44.19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42086.614942129629</v>
      </c>
      <c r="T1292" s="9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146</v>
      </c>
      <c r="P1293" s="5">
        <f t="shared" si="121"/>
        <v>104.07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42064.652673611112</v>
      </c>
      <c r="T1293" s="9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</v>
      </c>
      <c r="P1294" s="5">
        <f t="shared" si="121"/>
        <v>35.96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42256.764212962968</v>
      </c>
      <c r="T1294" s="9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</v>
      </c>
      <c r="P1295" s="5">
        <f t="shared" si="121"/>
        <v>127.79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42292.701053240744</v>
      </c>
      <c r="T1295" s="9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 s="5">
        <f t="shared" si="121"/>
        <v>27.73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42278.453668981485</v>
      </c>
      <c r="T1296" s="9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102</v>
      </c>
      <c r="P1297" s="5">
        <f t="shared" si="121"/>
        <v>39.83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42184.572881944448</v>
      </c>
      <c r="T1297" s="9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</v>
      </c>
      <c r="P1298" s="5">
        <f t="shared" si="121"/>
        <v>52.17</v>
      </c>
      <c r="Q1298" t="str">
        <f t="shared" si="122"/>
        <v>theater</v>
      </c>
      <c r="R1298" t="str">
        <f t="shared" si="123"/>
        <v>plays</v>
      </c>
      <c r="S1298" s="9">
        <f t="shared" si="124"/>
        <v>42423.050613425927</v>
      </c>
      <c r="T1298" s="9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110</v>
      </c>
      <c r="P1299" s="5">
        <f t="shared" si="121"/>
        <v>92.04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42461.747199074074</v>
      </c>
      <c r="T1299" s="9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105</v>
      </c>
      <c r="P1300" s="5">
        <f t="shared" si="121"/>
        <v>63.42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42458.680925925932</v>
      </c>
      <c r="T1300" s="9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 s="5">
        <f t="shared" si="121"/>
        <v>135.63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42169.814340277779</v>
      </c>
      <c r="T1301" s="9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 s="5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42483.675208333334</v>
      </c>
      <c r="T1302" s="9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103</v>
      </c>
      <c r="P1303" s="5">
        <f t="shared" si="121"/>
        <v>70.86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42195.749745370369</v>
      </c>
      <c r="T1303" s="9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 s="5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42675.057997685188</v>
      </c>
      <c r="T1304" s="9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</v>
      </c>
      <c r="P1305" s="5">
        <f t="shared" si="121"/>
        <v>42.21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42566.441203703704</v>
      </c>
      <c r="T1305" s="9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40</v>
      </c>
      <c r="P1306" s="5">
        <f t="shared" si="121"/>
        <v>152.41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42747.194502314815</v>
      </c>
      <c r="T1306" s="9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26</v>
      </c>
      <c r="P1307" s="5">
        <f t="shared" si="121"/>
        <v>90.62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42543.665601851855</v>
      </c>
      <c r="T1307" s="9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</v>
      </c>
      <c r="P1308" s="5">
        <f t="shared" si="121"/>
        <v>201.6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41947.457569444443</v>
      </c>
      <c r="T1308" s="9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12</v>
      </c>
      <c r="P1309" s="5">
        <f t="shared" si="121"/>
        <v>127.93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42387.503229166665</v>
      </c>
      <c r="T1309" s="9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</v>
      </c>
      <c r="P1310" s="5">
        <f t="shared" si="121"/>
        <v>29.89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42611.613564814819</v>
      </c>
      <c r="T1310" s="9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112</v>
      </c>
      <c r="P1311" s="5">
        <f t="shared" si="121"/>
        <v>367.97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42257.882731481484</v>
      </c>
      <c r="T1311" s="9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16</v>
      </c>
      <c r="P1312" s="5">
        <f t="shared" si="121"/>
        <v>129.16999999999999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42556.667245370365</v>
      </c>
      <c r="T1312" s="9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</v>
      </c>
      <c r="P1313" s="5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42669.802303240736</v>
      </c>
      <c r="T1313" s="9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1</v>
      </c>
      <c r="P1314" s="5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42082.702800925923</v>
      </c>
      <c r="T1314" s="9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</v>
      </c>
      <c r="P1315" s="5">
        <f t="shared" si="121"/>
        <v>102.02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42402.709652777776</v>
      </c>
      <c r="T1315" s="9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</v>
      </c>
      <c r="P1316" s="5">
        <f t="shared" si="121"/>
        <v>184.36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42604.669675925921</v>
      </c>
      <c r="T1316" s="9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</v>
      </c>
      <c r="P1317" s="5">
        <f t="shared" si="121"/>
        <v>162.91999999999999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42278.498240740737</v>
      </c>
      <c r="T1317" s="9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0</v>
      </c>
      <c r="P1318" s="5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42393.961909722217</v>
      </c>
      <c r="T1318" s="9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6</v>
      </c>
      <c r="P1319" s="5">
        <f t="shared" si="121"/>
        <v>603.53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42520.235486111109</v>
      </c>
      <c r="T1319" s="9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</v>
      </c>
      <c r="P1320" s="5">
        <f t="shared" si="121"/>
        <v>45.41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41985.043657407412</v>
      </c>
      <c r="T1320" s="9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</v>
      </c>
      <c r="P1321" s="5">
        <f t="shared" si="121"/>
        <v>97.33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41816.812094907407</v>
      </c>
      <c r="T1321" s="9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1</v>
      </c>
      <c r="P1322" s="5">
        <f t="shared" si="121"/>
        <v>167.67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42705.690347222218</v>
      </c>
      <c r="T1322" s="9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</v>
      </c>
      <c r="P1323" s="5">
        <f t="shared" si="121"/>
        <v>859.86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42697.74927083333</v>
      </c>
      <c r="T1323" s="9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</v>
      </c>
      <c r="P1324" s="5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42115.656539351854</v>
      </c>
      <c r="T1324" s="9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9</v>
      </c>
      <c r="P1325" s="5">
        <f t="shared" si="121"/>
        <v>30.27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42451.698449074072</v>
      </c>
      <c r="T1325" s="9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10</v>
      </c>
      <c r="P1326" s="5">
        <f t="shared" si="121"/>
        <v>54.67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42626.633703703701</v>
      </c>
      <c r="T1326" s="9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</v>
      </c>
      <c r="P1327" s="5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42704.086053240739</v>
      </c>
      <c r="T1327" s="9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</v>
      </c>
      <c r="P1328" s="5">
        <f t="shared" si="121"/>
        <v>102.73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41974.791990740734</v>
      </c>
      <c r="T1328" s="9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4</v>
      </c>
      <c r="P1329" s="5">
        <f t="shared" si="121"/>
        <v>41.59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42123.678645833337</v>
      </c>
      <c r="T1329" s="9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</v>
      </c>
      <c r="P1330" s="5">
        <f t="shared" si="121"/>
        <v>116.53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42612.642754629633</v>
      </c>
      <c r="T1330" s="9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1</v>
      </c>
      <c r="P1331" s="5">
        <f t="shared" si="121"/>
        <v>45.33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41935.221585648149</v>
      </c>
      <c r="T1331" s="9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</v>
      </c>
      <c r="P1332" s="5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42522.276724537034</v>
      </c>
      <c r="T1332" s="9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</v>
      </c>
      <c r="P1333" s="5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42569.50409722222</v>
      </c>
      <c r="T1333" s="9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s="5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42732.060277777782</v>
      </c>
      <c r="T1334" s="9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s="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41806.106770833336</v>
      </c>
      <c r="T1335" s="9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11</v>
      </c>
      <c r="P1336" s="5">
        <f t="shared" si="121"/>
        <v>51.82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42410.774155092593</v>
      </c>
      <c r="T1336" s="9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20</v>
      </c>
      <c r="P1337" s="5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42313.936365740738</v>
      </c>
      <c r="T1337" s="9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85</v>
      </c>
      <c r="P1338" s="5">
        <f t="shared" si="121"/>
        <v>379.23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41955.863750000004</v>
      </c>
      <c r="T1338" s="9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</v>
      </c>
      <c r="P1339" s="5">
        <f t="shared" si="121"/>
        <v>176.36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42767.577303240745</v>
      </c>
      <c r="T1339" s="9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</v>
      </c>
      <c r="P1340" s="5">
        <f t="shared" si="121"/>
        <v>66.069999999999993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42188.803622685184</v>
      </c>
      <c r="T1340" s="9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7</v>
      </c>
      <c r="P1341" s="5">
        <f t="shared" si="121"/>
        <v>89.65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41936.647164351853</v>
      </c>
      <c r="T1341" s="9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s="5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41836.595520833333</v>
      </c>
      <c r="T1342" s="9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</v>
      </c>
      <c r="P1343" s="5">
        <f t="shared" si="121"/>
        <v>382.39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42612.624039351853</v>
      </c>
      <c r="T1343" s="9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</v>
      </c>
      <c r="P1344" s="5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42172.816423611104</v>
      </c>
      <c r="T1344" s="9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</v>
      </c>
      <c r="P1345" s="5">
        <f t="shared" si="121"/>
        <v>158.36000000000001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42542.526423611111</v>
      </c>
      <c r="T1345" s="9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378</v>
      </c>
      <c r="P1346" s="5">
        <f t="shared" si="121"/>
        <v>40.76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42522.789803240739</v>
      </c>
      <c r="T1346" s="9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ROUND((E1347/D1347)*100,0)</f>
        <v>125</v>
      </c>
      <c r="P1347" s="5">
        <f t="shared" ref="P1347:P1410" si="127">ROUND((E1347/L1347),2)</f>
        <v>53.57</v>
      </c>
      <c r="Q1347" t="str">
        <f t="shared" ref="Q1347:Q1410" si="128">LEFT(N1347,FIND("/",N1347,1)-1)</f>
        <v>publishing</v>
      </c>
      <c r="R1347" t="str">
        <f t="shared" ref="R1347:R1410" si="129">RIGHT(N1347,LEN(N1347)-FIND("/",N1347,1))</f>
        <v>nonfiction</v>
      </c>
      <c r="S1347" s="9">
        <f t="shared" ref="S1347:S1410" si="130">(((J1347/60)/60)/24)+DATE(1970,1,1)</f>
        <v>41799.814340277779</v>
      </c>
      <c r="T1347" s="9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</v>
      </c>
      <c r="P1348" s="5">
        <f t="shared" si="127"/>
        <v>48.45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41422.075821759259</v>
      </c>
      <c r="T1348" s="9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</v>
      </c>
      <c r="P1349" s="5">
        <f t="shared" si="127"/>
        <v>82.42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42040.638020833328</v>
      </c>
      <c r="T1349" s="9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102</v>
      </c>
      <c r="P1350" s="5">
        <f t="shared" si="127"/>
        <v>230.19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41963.506168981476</v>
      </c>
      <c r="T1350" s="9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</v>
      </c>
      <c r="P1351" s="5">
        <f t="shared" si="127"/>
        <v>59.36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42317.33258101852</v>
      </c>
      <c r="T1351" s="9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</v>
      </c>
      <c r="P1352" s="5">
        <f t="shared" si="127"/>
        <v>66.7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42334.013124999998</v>
      </c>
      <c r="T1352" s="9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</v>
      </c>
      <c r="P1353" s="5">
        <f t="shared" si="127"/>
        <v>168.78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42382.74009259259</v>
      </c>
      <c r="T1353" s="9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</v>
      </c>
      <c r="P1354" s="5">
        <f t="shared" si="127"/>
        <v>59.97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42200.578310185185</v>
      </c>
      <c r="T1354" s="9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134</v>
      </c>
      <c r="P1355" s="5">
        <f t="shared" si="127"/>
        <v>31.81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41309.11791666667</v>
      </c>
      <c r="T1355" s="9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</v>
      </c>
      <c r="P1356" s="5">
        <f t="shared" si="127"/>
        <v>24.42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42502.807627314818</v>
      </c>
      <c r="T1356" s="9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123</v>
      </c>
      <c r="P1357" s="5">
        <f t="shared" si="127"/>
        <v>25.35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41213.254687499997</v>
      </c>
      <c r="T1357" s="9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183</v>
      </c>
      <c r="P1358" s="5">
        <f t="shared" si="127"/>
        <v>71.44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41430.038888888892</v>
      </c>
      <c r="T1358" s="9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</v>
      </c>
      <c r="P1359" s="5">
        <f t="shared" si="127"/>
        <v>38.549999999999997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41304.962233796294</v>
      </c>
      <c r="T1359" s="9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112</v>
      </c>
      <c r="P1360" s="5">
        <f t="shared" si="127"/>
        <v>68.37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40689.570868055554</v>
      </c>
      <c r="T1360" s="9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116</v>
      </c>
      <c r="P1361" s="5">
        <f t="shared" si="127"/>
        <v>40.21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40668.814699074072</v>
      </c>
      <c r="T1361" s="9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</v>
      </c>
      <c r="P1362" s="5">
        <f t="shared" si="127"/>
        <v>32.07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41095.900694444441</v>
      </c>
      <c r="T1362" s="9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126</v>
      </c>
      <c r="P1363" s="5">
        <f t="shared" si="127"/>
        <v>28.63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41781.717268518521</v>
      </c>
      <c r="T1363" s="9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</v>
      </c>
      <c r="P1364" s="5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41464.934386574074</v>
      </c>
      <c r="T1364" s="9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 s="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42396.8440625</v>
      </c>
      <c r="T1365" s="9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119</v>
      </c>
      <c r="P1366" s="5">
        <f t="shared" si="127"/>
        <v>346.04</v>
      </c>
      <c r="Q1366" t="str">
        <f t="shared" si="128"/>
        <v>music</v>
      </c>
      <c r="R1366" t="str">
        <f t="shared" si="129"/>
        <v>rock</v>
      </c>
      <c r="S1366" s="9">
        <f t="shared" si="130"/>
        <v>41951.695671296293</v>
      </c>
      <c r="T1366" s="9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</v>
      </c>
      <c r="P1367" s="5">
        <f t="shared" si="127"/>
        <v>81.739999999999995</v>
      </c>
      <c r="Q1367" t="str">
        <f t="shared" si="128"/>
        <v>music</v>
      </c>
      <c r="R1367" t="str">
        <f t="shared" si="129"/>
        <v>rock</v>
      </c>
      <c r="S1367" s="9">
        <f t="shared" si="130"/>
        <v>42049.733240740738</v>
      </c>
      <c r="T1367" s="9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</v>
      </c>
      <c r="P1368" s="5">
        <f t="shared" si="127"/>
        <v>64.540000000000006</v>
      </c>
      <c r="Q1368" t="str">
        <f t="shared" si="128"/>
        <v>music</v>
      </c>
      <c r="R1368" t="str">
        <f t="shared" si="129"/>
        <v>rock</v>
      </c>
      <c r="S1368" s="9">
        <f t="shared" si="130"/>
        <v>41924.996099537035</v>
      </c>
      <c r="T1368" s="9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</v>
      </c>
      <c r="P1369" s="5">
        <f t="shared" si="127"/>
        <v>63.48</v>
      </c>
      <c r="Q1369" t="str">
        <f t="shared" si="128"/>
        <v>music</v>
      </c>
      <c r="R1369" t="str">
        <f t="shared" si="129"/>
        <v>rock</v>
      </c>
      <c r="S1369" s="9">
        <f t="shared" si="130"/>
        <v>42292.002893518518</v>
      </c>
      <c r="T1369" s="9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111</v>
      </c>
      <c r="P1370" s="5">
        <f t="shared" si="127"/>
        <v>63.62</v>
      </c>
      <c r="Q1370" t="str">
        <f t="shared" si="128"/>
        <v>music</v>
      </c>
      <c r="R1370" t="str">
        <f t="shared" si="129"/>
        <v>rock</v>
      </c>
      <c r="S1370" s="9">
        <f t="shared" si="130"/>
        <v>42146.190902777773</v>
      </c>
      <c r="T1370" s="9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</v>
      </c>
      <c r="P1371" s="5">
        <f t="shared" si="127"/>
        <v>83.97</v>
      </c>
      <c r="Q1371" t="str">
        <f t="shared" si="128"/>
        <v>music</v>
      </c>
      <c r="R1371" t="str">
        <f t="shared" si="129"/>
        <v>rock</v>
      </c>
      <c r="S1371" s="9">
        <f t="shared" si="130"/>
        <v>41710.594282407408</v>
      </c>
      <c r="T1371" s="9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104</v>
      </c>
      <c r="P1372" s="5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41548.00335648148</v>
      </c>
      <c r="T1372" s="9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</v>
      </c>
      <c r="P1373" s="5">
        <f t="shared" si="127"/>
        <v>107.07</v>
      </c>
      <c r="Q1373" t="str">
        <f t="shared" si="128"/>
        <v>music</v>
      </c>
      <c r="R1373" t="str">
        <f t="shared" si="129"/>
        <v>rock</v>
      </c>
      <c r="S1373" s="9">
        <f t="shared" si="130"/>
        <v>42101.758587962962</v>
      </c>
      <c r="T1373" s="9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 s="5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41072.739953703705</v>
      </c>
      <c r="T1374" s="9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</v>
      </c>
      <c r="P1375" s="5">
        <f t="shared" si="127"/>
        <v>201.94</v>
      </c>
      <c r="Q1375" t="str">
        <f t="shared" si="128"/>
        <v>music</v>
      </c>
      <c r="R1375" t="str">
        <f t="shared" si="129"/>
        <v>rock</v>
      </c>
      <c r="S1375" s="9">
        <f t="shared" si="130"/>
        <v>42704.95177083333</v>
      </c>
      <c r="T1375" s="9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</v>
      </c>
      <c r="P1376" s="5">
        <f t="shared" si="127"/>
        <v>43.06</v>
      </c>
      <c r="Q1376" t="str">
        <f t="shared" si="128"/>
        <v>music</v>
      </c>
      <c r="R1376" t="str">
        <f t="shared" si="129"/>
        <v>rock</v>
      </c>
      <c r="S1376" s="9">
        <f t="shared" si="130"/>
        <v>42424.161898148144</v>
      </c>
      <c r="T1376" s="9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</v>
      </c>
      <c r="P1377" s="5">
        <f t="shared" si="127"/>
        <v>62.87</v>
      </c>
      <c r="Q1377" t="str">
        <f t="shared" si="128"/>
        <v>music</v>
      </c>
      <c r="R1377" t="str">
        <f t="shared" si="129"/>
        <v>rock</v>
      </c>
      <c r="S1377" s="9">
        <f t="shared" si="130"/>
        <v>42720.066192129627</v>
      </c>
      <c r="T1377" s="9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</v>
      </c>
      <c r="P1378" s="5">
        <f t="shared" si="127"/>
        <v>55.61</v>
      </c>
      <c r="Q1378" t="str">
        <f t="shared" si="128"/>
        <v>music</v>
      </c>
      <c r="R1378" t="str">
        <f t="shared" si="129"/>
        <v>rock</v>
      </c>
      <c r="S1378" s="9">
        <f t="shared" si="130"/>
        <v>42677.669050925921</v>
      </c>
      <c r="T1378" s="9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</v>
      </c>
      <c r="P1379" s="5">
        <f t="shared" si="127"/>
        <v>48.71</v>
      </c>
      <c r="Q1379" t="str">
        <f t="shared" si="128"/>
        <v>music</v>
      </c>
      <c r="R1379" t="str">
        <f t="shared" si="129"/>
        <v>rock</v>
      </c>
      <c r="S1379" s="9">
        <f t="shared" si="130"/>
        <v>42747.219560185185</v>
      </c>
      <c r="T1379" s="9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</v>
      </c>
      <c r="P1380" s="5">
        <f t="shared" si="127"/>
        <v>30.58</v>
      </c>
      <c r="Q1380" t="str">
        <f t="shared" si="128"/>
        <v>music</v>
      </c>
      <c r="R1380" t="str">
        <f t="shared" si="129"/>
        <v>rock</v>
      </c>
      <c r="S1380" s="9">
        <f t="shared" si="130"/>
        <v>42568.759374999994</v>
      </c>
      <c r="T1380" s="9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112</v>
      </c>
      <c r="P1381" s="5">
        <f t="shared" si="127"/>
        <v>73.91</v>
      </c>
      <c r="Q1381" t="str">
        <f t="shared" si="128"/>
        <v>music</v>
      </c>
      <c r="R1381" t="str">
        <f t="shared" si="129"/>
        <v>rock</v>
      </c>
      <c r="S1381" s="9">
        <f t="shared" si="130"/>
        <v>42130.491620370376</v>
      </c>
      <c r="T1381" s="9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 s="5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42141.762800925921</v>
      </c>
      <c r="T1382" s="9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</v>
      </c>
      <c r="P1383" s="5">
        <f t="shared" si="127"/>
        <v>73.36</v>
      </c>
      <c r="Q1383" t="str">
        <f t="shared" si="128"/>
        <v>music</v>
      </c>
      <c r="R1383" t="str">
        <f t="shared" si="129"/>
        <v>rock</v>
      </c>
      <c r="S1383" s="9">
        <f t="shared" si="130"/>
        <v>42703.214409722219</v>
      </c>
      <c r="T1383" s="9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</v>
      </c>
      <c r="P1384" s="5">
        <f t="shared" si="127"/>
        <v>56.41</v>
      </c>
      <c r="Q1384" t="str">
        <f t="shared" si="128"/>
        <v>music</v>
      </c>
      <c r="R1384" t="str">
        <f t="shared" si="129"/>
        <v>rock</v>
      </c>
      <c r="S1384" s="9">
        <f t="shared" si="130"/>
        <v>41370.800185185188</v>
      </c>
      <c r="T1384" s="9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</v>
      </c>
      <c r="P1385" s="5">
        <f t="shared" si="127"/>
        <v>50.25</v>
      </c>
      <c r="Q1385" t="str">
        <f t="shared" si="128"/>
        <v>music</v>
      </c>
      <c r="R1385" t="str">
        <f t="shared" si="129"/>
        <v>rock</v>
      </c>
      <c r="S1385" s="9">
        <f t="shared" si="130"/>
        <v>42707.074976851851</v>
      </c>
      <c r="T1385" s="9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</v>
      </c>
      <c r="P1386" s="5">
        <f t="shared" si="127"/>
        <v>68.94</v>
      </c>
      <c r="Q1386" t="str">
        <f t="shared" si="128"/>
        <v>music</v>
      </c>
      <c r="R1386" t="str">
        <f t="shared" si="129"/>
        <v>rock</v>
      </c>
      <c r="S1386" s="9">
        <f t="shared" si="130"/>
        <v>42160.735208333332</v>
      </c>
      <c r="T1386" s="9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</v>
      </c>
      <c r="P1387" s="5">
        <f t="shared" si="127"/>
        <v>65.91</v>
      </c>
      <c r="Q1387" t="str">
        <f t="shared" si="128"/>
        <v>music</v>
      </c>
      <c r="R1387" t="str">
        <f t="shared" si="129"/>
        <v>rock</v>
      </c>
      <c r="S1387" s="9">
        <f t="shared" si="130"/>
        <v>42433.688900462963</v>
      </c>
      <c r="T1387" s="9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219</v>
      </c>
      <c r="P1388" s="5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42184.646863425922</v>
      </c>
      <c r="T1388" s="9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137</v>
      </c>
      <c r="P1389" s="5">
        <f t="shared" si="127"/>
        <v>70.06</v>
      </c>
      <c r="Q1389" t="str">
        <f t="shared" si="128"/>
        <v>music</v>
      </c>
      <c r="R1389" t="str">
        <f t="shared" si="129"/>
        <v>rock</v>
      </c>
      <c r="S1389" s="9">
        <f t="shared" si="130"/>
        <v>42126.92123842593</v>
      </c>
      <c r="T1389" s="9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135</v>
      </c>
      <c r="P1390" s="5">
        <f t="shared" si="127"/>
        <v>60.18</v>
      </c>
      <c r="Q1390" t="str">
        <f t="shared" si="128"/>
        <v>music</v>
      </c>
      <c r="R1390" t="str">
        <f t="shared" si="129"/>
        <v>rock</v>
      </c>
      <c r="S1390" s="9">
        <f t="shared" si="130"/>
        <v>42634.614780092597</v>
      </c>
      <c r="T1390" s="9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</v>
      </c>
      <c r="P1391" s="5">
        <f t="shared" si="127"/>
        <v>21.38</v>
      </c>
      <c r="Q1391" t="str">
        <f t="shared" si="128"/>
        <v>music</v>
      </c>
      <c r="R1391" t="str">
        <f t="shared" si="129"/>
        <v>rock</v>
      </c>
      <c r="S1391" s="9">
        <f t="shared" si="130"/>
        <v>42565.480983796297</v>
      </c>
      <c r="T1391" s="9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</v>
      </c>
      <c r="P1392" s="5">
        <f t="shared" si="127"/>
        <v>160.79</v>
      </c>
      <c r="Q1392" t="str">
        <f t="shared" si="128"/>
        <v>music</v>
      </c>
      <c r="R1392" t="str">
        <f t="shared" si="129"/>
        <v>rock</v>
      </c>
      <c r="S1392" s="9">
        <f t="shared" si="130"/>
        <v>42087.803310185183</v>
      </c>
      <c r="T1392" s="9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</v>
      </c>
      <c r="P1393" s="5">
        <f t="shared" si="127"/>
        <v>42.38</v>
      </c>
      <c r="Q1393" t="str">
        <f t="shared" si="128"/>
        <v>music</v>
      </c>
      <c r="R1393" t="str">
        <f t="shared" si="129"/>
        <v>rock</v>
      </c>
      <c r="S1393" s="9">
        <f t="shared" si="130"/>
        <v>42193.650671296295</v>
      </c>
      <c r="T1393" s="9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114</v>
      </c>
      <c r="P1394" s="5">
        <f t="shared" si="127"/>
        <v>27.32</v>
      </c>
      <c r="Q1394" t="str">
        <f t="shared" si="128"/>
        <v>music</v>
      </c>
      <c r="R1394" t="str">
        <f t="shared" si="129"/>
        <v>rock</v>
      </c>
      <c r="S1394" s="9">
        <f t="shared" si="130"/>
        <v>42401.154930555553</v>
      </c>
      <c r="T1394" s="9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</v>
      </c>
      <c r="P1395" s="5">
        <f t="shared" si="127"/>
        <v>196.83</v>
      </c>
      <c r="Q1395" t="str">
        <f t="shared" si="128"/>
        <v>music</v>
      </c>
      <c r="R1395" t="str">
        <f t="shared" si="129"/>
        <v>rock</v>
      </c>
      <c r="S1395" s="9">
        <f t="shared" si="130"/>
        <v>42553.681979166664</v>
      </c>
      <c r="T1395" s="9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</v>
      </c>
      <c r="P1396" s="5">
        <f t="shared" si="127"/>
        <v>53.88</v>
      </c>
      <c r="Q1396" t="str">
        <f t="shared" si="128"/>
        <v>music</v>
      </c>
      <c r="R1396" t="str">
        <f t="shared" si="129"/>
        <v>rock</v>
      </c>
      <c r="S1396" s="9">
        <f t="shared" si="130"/>
        <v>42752.144976851851</v>
      </c>
      <c r="T1396" s="9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112</v>
      </c>
      <c r="P1397" s="5">
        <f t="shared" si="127"/>
        <v>47.76</v>
      </c>
      <c r="Q1397" t="str">
        <f t="shared" si="128"/>
        <v>music</v>
      </c>
      <c r="R1397" t="str">
        <f t="shared" si="129"/>
        <v>rock</v>
      </c>
      <c r="S1397" s="9">
        <f t="shared" si="130"/>
        <v>42719.90834490741</v>
      </c>
      <c r="T1397" s="9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</v>
      </c>
      <c r="P1398" s="5">
        <f t="shared" si="127"/>
        <v>88.19</v>
      </c>
      <c r="Q1398" t="str">
        <f t="shared" si="128"/>
        <v>music</v>
      </c>
      <c r="R1398" t="str">
        <f t="shared" si="129"/>
        <v>rock</v>
      </c>
      <c r="S1398" s="9">
        <f t="shared" si="130"/>
        <v>42018.99863425926</v>
      </c>
      <c r="T1398" s="9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114</v>
      </c>
      <c r="P1399" s="5">
        <f t="shared" si="127"/>
        <v>72.06</v>
      </c>
      <c r="Q1399" t="str">
        <f t="shared" si="128"/>
        <v>music</v>
      </c>
      <c r="R1399" t="str">
        <f t="shared" si="129"/>
        <v>rock</v>
      </c>
      <c r="S1399" s="9">
        <f t="shared" si="130"/>
        <v>42640.917939814812</v>
      </c>
      <c r="T1399" s="9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110</v>
      </c>
      <c r="P1400" s="5">
        <f t="shared" si="127"/>
        <v>74.25</v>
      </c>
      <c r="Q1400" t="str">
        <f t="shared" si="128"/>
        <v>music</v>
      </c>
      <c r="R1400" t="str">
        <f t="shared" si="129"/>
        <v>rock</v>
      </c>
      <c r="S1400" s="9">
        <f t="shared" si="130"/>
        <v>42526.874236111107</v>
      </c>
      <c r="T1400" s="9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</v>
      </c>
      <c r="P1401" s="5">
        <f t="shared" si="127"/>
        <v>61.7</v>
      </c>
      <c r="Q1401" t="str">
        <f t="shared" si="128"/>
        <v>music</v>
      </c>
      <c r="R1401" t="str">
        <f t="shared" si="129"/>
        <v>rock</v>
      </c>
      <c r="S1401" s="9">
        <f t="shared" si="130"/>
        <v>41889.004317129627</v>
      </c>
      <c r="T1401" s="9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</v>
      </c>
      <c r="P1402" s="5">
        <f t="shared" si="127"/>
        <v>17.239999999999998</v>
      </c>
      <c r="Q1402" t="str">
        <f t="shared" si="128"/>
        <v>music</v>
      </c>
      <c r="R1402" t="str">
        <f t="shared" si="129"/>
        <v>rock</v>
      </c>
      <c r="S1402" s="9">
        <f t="shared" si="130"/>
        <v>42498.341122685189</v>
      </c>
      <c r="T1402" s="9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497</v>
      </c>
      <c r="P1403" s="5">
        <f t="shared" si="127"/>
        <v>51.72</v>
      </c>
      <c r="Q1403" t="str">
        <f t="shared" si="128"/>
        <v>music</v>
      </c>
      <c r="R1403" t="str">
        <f t="shared" si="129"/>
        <v>rock</v>
      </c>
      <c r="S1403" s="9">
        <f t="shared" si="130"/>
        <v>41399.99622685185</v>
      </c>
      <c r="T1403" s="9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</v>
      </c>
      <c r="P1404" s="5">
        <f t="shared" si="127"/>
        <v>24.15</v>
      </c>
      <c r="Q1404" t="str">
        <f t="shared" si="128"/>
        <v>music</v>
      </c>
      <c r="R1404" t="str">
        <f t="shared" si="129"/>
        <v>rock</v>
      </c>
      <c r="S1404" s="9">
        <f t="shared" si="130"/>
        <v>42065.053368055553</v>
      </c>
      <c r="T1404" s="9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103</v>
      </c>
      <c r="P1405" s="5">
        <f t="shared" si="127"/>
        <v>62.17</v>
      </c>
      <c r="Q1405" t="str">
        <f t="shared" si="128"/>
        <v>music</v>
      </c>
      <c r="R1405" t="str">
        <f t="shared" si="129"/>
        <v>rock</v>
      </c>
      <c r="S1405" s="9">
        <f t="shared" si="130"/>
        <v>41451.062905092593</v>
      </c>
      <c r="T1405" s="9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2</v>
      </c>
      <c r="P1406" s="5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42032.510243055556</v>
      </c>
      <c r="T1406" s="9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</v>
      </c>
      <c r="P1407" s="5">
        <f t="shared" si="127"/>
        <v>6.18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41941.680567129632</v>
      </c>
      <c r="T1407" s="9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</v>
      </c>
      <c r="P1408" s="5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42297.432951388888</v>
      </c>
      <c r="T1408" s="9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1</v>
      </c>
      <c r="P1409" s="5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41838.536782407406</v>
      </c>
      <c r="T1409" s="9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</v>
      </c>
      <c r="P1410" s="5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42291.872175925921</v>
      </c>
      <c r="T1410" s="9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ROUND((E1411/D1411)*100,0)</f>
        <v>0</v>
      </c>
      <c r="P1411" s="5" t="e">
        <f t="shared" ref="P1411:P1474" si="133">ROUND((E1411/L1411),2)</f>
        <v>#DIV/0!</v>
      </c>
      <c r="Q1411" t="str">
        <f t="shared" ref="Q1411:Q1474" si="134">LEFT(N1411,FIND("/",N1411,1)-1)</f>
        <v>publishing</v>
      </c>
      <c r="R1411" t="str">
        <f t="shared" ref="R1411:R1474" si="135">RIGHT(N1411,LEN(N1411)-FIND("/",N1411,1))</f>
        <v>translations</v>
      </c>
      <c r="S1411" s="9">
        <f t="shared" ref="S1411:S1474" si="136">(((J1411/60)/60)/24)+DATE(1970,1,1)</f>
        <v>41945.133506944447</v>
      </c>
      <c r="T1411" s="9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0</v>
      </c>
      <c r="P1412" s="5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42479.318518518514</v>
      </c>
      <c r="T1412" s="9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</v>
      </c>
      <c r="P1413" s="5">
        <f t="shared" si="133"/>
        <v>2.33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42013.059027777781</v>
      </c>
      <c r="T1413" s="9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5</v>
      </c>
      <c r="P1414" s="5">
        <f t="shared" si="133"/>
        <v>24.62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41947.063645833332</v>
      </c>
      <c r="T1414" s="9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 s="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42360.437152777777</v>
      </c>
      <c r="T1415" s="9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</v>
      </c>
      <c r="P1416" s="5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42708.25309027778</v>
      </c>
      <c r="T1416" s="9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</v>
      </c>
      <c r="P1417" s="5">
        <f t="shared" si="133"/>
        <v>88.89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42192.675821759258</v>
      </c>
      <c r="T1417" s="9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s="5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42299.926145833335</v>
      </c>
      <c r="T1418" s="9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</v>
      </c>
      <c r="P1419" s="5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42232.15016203704</v>
      </c>
      <c r="T1419" s="9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</v>
      </c>
      <c r="P1420" s="5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42395.456412037034</v>
      </c>
      <c r="T1420" s="9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</v>
      </c>
      <c r="P1421" s="5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42622.456238425926</v>
      </c>
      <c r="T1421" s="9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3</v>
      </c>
      <c r="P1422" s="5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42524.667662037042</v>
      </c>
      <c r="T1422" s="9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</v>
      </c>
      <c r="P1423" s="5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42013.915613425925</v>
      </c>
      <c r="T1423" s="9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</v>
      </c>
      <c r="P1424" s="5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42604.239629629628</v>
      </c>
      <c r="T1424" s="9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</v>
      </c>
      <c r="P1425" s="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42340.360312500001</v>
      </c>
      <c r="T1425" s="9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</v>
      </c>
      <c r="P1426" s="5">
        <f t="shared" si="133"/>
        <v>109.07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42676.717615740738</v>
      </c>
      <c r="T1426" s="9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s="5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42093.131469907406</v>
      </c>
      <c r="T1427" s="9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s="5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42180.390277777777</v>
      </c>
      <c r="T1428" s="9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</v>
      </c>
      <c r="P1429" s="5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42601.851678240739</v>
      </c>
      <c r="T1429" s="9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5</v>
      </c>
      <c r="P1430" s="5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42432.379826388889</v>
      </c>
      <c r="T1430" s="9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s="5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42074.060671296291</v>
      </c>
      <c r="T1431" s="9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</v>
      </c>
      <c r="P1432" s="5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41961.813518518517</v>
      </c>
      <c r="T1432" s="9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32</v>
      </c>
      <c r="P1433" s="5">
        <f t="shared" si="133"/>
        <v>115.55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42304.210833333331</v>
      </c>
      <c r="T1433" s="9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s="5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42175.780416666668</v>
      </c>
      <c r="T1434" s="9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7</v>
      </c>
      <c r="P1435" s="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42673.625868055555</v>
      </c>
      <c r="T1435" s="9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10</v>
      </c>
      <c r="P1436" s="5">
        <f t="shared" si="133"/>
        <v>744.55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42142.767106481479</v>
      </c>
      <c r="T1436" s="9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</v>
      </c>
      <c r="P1437" s="5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42258.780324074076</v>
      </c>
      <c r="T1437" s="9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1</v>
      </c>
      <c r="P1438" s="5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42391.35019675926</v>
      </c>
      <c r="T1438" s="9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27</v>
      </c>
      <c r="P1439" s="5">
        <f t="shared" si="133"/>
        <v>36.68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41796.531701388885</v>
      </c>
      <c r="T1439" s="9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 s="5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42457.871516203704</v>
      </c>
      <c r="T1440" s="9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7</v>
      </c>
      <c r="P1441" s="5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42040.829872685179</v>
      </c>
      <c r="T1441" s="9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0</v>
      </c>
      <c r="P1442" s="5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42486.748414351852</v>
      </c>
      <c r="T1442" s="9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</v>
      </c>
      <c r="P1443" s="5">
        <f t="shared" si="133"/>
        <v>673.33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42198.765844907408</v>
      </c>
      <c r="T1443" s="9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s="5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42485.64534722222</v>
      </c>
      <c r="T1444" s="9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s="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42707.926030092596</v>
      </c>
      <c r="T1445" s="9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s="5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42199.873402777783</v>
      </c>
      <c r="T1446" s="9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s="5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42139.542303240742</v>
      </c>
      <c r="T1447" s="9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s="5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42461.447662037041</v>
      </c>
      <c r="T1448" s="9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0</v>
      </c>
      <c r="P1449" s="5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42529.730717592596</v>
      </c>
      <c r="T1449" s="9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s="5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42115.936550925922</v>
      </c>
      <c r="T1450" s="9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s="5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42086.811400462961</v>
      </c>
      <c r="T1451" s="9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0</v>
      </c>
      <c r="P1452" s="5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42390.171261574069</v>
      </c>
      <c r="T1452" s="9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0</v>
      </c>
      <c r="P1453" s="5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41931.959016203706</v>
      </c>
      <c r="T1453" s="9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s="5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41818.703275462962</v>
      </c>
      <c r="T1454" s="9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s="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42795.696145833332</v>
      </c>
      <c r="T1455" s="9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1</v>
      </c>
      <c r="P1456" s="5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42463.866666666669</v>
      </c>
      <c r="T1456" s="9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11</v>
      </c>
      <c r="P1457" s="5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41832.672685185185</v>
      </c>
      <c r="T1457" s="9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3</v>
      </c>
      <c r="P1458" s="5">
        <f t="shared" si="133"/>
        <v>48.33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42708.668576388889</v>
      </c>
      <c r="T1458" s="9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s="5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42289.89634259259</v>
      </c>
      <c r="T1459" s="9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s="5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41831.705555555556</v>
      </c>
      <c r="T1460" s="9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s="5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42312.204814814817</v>
      </c>
      <c r="T1461" s="9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s="5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41915.896967592591</v>
      </c>
      <c r="T1462" s="9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</v>
      </c>
      <c r="P1463" s="5">
        <f t="shared" si="133"/>
        <v>44.67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41899.645300925928</v>
      </c>
      <c r="T1463" s="9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109</v>
      </c>
      <c r="P1464" s="5">
        <f t="shared" si="133"/>
        <v>28.94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41344.662858796299</v>
      </c>
      <c r="T1464" s="9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148</v>
      </c>
      <c r="P1465" s="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41326.911319444444</v>
      </c>
      <c r="T1465" s="9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</v>
      </c>
      <c r="P1466" s="5">
        <f t="shared" si="133"/>
        <v>34.869999999999997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41291.661550925928</v>
      </c>
      <c r="T1466" s="9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</v>
      </c>
      <c r="P1467" s="5">
        <f t="shared" si="133"/>
        <v>52.62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40959.734398148146</v>
      </c>
      <c r="T1467" s="9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108</v>
      </c>
      <c r="P1468" s="5">
        <f t="shared" si="133"/>
        <v>69.599999999999994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42340.172060185185</v>
      </c>
      <c r="T1468" s="9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</v>
      </c>
      <c r="P1469" s="5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40933.80190972222</v>
      </c>
      <c r="T1469" s="9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</v>
      </c>
      <c r="P1470" s="5">
        <f t="shared" si="133"/>
        <v>33.19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40646.014456018522</v>
      </c>
      <c r="T1470" s="9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</v>
      </c>
      <c r="P1471" s="5">
        <f t="shared" si="133"/>
        <v>149.46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41290.598483796297</v>
      </c>
      <c r="T1471" s="9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</v>
      </c>
      <c r="P1472" s="5">
        <f t="shared" si="133"/>
        <v>23.17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41250.827118055553</v>
      </c>
      <c r="T1472" s="9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104</v>
      </c>
      <c r="P1473" s="5">
        <f t="shared" si="133"/>
        <v>96.88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42073.957569444443</v>
      </c>
      <c r="T1473" s="9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139</v>
      </c>
      <c r="P1474" s="5">
        <f t="shared" si="133"/>
        <v>103.2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41533.542858796296</v>
      </c>
      <c r="T1474" s="9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ROUND((E1475/D1475)*100,0)</f>
        <v>121</v>
      </c>
      <c r="P1475" s="5">
        <f t="shared" ref="P1475:P1538" si="139">ROUND((E1475/L1475),2)</f>
        <v>38.46</v>
      </c>
      <c r="Q1475" t="str">
        <f t="shared" ref="Q1475:Q1538" si="140">LEFT(N1475,FIND("/",N1475,1)-1)</f>
        <v>publishing</v>
      </c>
      <c r="R1475" t="str">
        <f t="shared" ref="R1475:R1538" si="141">RIGHT(N1475,LEN(N1475)-FIND("/",N1475,1))</f>
        <v>radio &amp; podcasts</v>
      </c>
      <c r="S1475" s="9">
        <f t="shared" ref="S1475:S1538" si="142">(((J1475/60)/60)/24)+DATE(1970,1,1)</f>
        <v>40939.979618055557</v>
      </c>
      <c r="T1475" s="9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</v>
      </c>
      <c r="P1476" s="5">
        <f t="shared" si="139"/>
        <v>44.32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41500.727916666663</v>
      </c>
      <c r="T1476" s="9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189</v>
      </c>
      <c r="P1477" s="5">
        <f t="shared" si="139"/>
        <v>64.17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41960.722951388889</v>
      </c>
      <c r="T1477" s="9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662</v>
      </c>
      <c r="P1478" s="5">
        <f t="shared" si="139"/>
        <v>43.33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40766.041921296295</v>
      </c>
      <c r="T1478" s="9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</v>
      </c>
      <c r="P1479" s="5">
        <f t="shared" si="139"/>
        <v>90.5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40840.615787037037</v>
      </c>
      <c r="T1479" s="9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1182</v>
      </c>
      <c r="P1480" s="5">
        <f t="shared" si="139"/>
        <v>29.19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41394.871678240743</v>
      </c>
      <c r="T1480" s="9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</v>
      </c>
      <c r="P1481" s="5">
        <f t="shared" si="139"/>
        <v>30.96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41754.745243055557</v>
      </c>
      <c r="T1481" s="9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</v>
      </c>
      <c r="P1482" s="5">
        <f t="shared" si="139"/>
        <v>92.16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41464.934016203704</v>
      </c>
      <c r="T1482" s="9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</v>
      </c>
      <c r="P1483" s="5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41550.922974537039</v>
      </c>
      <c r="T1483" s="9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</v>
      </c>
      <c r="P1484" s="5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41136.85805555556</v>
      </c>
      <c r="T1484" s="9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1</v>
      </c>
      <c r="P1485" s="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42548.192997685182</v>
      </c>
      <c r="T1485" s="9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s="5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41053.200960648144</v>
      </c>
      <c r="T1486" s="9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</v>
      </c>
      <c r="P1487" s="5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42130.795983796299</v>
      </c>
      <c r="T1487" s="9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</v>
      </c>
      <c r="P1488" s="5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42032.168530092589</v>
      </c>
      <c r="T1488" s="9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s="5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42554.917488425926</v>
      </c>
      <c r="T1489" s="9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</v>
      </c>
      <c r="P1490" s="5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41614.563194444447</v>
      </c>
      <c r="T1490" s="9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s="5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41198.611712962964</v>
      </c>
      <c r="T1491" s="9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31</v>
      </c>
      <c r="P1492" s="5">
        <f t="shared" si="139"/>
        <v>47.11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41520.561041666668</v>
      </c>
      <c r="T1492" s="9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</v>
      </c>
      <c r="P1493" s="5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41991.713460648149</v>
      </c>
      <c r="T1493" s="9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1</v>
      </c>
      <c r="P1494" s="5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40682.884791666671</v>
      </c>
      <c r="T1494" s="9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s="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41411.866608796299</v>
      </c>
      <c r="T1495" s="9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9</v>
      </c>
      <c r="P1496" s="5">
        <f t="shared" si="139"/>
        <v>40.450000000000003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42067.722372685181</v>
      </c>
      <c r="T1496" s="9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s="5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40752.789710648147</v>
      </c>
      <c r="T1497" s="9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s="5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41838.475219907406</v>
      </c>
      <c r="T1498" s="9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0</v>
      </c>
      <c r="P1499" s="5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41444.64261574074</v>
      </c>
      <c r="T1499" s="9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2</v>
      </c>
      <c r="P1500" s="5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41840.983541666668</v>
      </c>
      <c r="T1500" s="9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</v>
      </c>
      <c r="P1501" s="5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42527.007326388892</v>
      </c>
      <c r="T1501" s="9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</v>
      </c>
      <c r="P1502" s="5">
        <f t="shared" si="139"/>
        <v>46.73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41365.904594907406</v>
      </c>
      <c r="T1502" s="9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</v>
      </c>
      <c r="P1503" s="5">
        <f t="shared" si="139"/>
        <v>97.73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42163.583599537036</v>
      </c>
      <c r="T1503" s="9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</v>
      </c>
      <c r="P1504" s="5">
        <f t="shared" si="139"/>
        <v>67.84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42426.542592592596</v>
      </c>
      <c r="T1504" s="9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108</v>
      </c>
      <c r="P1505" s="5">
        <f t="shared" si="139"/>
        <v>56.98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42606.347233796296</v>
      </c>
      <c r="T1505" s="9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278</v>
      </c>
      <c r="P1506" s="5">
        <f t="shared" si="139"/>
        <v>67.16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41772.657685185186</v>
      </c>
      <c r="T1506" s="9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104</v>
      </c>
      <c r="P1507" s="5">
        <f t="shared" si="139"/>
        <v>48.04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42414.44332175926</v>
      </c>
      <c r="T1507" s="9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</v>
      </c>
      <c r="P1508" s="5">
        <f t="shared" si="139"/>
        <v>38.86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41814.785925925928</v>
      </c>
      <c r="T1508" s="9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 s="5">
        <f t="shared" si="139"/>
        <v>78.180000000000007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40254.450335648151</v>
      </c>
      <c r="T1509" s="9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111</v>
      </c>
      <c r="P1510" s="5">
        <f t="shared" si="139"/>
        <v>97.11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41786.614363425928</v>
      </c>
      <c r="T1510" s="9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124</v>
      </c>
      <c r="P1511" s="5">
        <f t="shared" si="139"/>
        <v>110.39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42751.533391203702</v>
      </c>
      <c r="T1511" s="9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</v>
      </c>
      <c r="P1512" s="5">
        <f t="shared" si="139"/>
        <v>39.92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41809.385162037033</v>
      </c>
      <c r="T1512" s="9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112</v>
      </c>
      <c r="P1513" s="5">
        <f t="shared" si="139"/>
        <v>75.98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42296.583379629628</v>
      </c>
      <c r="T1513" s="9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559</v>
      </c>
      <c r="P1514" s="5">
        <f t="shared" si="139"/>
        <v>58.38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42741.684479166666</v>
      </c>
      <c r="T1514" s="9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</v>
      </c>
      <c r="P1515" s="5">
        <f t="shared" si="139"/>
        <v>55.82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41806.637337962966</v>
      </c>
      <c r="T1515" s="9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</v>
      </c>
      <c r="P1516" s="5">
        <f t="shared" si="139"/>
        <v>151.24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42234.597685185188</v>
      </c>
      <c r="T1516" s="9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</v>
      </c>
      <c r="P1517" s="5">
        <f t="shared" si="139"/>
        <v>849.67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42415.253437499996</v>
      </c>
      <c r="T1517" s="9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109</v>
      </c>
      <c r="P1518" s="5">
        <f t="shared" si="139"/>
        <v>159.24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42619.466342592597</v>
      </c>
      <c r="T1518" s="9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162</v>
      </c>
      <c r="P1519" s="5">
        <f t="shared" si="139"/>
        <v>39.51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41948.56658564815</v>
      </c>
      <c r="T1519" s="9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</v>
      </c>
      <c r="P1520" s="5">
        <f t="shared" si="139"/>
        <v>130.53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41760.8200462963</v>
      </c>
      <c r="T1520" s="9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</v>
      </c>
      <c r="P1521" s="5">
        <f t="shared" si="139"/>
        <v>64.16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41782.741701388892</v>
      </c>
      <c r="T1521" s="9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</v>
      </c>
      <c r="P1522" s="5">
        <f t="shared" si="139"/>
        <v>111.53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41955.857789351852</v>
      </c>
      <c r="T1522" s="9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107</v>
      </c>
      <c r="P1523" s="5">
        <f t="shared" si="139"/>
        <v>170.45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42493.167719907404</v>
      </c>
      <c r="T1523" s="9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139</v>
      </c>
      <c r="P1524" s="5">
        <f t="shared" si="139"/>
        <v>133.74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41899.830312500002</v>
      </c>
      <c r="T1524" s="9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125</v>
      </c>
      <c r="P1525" s="5">
        <f t="shared" si="139"/>
        <v>95.83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41964.751342592594</v>
      </c>
      <c r="T1525" s="9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207</v>
      </c>
      <c r="P1526" s="5">
        <f t="shared" si="139"/>
        <v>221.79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42756.501041666663</v>
      </c>
      <c r="T1526" s="9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</v>
      </c>
      <c r="P1527" s="5">
        <f t="shared" si="139"/>
        <v>32.32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42570.702986111108</v>
      </c>
      <c r="T1527" s="9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</v>
      </c>
      <c r="P1528" s="5">
        <f t="shared" si="139"/>
        <v>98.84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42339.276006944448</v>
      </c>
      <c r="T1528" s="9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</v>
      </c>
      <c r="P1529" s="5">
        <f t="shared" si="139"/>
        <v>55.22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42780.600532407407</v>
      </c>
      <c r="T1529" s="9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282</v>
      </c>
      <c r="P1530" s="5">
        <f t="shared" si="139"/>
        <v>52.79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42736.732893518521</v>
      </c>
      <c r="T1530" s="9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101</v>
      </c>
      <c r="P1531" s="5">
        <f t="shared" si="139"/>
        <v>135.66999999999999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42052.628703703704</v>
      </c>
      <c r="T1531" s="9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135</v>
      </c>
      <c r="P1532" s="5">
        <f t="shared" si="139"/>
        <v>53.99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42275.767303240747</v>
      </c>
      <c r="T1532" s="9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176</v>
      </c>
      <c r="P1533" s="5">
        <f t="shared" si="139"/>
        <v>56.64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41941.802384259259</v>
      </c>
      <c r="T1533" s="9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</v>
      </c>
      <c r="P1534" s="5">
        <f t="shared" si="139"/>
        <v>82.32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42391.475289351853</v>
      </c>
      <c r="T1534" s="9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</v>
      </c>
      <c r="P1535" s="5">
        <f t="shared" si="139"/>
        <v>88.26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42443.00204861111</v>
      </c>
      <c r="T1535" s="9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418</v>
      </c>
      <c r="P1536" s="5">
        <f t="shared" si="139"/>
        <v>84.91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42221.67432870371</v>
      </c>
      <c r="T1536" s="9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</v>
      </c>
      <c r="P1537" s="5">
        <f t="shared" si="139"/>
        <v>48.15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42484.829062500001</v>
      </c>
      <c r="T1537" s="9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</v>
      </c>
      <c r="P1538" s="5">
        <f t="shared" si="139"/>
        <v>66.02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42213.802199074074</v>
      </c>
      <c r="T1538" s="9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ROUND((E1539/D1539)*100,0)</f>
        <v>180</v>
      </c>
      <c r="P1539" s="5">
        <f t="shared" ref="P1539:P1602" si="145">ROUND((E1539/L1539),2)</f>
        <v>96.38</v>
      </c>
      <c r="Q1539" t="str">
        <f t="shared" ref="Q1539:Q1602" si="146">LEFT(N1539,FIND("/",N1539,1)-1)</f>
        <v>photography</v>
      </c>
      <c r="R1539" t="str">
        <f t="shared" ref="R1539:R1602" si="147">RIGHT(N1539,LEN(N1539)-FIND("/",N1539,1))</f>
        <v>photobooks</v>
      </c>
      <c r="S1539" s="9">
        <f t="shared" ref="S1539:S1602" si="148">(((J1539/60)/60)/24)+DATE(1970,1,1)</f>
        <v>42552.315127314811</v>
      </c>
      <c r="T1539" s="9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103</v>
      </c>
      <c r="P1540" s="5">
        <f t="shared" si="145"/>
        <v>156.16999999999999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41981.782060185185</v>
      </c>
      <c r="T1540" s="9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136</v>
      </c>
      <c r="P1541" s="5">
        <f t="shared" si="145"/>
        <v>95.76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42705.919201388882</v>
      </c>
      <c r="T1541" s="9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118</v>
      </c>
      <c r="P1542" s="5">
        <f t="shared" si="145"/>
        <v>180.41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41939.00712962963</v>
      </c>
      <c r="T1542" s="9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0</v>
      </c>
      <c r="P1543" s="5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41974.712245370371</v>
      </c>
      <c r="T1543" s="9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 s="5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42170.996527777781</v>
      </c>
      <c r="T1544" s="9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</v>
      </c>
      <c r="P1545" s="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41935.509652777779</v>
      </c>
      <c r="T1545" s="9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s="5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42053.051203703704</v>
      </c>
      <c r="T1546" s="9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0</v>
      </c>
      <c r="P1547" s="5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42031.884652777779</v>
      </c>
      <c r="T1547" s="9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29</v>
      </c>
      <c r="P1548" s="5">
        <f t="shared" si="145"/>
        <v>26.27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41839.212951388887</v>
      </c>
      <c r="T1548" s="9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s="5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42782.426875000005</v>
      </c>
      <c r="T1549" s="9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9</v>
      </c>
      <c r="P1550" s="5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42286.88217592593</v>
      </c>
      <c r="T1550" s="9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 s="5">
        <f t="shared" si="145"/>
        <v>28.33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42281.136099537034</v>
      </c>
      <c r="T1551" s="9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</v>
      </c>
      <c r="P1552" s="5">
        <f t="shared" si="145"/>
        <v>14.43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42472.449467592596</v>
      </c>
      <c r="T1552" s="9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s="5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42121.824525462958</v>
      </c>
      <c r="T1553" s="9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</v>
      </c>
      <c r="P1554" s="5">
        <f t="shared" si="145"/>
        <v>132.19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41892.688750000001</v>
      </c>
      <c r="T1554" s="9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s="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42219.282951388886</v>
      </c>
      <c r="T1555" s="9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s="5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42188.252199074079</v>
      </c>
      <c r="T1556" s="9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s="5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42241.613796296297</v>
      </c>
      <c r="T1557" s="9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</v>
      </c>
      <c r="P1558" s="5">
        <f t="shared" si="145"/>
        <v>56.42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42525.153055555551</v>
      </c>
      <c r="T1558" s="9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 s="5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41871.65315972222</v>
      </c>
      <c r="T1559" s="9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5</v>
      </c>
      <c r="P1560" s="5">
        <f t="shared" si="145"/>
        <v>11.67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42185.397673611107</v>
      </c>
      <c r="T1560" s="9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</v>
      </c>
      <c r="P1561" s="5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42108.05322916666</v>
      </c>
      <c r="T1561" s="9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4</v>
      </c>
      <c r="P1562" s="5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41936.020752314813</v>
      </c>
      <c r="T1562" s="9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1</v>
      </c>
      <c r="P1563" s="5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41555.041701388887</v>
      </c>
      <c r="T1563" s="9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s="5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40079.566157407404</v>
      </c>
      <c r="T1564" s="9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</v>
      </c>
      <c r="P1565" s="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41652.742488425924</v>
      </c>
      <c r="T1565" s="9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</v>
      </c>
      <c r="P1566" s="5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42121.367002314815</v>
      </c>
      <c r="T1566" s="9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3</v>
      </c>
      <c r="P1567" s="5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40672.729872685188</v>
      </c>
      <c r="T1567" s="9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</v>
      </c>
      <c r="P1568" s="5">
        <f t="shared" si="145"/>
        <v>108.05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42549.916712962964</v>
      </c>
      <c r="T1568" s="9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</v>
      </c>
      <c r="P1569" s="5">
        <f t="shared" si="145"/>
        <v>26.92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41671.936863425923</v>
      </c>
      <c r="T1569" s="9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14</v>
      </c>
      <c r="P1570" s="5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41962.062326388885</v>
      </c>
      <c r="T1570" s="9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s="5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41389.679560185185</v>
      </c>
      <c r="T1571" s="9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</v>
      </c>
      <c r="P1572" s="5">
        <f t="shared" si="145"/>
        <v>47.77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42438.813449074078</v>
      </c>
      <c r="T1572" s="9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1</v>
      </c>
      <c r="P1573" s="5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42144.769479166673</v>
      </c>
      <c r="T1573" s="9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 s="5">
        <f t="shared" si="145"/>
        <v>41.67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42404.033090277779</v>
      </c>
      <c r="T1574" s="9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</v>
      </c>
      <c r="P1575" s="5">
        <f t="shared" si="145"/>
        <v>74.33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42786.000023148154</v>
      </c>
      <c r="T1575" s="9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</v>
      </c>
      <c r="P1576" s="5">
        <f t="shared" si="145"/>
        <v>84.33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42017.927418981482</v>
      </c>
      <c r="T1576" s="9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23</v>
      </c>
      <c r="P1577" s="5">
        <f t="shared" si="145"/>
        <v>65.459999999999994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41799.524259259262</v>
      </c>
      <c r="T1577" s="9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 s="5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42140.879259259258</v>
      </c>
      <c r="T1578" s="9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1</v>
      </c>
      <c r="P1579" s="5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41054.847777777781</v>
      </c>
      <c r="T1579" s="9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11</v>
      </c>
      <c r="P1580" s="5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40399.065868055557</v>
      </c>
      <c r="T1580" s="9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1</v>
      </c>
      <c r="P1581" s="5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41481.996423611112</v>
      </c>
      <c r="T1581" s="9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s="5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40990.050069444449</v>
      </c>
      <c r="T1582" s="9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1</v>
      </c>
      <c r="P1583" s="5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42325.448958333334</v>
      </c>
      <c r="T1583" s="9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</v>
      </c>
      <c r="P1584" s="5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42246.789965277778</v>
      </c>
      <c r="T1584" s="9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0</v>
      </c>
      <c r="P1585" s="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41877.904988425929</v>
      </c>
      <c r="T1585" s="9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s="5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41779.649317129632</v>
      </c>
      <c r="T1586" s="9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 s="5">
        <f t="shared" si="145"/>
        <v>131.66999999999999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42707.895462962959</v>
      </c>
      <c r="T1587" s="9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s="5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42069.104421296302</v>
      </c>
      <c r="T1588" s="9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0</v>
      </c>
      <c r="P1589" s="5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41956.950983796298</v>
      </c>
      <c r="T1589" s="9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s="5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42005.24998842593</v>
      </c>
      <c r="T1590" s="9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s="5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42256.984791666662</v>
      </c>
      <c r="T1591" s="9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2</v>
      </c>
      <c r="P1592" s="5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42240.857222222221</v>
      </c>
      <c r="T1592" s="9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</v>
      </c>
      <c r="P1593" s="5">
        <f t="shared" si="145"/>
        <v>44.48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42433.726168981477</v>
      </c>
      <c r="T1593" s="9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s="5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42046.072743055556</v>
      </c>
      <c r="T1594" s="9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0</v>
      </c>
      <c r="P1595" s="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42033.845543981486</v>
      </c>
      <c r="T1595" s="9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21</v>
      </c>
      <c r="P1596" s="5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42445.712754629625</v>
      </c>
      <c r="T1596" s="9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</v>
      </c>
      <c r="P1597" s="5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41780.050092592595</v>
      </c>
      <c r="T1597" s="9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</v>
      </c>
      <c r="P1598" s="5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41941.430196759262</v>
      </c>
      <c r="T1598" s="9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s="5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42603.354131944448</v>
      </c>
      <c r="T1599" s="9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</v>
      </c>
      <c r="P1600" s="5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42151.667337962965</v>
      </c>
      <c r="T1600" s="9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s="5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42438.53907407407</v>
      </c>
      <c r="T1601" s="9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</v>
      </c>
      <c r="P1602" s="5">
        <f t="shared" si="145"/>
        <v>40.78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41791.057314814818</v>
      </c>
      <c r="T1602" s="9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ROUND((E1603/D1603)*100,0)</f>
        <v>108</v>
      </c>
      <c r="P1603" s="5">
        <f t="shared" ref="P1603:P1666" si="151">ROUND((E1603/L1603),2)</f>
        <v>48.33</v>
      </c>
      <c r="Q1603" t="str">
        <f t="shared" ref="Q1603:Q1666" si="152">LEFT(N1603,FIND("/",N1603,1)-1)</f>
        <v>music</v>
      </c>
      <c r="R1603" t="str">
        <f t="shared" ref="R1603:R1666" si="153">RIGHT(N1603,LEN(N1603)-FIND("/",N1603,1))</f>
        <v>rock</v>
      </c>
      <c r="S1603" s="9">
        <f t="shared" ref="S1603:S1666" si="154">(((J1603/60)/60)/24)+DATE(1970,1,1)</f>
        <v>40638.092974537038</v>
      </c>
      <c r="T1603" s="9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</v>
      </c>
      <c r="P1604" s="5">
        <f t="shared" si="151"/>
        <v>46.95</v>
      </c>
      <c r="Q1604" t="str">
        <f t="shared" si="152"/>
        <v>music</v>
      </c>
      <c r="R1604" t="str">
        <f t="shared" si="153"/>
        <v>rock</v>
      </c>
      <c r="S1604" s="9">
        <f t="shared" si="154"/>
        <v>40788.297650462962</v>
      </c>
      <c r="T1604" s="9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</v>
      </c>
      <c r="P1605" s="5">
        <f t="shared" si="151"/>
        <v>66.69</v>
      </c>
      <c r="Q1605" t="str">
        <f t="shared" si="152"/>
        <v>music</v>
      </c>
      <c r="R1605" t="str">
        <f t="shared" si="153"/>
        <v>rock</v>
      </c>
      <c r="S1605" s="9">
        <f t="shared" si="154"/>
        <v>40876.169664351852</v>
      </c>
      <c r="T1605" s="9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</v>
      </c>
      <c r="P1606" s="5">
        <f t="shared" si="151"/>
        <v>48.84</v>
      </c>
      <c r="Q1606" t="str">
        <f t="shared" si="152"/>
        <v>music</v>
      </c>
      <c r="R1606" t="str">
        <f t="shared" si="153"/>
        <v>rock</v>
      </c>
      <c r="S1606" s="9">
        <f t="shared" si="154"/>
        <v>40945.845312500001</v>
      </c>
      <c r="T1606" s="9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101</v>
      </c>
      <c r="P1607" s="5">
        <f t="shared" si="151"/>
        <v>137.31</v>
      </c>
      <c r="Q1607" t="str">
        <f t="shared" si="152"/>
        <v>music</v>
      </c>
      <c r="R1607" t="str">
        <f t="shared" si="153"/>
        <v>rock</v>
      </c>
      <c r="S1607" s="9">
        <f t="shared" si="154"/>
        <v>40747.012881944444</v>
      </c>
      <c r="T1607" s="9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</v>
      </c>
      <c r="P1608" s="5">
        <f t="shared" si="151"/>
        <v>87.83</v>
      </c>
      <c r="Q1608" t="str">
        <f t="shared" si="152"/>
        <v>music</v>
      </c>
      <c r="R1608" t="str">
        <f t="shared" si="153"/>
        <v>rock</v>
      </c>
      <c r="S1608" s="9">
        <f t="shared" si="154"/>
        <v>40536.111550925925</v>
      </c>
      <c r="T1608" s="9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</v>
      </c>
      <c r="P1609" s="5">
        <f t="shared" si="151"/>
        <v>70.790000000000006</v>
      </c>
      <c r="Q1609" t="str">
        <f t="shared" si="152"/>
        <v>music</v>
      </c>
      <c r="R1609" t="str">
        <f t="shared" si="153"/>
        <v>rock</v>
      </c>
      <c r="S1609" s="9">
        <f t="shared" si="154"/>
        <v>41053.80846064815</v>
      </c>
      <c r="T1609" s="9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</v>
      </c>
      <c r="P1610" s="5">
        <f t="shared" si="151"/>
        <v>52.83</v>
      </c>
      <c r="Q1610" t="str">
        <f t="shared" si="152"/>
        <v>music</v>
      </c>
      <c r="R1610" t="str">
        <f t="shared" si="153"/>
        <v>rock</v>
      </c>
      <c r="S1610" s="9">
        <f t="shared" si="154"/>
        <v>41607.83085648148</v>
      </c>
      <c r="T1610" s="9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</v>
      </c>
      <c r="P1611" s="5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40796.001261574071</v>
      </c>
      <c r="T1611" s="9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272</v>
      </c>
      <c r="P1612" s="5">
        <f t="shared" si="151"/>
        <v>48.54</v>
      </c>
      <c r="Q1612" t="str">
        <f t="shared" si="152"/>
        <v>music</v>
      </c>
      <c r="R1612" t="str">
        <f t="shared" si="153"/>
        <v>rock</v>
      </c>
      <c r="S1612" s="9">
        <f t="shared" si="154"/>
        <v>41228.924884259257</v>
      </c>
      <c r="T1612" s="9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</v>
      </c>
      <c r="P1613" s="5">
        <f t="shared" si="151"/>
        <v>37.07</v>
      </c>
      <c r="Q1613" t="str">
        <f t="shared" si="152"/>
        <v>music</v>
      </c>
      <c r="R1613" t="str">
        <f t="shared" si="153"/>
        <v>rock</v>
      </c>
      <c r="S1613" s="9">
        <f t="shared" si="154"/>
        <v>41409.00037037037</v>
      </c>
      <c r="T1613" s="9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</v>
      </c>
      <c r="P1614" s="5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41246.874814814815</v>
      </c>
      <c r="T1614" s="9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102</v>
      </c>
      <c r="P1615" s="5">
        <f t="shared" si="151"/>
        <v>39.04</v>
      </c>
      <c r="Q1615" t="str">
        <f t="shared" si="152"/>
        <v>music</v>
      </c>
      <c r="R1615" t="str">
        <f t="shared" si="153"/>
        <v>rock</v>
      </c>
      <c r="S1615" s="9">
        <f t="shared" si="154"/>
        <v>41082.069467592592</v>
      </c>
      <c r="T1615" s="9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103</v>
      </c>
      <c r="P1616" s="5">
        <f t="shared" si="151"/>
        <v>66.69</v>
      </c>
      <c r="Q1616" t="str">
        <f t="shared" si="152"/>
        <v>music</v>
      </c>
      <c r="R1616" t="str">
        <f t="shared" si="153"/>
        <v>rock</v>
      </c>
      <c r="S1616" s="9">
        <f t="shared" si="154"/>
        <v>41794.981122685182</v>
      </c>
      <c r="T1616" s="9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</v>
      </c>
      <c r="P1617" s="5">
        <f t="shared" si="151"/>
        <v>67.13</v>
      </c>
      <c r="Q1617" t="str">
        <f t="shared" si="152"/>
        <v>music</v>
      </c>
      <c r="R1617" t="str">
        <f t="shared" si="153"/>
        <v>rock</v>
      </c>
      <c r="S1617" s="9">
        <f t="shared" si="154"/>
        <v>40845.050879629627</v>
      </c>
      <c r="T1617" s="9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</v>
      </c>
      <c r="P1618" s="5">
        <f t="shared" si="151"/>
        <v>66.37</v>
      </c>
      <c r="Q1618" t="str">
        <f t="shared" si="152"/>
        <v>music</v>
      </c>
      <c r="R1618" t="str">
        <f t="shared" si="153"/>
        <v>rock</v>
      </c>
      <c r="S1618" s="9">
        <f t="shared" si="154"/>
        <v>41194.715520833335</v>
      </c>
      <c r="T1618" s="9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146</v>
      </c>
      <c r="P1619" s="5">
        <f t="shared" si="151"/>
        <v>64.62</v>
      </c>
      <c r="Q1619" t="str">
        <f t="shared" si="152"/>
        <v>music</v>
      </c>
      <c r="R1619" t="str">
        <f t="shared" si="153"/>
        <v>rock</v>
      </c>
      <c r="S1619" s="9">
        <f t="shared" si="154"/>
        <v>41546.664212962962</v>
      </c>
      <c r="T1619" s="9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</v>
      </c>
      <c r="P1620" s="5">
        <f t="shared" si="151"/>
        <v>58.37</v>
      </c>
      <c r="Q1620" t="str">
        <f t="shared" si="152"/>
        <v>music</v>
      </c>
      <c r="R1620" t="str">
        <f t="shared" si="153"/>
        <v>rock</v>
      </c>
      <c r="S1620" s="9">
        <f t="shared" si="154"/>
        <v>41301.654340277775</v>
      </c>
      <c r="T1620" s="9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</v>
      </c>
      <c r="P1621" s="5">
        <f t="shared" si="151"/>
        <v>86.96</v>
      </c>
      <c r="Q1621" t="str">
        <f t="shared" si="152"/>
        <v>music</v>
      </c>
      <c r="R1621" t="str">
        <f t="shared" si="153"/>
        <v>rock</v>
      </c>
      <c r="S1621" s="9">
        <f t="shared" si="154"/>
        <v>41876.18618055556</v>
      </c>
      <c r="T1621" s="9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113</v>
      </c>
      <c r="P1622" s="5">
        <f t="shared" si="151"/>
        <v>66.47</v>
      </c>
      <c r="Q1622" t="str">
        <f t="shared" si="152"/>
        <v>music</v>
      </c>
      <c r="R1622" t="str">
        <f t="shared" si="153"/>
        <v>rock</v>
      </c>
      <c r="S1622" s="9">
        <f t="shared" si="154"/>
        <v>41321.339583333334</v>
      </c>
      <c r="T1622" s="9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</v>
      </c>
      <c r="P1623" s="5">
        <f t="shared" si="151"/>
        <v>163.78</v>
      </c>
      <c r="Q1623" t="str">
        <f t="shared" si="152"/>
        <v>music</v>
      </c>
      <c r="R1623" t="str">
        <f t="shared" si="153"/>
        <v>rock</v>
      </c>
      <c r="S1623" s="9">
        <f t="shared" si="154"/>
        <v>41003.60665509259</v>
      </c>
      <c r="T1623" s="9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102</v>
      </c>
      <c r="P1624" s="5">
        <f t="shared" si="151"/>
        <v>107.98</v>
      </c>
      <c r="Q1624" t="str">
        <f t="shared" si="152"/>
        <v>music</v>
      </c>
      <c r="R1624" t="str">
        <f t="shared" si="153"/>
        <v>rock</v>
      </c>
      <c r="S1624" s="9">
        <f t="shared" si="154"/>
        <v>41950.29483796296</v>
      </c>
      <c r="T1624" s="9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</v>
      </c>
      <c r="P1625" s="5">
        <f t="shared" si="151"/>
        <v>42.11</v>
      </c>
      <c r="Q1625" t="str">
        <f t="shared" si="152"/>
        <v>music</v>
      </c>
      <c r="R1625" t="str">
        <f t="shared" si="153"/>
        <v>rock</v>
      </c>
      <c r="S1625" s="9">
        <f t="shared" si="154"/>
        <v>41453.688530092593</v>
      </c>
      <c r="T1625" s="9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 s="5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41243.367303240739</v>
      </c>
      <c r="T1626" s="9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</v>
      </c>
      <c r="P1627" s="5">
        <f t="shared" si="151"/>
        <v>112.02</v>
      </c>
      <c r="Q1627" t="str">
        <f t="shared" si="152"/>
        <v>music</v>
      </c>
      <c r="R1627" t="str">
        <f t="shared" si="153"/>
        <v>rock</v>
      </c>
      <c r="S1627" s="9">
        <f t="shared" si="154"/>
        <v>41135.699687500004</v>
      </c>
      <c r="T1627" s="9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</v>
      </c>
      <c r="P1628" s="5">
        <f t="shared" si="151"/>
        <v>74.95</v>
      </c>
      <c r="Q1628" t="str">
        <f t="shared" si="152"/>
        <v>music</v>
      </c>
      <c r="R1628" t="str">
        <f t="shared" si="153"/>
        <v>rock</v>
      </c>
      <c r="S1628" s="9">
        <f t="shared" si="154"/>
        <v>41579.847997685189</v>
      </c>
      <c r="T1628" s="9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 s="5">
        <f t="shared" si="151"/>
        <v>61.58</v>
      </c>
      <c r="Q1629" t="str">
        <f t="shared" si="152"/>
        <v>music</v>
      </c>
      <c r="R1629" t="str">
        <f t="shared" si="153"/>
        <v>rock</v>
      </c>
      <c r="S1629" s="9">
        <f t="shared" si="154"/>
        <v>41205.707048611112</v>
      </c>
      <c r="T1629" s="9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101</v>
      </c>
      <c r="P1630" s="5">
        <f t="shared" si="151"/>
        <v>45.88</v>
      </c>
      <c r="Q1630" t="str">
        <f t="shared" si="152"/>
        <v>music</v>
      </c>
      <c r="R1630" t="str">
        <f t="shared" si="153"/>
        <v>rock</v>
      </c>
      <c r="S1630" s="9">
        <f t="shared" si="154"/>
        <v>41774.737060185187</v>
      </c>
      <c r="T1630" s="9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104</v>
      </c>
      <c r="P1631" s="5">
        <f t="shared" si="151"/>
        <v>75.849999999999994</v>
      </c>
      <c r="Q1631" t="str">
        <f t="shared" si="152"/>
        <v>music</v>
      </c>
      <c r="R1631" t="str">
        <f t="shared" si="153"/>
        <v>rock</v>
      </c>
      <c r="S1631" s="9">
        <f t="shared" si="154"/>
        <v>41645.867280092592</v>
      </c>
      <c r="T1631" s="9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</v>
      </c>
      <c r="P1632" s="5">
        <f t="shared" si="151"/>
        <v>84.21</v>
      </c>
      <c r="Q1632" t="str">
        <f t="shared" si="152"/>
        <v>music</v>
      </c>
      <c r="R1632" t="str">
        <f t="shared" si="153"/>
        <v>rock</v>
      </c>
      <c r="S1632" s="9">
        <f t="shared" si="154"/>
        <v>40939.837673611109</v>
      </c>
      <c r="T1632" s="9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156</v>
      </c>
      <c r="P1633" s="5">
        <f t="shared" si="151"/>
        <v>117.23</v>
      </c>
      <c r="Q1633" t="str">
        <f t="shared" si="152"/>
        <v>music</v>
      </c>
      <c r="R1633" t="str">
        <f t="shared" si="153"/>
        <v>rock</v>
      </c>
      <c r="S1633" s="9">
        <f t="shared" si="154"/>
        <v>41164.859502314815</v>
      </c>
      <c r="T1633" s="9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102</v>
      </c>
      <c r="P1634" s="5">
        <f t="shared" si="151"/>
        <v>86.49</v>
      </c>
      <c r="Q1634" t="str">
        <f t="shared" si="152"/>
        <v>music</v>
      </c>
      <c r="R1634" t="str">
        <f t="shared" si="153"/>
        <v>rock</v>
      </c>
      <c r="S1634" s="9">
        <f t="shared" si="154"/>
        <v>40750.340902777774</v>
      </c>
      <c r="T1634" s="9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 s="5">
        <f t="shared" si="151"/>
        <v>172.41</v>
      </c>
      <c r="Q1635" t="str">
        <f t="shared" si="152"/>
        <v>music</v>
      </c>
      <c r="R1635" t="str">
        <f t="shared" si="153"/>
        <v>rock</v>
      </c>
      <c r="S1635" s="9">
        <f t="shared" si="154"/>
        <v>40896.883750000001</v>
      </c>
      <c r="T1635" s="9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101</v>
      </c>
      <c r="P1636" s="5">
        <f t="shared" si="151"/>
        <v>62.81</v>
      </c>
      <c r="Q1636" t="str">
        <f t="shared" si="152"/>
        <v>music</v>
      </c>
      <c r="R1636" t="str">
        <f t="shared" si="153"/>
        <v>rock</v>
      </c>
      <c r="S1636" s="9">
        <f t="shared" si="154"/>
        <v>40658.189826388887</v>
      </c>
      <c r="T1636" s="9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</v>
      </c>
      <c r="P1637" s="5">
        <f t="shared" si="151"/>
        <v>67.73</v>
      </c>
      <c r="Q1637" t="str">
        <f t="shared" si="152"/>
        <v>music</v>
      </c>
      <c r="R1637" t="str">
        <f t="shared" si="153"/>
        <v>rock</v>
      </c>
      <c r="S1637" s="9">
        <f t="shared" si="154"/>
        <v>42502.868761574078</v>
      </c>
      <c r="T1637" s="9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104</v>
      </c>
      <c r="P1638" s="5">
        <f t="shared" si="151"/>
        <v>53.56</v>
      </c>
      <c r="Q1638" t="str">
        <f t="shared" si="152"/>
        <v>music</v>
      </c>
      <c r="R1638" t="str">
        <f t="shared" si="153"/>
        <v>rock</v>
      </c>
      <c r="S1638" s="9">
        <f t="shared" si="154"/>
        <v>40663.08666666667</v>
      </c>
      <c r="T1638" s="9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104</v>
      </c>
      <c r="P1639" s="5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40122.751620370371</v>
      </c>
      <c r="T1639" s="9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 s="5">
        <f t="shared" si="151"/>
        <v>38.89</v>
      </c>
      <c r="Q1640" t="str">
        <f t="shared" si="152"/>
        <v>music</v>
      </c>
      <c r="R1640" t="str">
        <f t="shared" si="153"/>
        <v>rock</v>
      </c>
      <c r="S1640" s="9">
        <f t="shared" si="154"/>
        <v>41288.68712962963</v>
      </c>
      <c r="T1640" s="9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 s="5">
        <f t="shared" si="151"/>
        <v>94.74</v>
      </c>
      <c r="Q1641" t="str">
        <f t="shared" si="152"/>
        <v>music</v>
      </c>
      <c r="R1641" t="str">
        <f t="shared" si="153"/>
        <v>rock</v>
      </c>
      <c r="S1641" s="9">
        <f t="shared" si="154"/>
        <v>40941.652372685188</v>
      </c>
      <c r="T1641" s="9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170</v>
      </c>
      <c r="P1642" s="5">
        <f t="shared" si="151"/>
        <v>39.97</v>
      </c>
      <c r="Q1642" t="str">
        <f t="shared" si="152"/>
        <v>music</v>
      </c>
      <c r="R1642" t="str">
        <f t="shared" si="153"/>
        <v>rock</v>
      </c>
      <c r="S1642" s="9">
        <f t="shared" si="154"/>
        <v>40379.23096064815</v>
      </c>
      <c r="T1642" s="9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</v>
      </c>
      <c r="P1643" s="5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41962.596574074079</v>
      </c>
      <c r="T1643" s="9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 s="5">
        <f t="shared" si="151"/>
        <v>42.86</v>
      </c>
      <c r="Q1644" t="str">
        <f t="shared" si="152"/>
        <v>music</v>
      </c>
      <c r="R1644" t="str">
        <f t="shared" si="153"/>
        <v>pop</v>
      </c>
      <c r="S1644" s="9">
        <f t="shared" si="154"/>
        <v>40688.024618055555</v>
      </c>
      <c r="T1644" s="9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125</v>
      </c>
      <c r="P1645" s="5">
        <f t="shared" si="151"/>
        <v>168.51</v>
      </c>
      <c r="Q1645" t="str">
        <f t="shared" si="152"/>
        <v>music</v>
      </c>
      <c r="R1645" t="str">
        <f t="shared" si="153"/>
        <v>pop</v>
      </c>
      <c r="S1645" s="9">
        <f t="shared" si="154"/>
        <v>41146.824212962965</v>
      </c>
      <c r="T1645" s="9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110</v>
      </c>
      <c r="P1646" s="5">
        <f t="shared" si="151"/>
        <v>85.55</v>
      </c>
      <c r="Q1646" t="str">
        <f t="shared" si="152"/>
        <v>music</v>
      </c>
      <c r="R1646" t="str">
        <f t="shared" si="153"/>
        <v>pop</v>
      </c>
      <c r="S1646" s="9">
        <f t="shared" si="154"/>
        <v>41175.05972222222</v>
      </c>
      <c r="T1646" s="9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111</v>
      </c>
      <c r="P1647" s="5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41521.617361111108</v>
      </c>
      <c r="T1647" s="9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</v>
      </c>
      <c r="P1648" s="5">
        <f t="shared" si="151"/>
        <v>26.55</v>
      </c>
      <c r="Q1648" t="str">
        <f t="shared" si="152"/>
        <v>music</v>
      </c>
      <c r="R1648" t="str">
        <f t="shared" si="153"/>
        <v>pop</v>
      </c>
      <c r="S1648" s="9">
        <f t="shared" si="154"/>
        <v>41833.450266203705</v>
      </c>
      <c r="T1648" s="9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105</v>
      </c>
      <c r="P1649" s="5">
        <f t="shared" si="151"/>
        <v>113.83</v>
      </c>
      <c r="Q1649" t="str">
        <f t="shared" si="152"/>
        <v>music</v>
      </c>
      <c r="R1649" t="str">
        <f t="shared" si="153"/>
        <v>pop</v>
      </c>
      <c r="S1649" s="9">
        <f t="shared" si="154"/>
        <v>41039.409456018519</v>
      </c>
      <c r="T1649" s="9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</v>
      </c>
      <c r="P1650" s="5">
        <f t="shared" si="151"/>
        <v>32.01</v>
      </c>
      <c r="Q1650" t="str">
        <f t="shared" si="152"/>
        <v>music</v>
      </c>
      <c r="R1650" t="str">
        <f t="shared" si="153"/>
        <v>pop</v>
      </c>
      <c r="S1650" s="9">
        <f t="shared" si="154"/>
        <v>40592.704652777778</v>
      </c>
      <c r="T1650" s="9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101</v>
      </c>
      <c r="P1651" s="5">
        <f t="shared" si="151"/>
        <v>47.19</v>
      </c>
      <c r="Q1651" t="str">
        <f t="shared" si="152"/>
        <v>music</v>
      </c>
      <c r="R1651" t="str">
        <f t="shared" si="153"/>
        <v>pop</v>
      </c>
      <c r="S1651" s="9">
        <f t="shared" si="154"/>
        <v>41737.684664351851</v>
      </c>
      <c r="T1651" s="9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142</v>
      </c>
      <c r="P1652" s="5">
        <f t="shared" si="151"/>
        <v>88.47</v>
      </c>
      <c r="Q1652" t="str">
        <f t="shared" si="152"/>
        <v>music</v>
      </c>
      <c r="R1652" t="str">
        <f t="shared" si="153"/>
        <v>pop</v>
      </c>
      <c r="S1652" s="9">
        <f t="shared" si="154"/>
        <v>41526.435613425929</v>
      </c>
      <c r="T1652" s="9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101</v>
      </c>
      <c r="P1653" s="5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40625.900694444441</v>
      </c>
      <c r="T1653" s="9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101</v>
      </c>
      <c r="P1654" s="5">
        <f t="shared" si="151"/>
        <v>64.709999999999994</v>
      </c>
      <c r="Q1654" t="str">
        <f t="shared" si="152"/>
        <v>music</v>
      </c>
      <c r="R1654" t="str">
        <f t="shared" si="153"/>
        <v>pop</v>
      </c>
      <c r="S1654" s="9">
        <f t="shared" si="154"/>
        <v>41572.492974537039</v>
      </c>
      <c r="T1654" s="9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</v>
      </c>
      <c r="P1655" s="5">
        <f t="shared" si="151"/>
        <v>51.85</v>
      </c>
      <c r="Q1655" t="str">
        <f t="shared" si="152"/>
        <v>music</v>
      </c>
      <c r="R1655" t="str">
        <f t="shared" si="153"/>
        <v>pop</v>
      </c>
      <c r="S1655" s="9">
        <f t="shared" si="154"/>
        <v>40626.834444444445</v>
      </c>
      <c r="T1655" s="9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120</v>
      </c>
      <c r="P1656" s="5">
        <f t="shared" si="151"/>
        <v>38.79</v>
      </c>
      <c r="Q1656" t="str">
        <f t="shared" si="152"/>
        <v>music</v>
      </c>
      <c r="R1656" t="str">
        <f t="shared" si="153"/>
        <v>pop</v>
      </c>
      <c r="S1656" s="9">
        <f t="shared" si="154"/>
        <v>40987.890740740739</v>
      </c>
      <c r="T1656" s="9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143</v>
      </c>
      <c r="P1657" s="5">
        <f t="shared" si="151"/>
        <v>44.65</v>
      </c>
      <c r="Q1657" t="str">
        <f t="shared" si="152"/>
        <v>music</v>
      </c>
      <c r="R1657" t="str">
        <f t="shared" si="153"/>
        <v>pop</v>
      </c>
      <c r="S1657" s="9">
        <f t="shared" si="154"/>
        <v>40974.791898148149</v>
      </c>
      <c r="T1657" s="9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</v>
      </c>
      <c r="P1658" s="5">
        <f t="shared" si="151"/>
        <v>156.77000000000001</v>
      </c>
      <c r="Q1658" t="str">
        <f t="shared" si="152"/>
        <v>music</v>
      </c>
      <c r="R1658" t="str">
        <f t="shared" si="153"/>
        <v>pop</v>
      </c>
      <c r="S1658" s="9">
        <f t="shared" si="154"/>
        <v>41226.928842592592</v>
      </c>
      <c r="T1658" s="9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105</v>
      </c>
      <c r="P1659" s="5">
        <f t="shared" si="151"/>
        <v>118.7</v>
      </c>
      <c r="Q1659" t="str">
        <f t="shared" si="152"/>
        <v>music</v>
      </c>
      <c r="R1659" t="str">
        <f t="shared" si="153"/>
        <v>pop</v>
      </c>
      <c r="S1659" s="9">
        <f t="shared" si="154"/>
        <v>41023.782037037039</v>
      </c>
      <c r="T1659" s="9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</v>
      </c>
      <c r="P1660" s="5">
        <f t="shared" si="151"/>
        <v>74.150000000000006</v>
      </c>
      <c r="Q1660" t="str">
        <f t="shared" si="152"/>
        <v>music</v>
      </c>
      <c r="R1660" t="str">
        <f t="shared" si="153"/>
        <v>pop</v>
      </c>
      <c r="S1660" s="9">
        <f t="shared" si="154"/>
        <v>41223.22184027778</v>
      </c>
      <c r="T1660" s="9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113</v>
      </c>
      <c r="P1661" s="5">
        <f t="shared" si="151"/>
        <v>12.53</v>
      </c>
      <c r="Q1661" t="str">
        <f t="shared" si="152"/>
        <v>music</v>
      </c>
      <c r="R1661" t="str">
        <f t="shared" si="153"/>
        <v>pop</v>
      </c>
      <c r="S1661" s="9">
        <f t="shared" si="154"/>
        <v>41596.913437499999</v>
      </c>
      <c r="T1661" s="9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1254</v>
      </c>
      <c r="P1662" s="5">
        <f t="shared" si="151"/>
        <v>27.86</v>
      </c>
      <c r="Q1662" t="str">
        <f t="shared" si="152"/>
        <v>music</v>
      </c>
      <c r="R1662" t="str">
        <f t="shared" si="153"/>
        <v>pop</v>
      </c>
      <c r="S1662" s="9">
        <f t="shared" si="154"/>
        <v>42459.693865740745</v>
      </c>
      <c r="T1662" s="9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103</v>
      </c>
      <c r="P1663" s="5">
        <f t="shared" si="151"/>
        <v>80.180000000000007</v>
      </c>
      <c r="Q1663" t="str">
        <f t="shared" si="152"/>
        <v>music</v>
      </c>
      <c r="R1663" t="str">
        <f t="shared" si="153"/>
        <v>pop</v>
      </c>
      <c r="S1663" s="9">
        <f t="shared" si="154"/>
        <v>42343.998043981483</v>
      </c>
      <c r="T1663" s="9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103</v>
      </c>
      <c r="P1664" s="5">
        <f t="shared" si="151"/>
        <v>132.44</v>
      </c>
      <c r="Q1664" t="str">
        <f t="shared" si="152"/>
        <v>music</v>
      </c>
      <c r="R1664" t="str">
        <f t="shared" si="153"/>
        <v>pop</v>
      </c>
      <c r="S1664" s="9">
        <f t="shared" si="154"/>
        <v>40848.198333333334</v>
      </c>
      <c r="T1664" s="9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 s="5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42006.02207175926</v>
      </c>
      <c r="T1665" s="9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</v>
      </c>
      <c r="P1666" s="5">
        <f t="shared" si="151"/>
        <v>34.380000000000003</v>
      </c>
      <c r="Q1666" t="str">
        <f t="shared" si="152"/>
        <v>music</v>
      </c>
      <c r="R1666" t="str">
        <f t="shared" si="153"/>
        <v>pop</v>
      </c>
      <c r="S1666" s="9">
        <f t="shared" si="154"/>
        <v>40939.761782407404</v>
      </c>
      <c r="T1666" s="9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ROUND((E1667/D1667)*100,0)</f>
        <v>119</v>
      </c>
      <c r="P1667" s="5">
        <f t="shared" ref="P1667:P1730" si="157">ROUND((E1667/L1667),2)</f>
        <v>44.96</v>
      </c>
      <c r="Q1667" t="str">
        <f t="shared" ref="Q1667:Q1730" si="158">LEFT(N1667,FIND("/",N1667,1)-1)</f>
        <v>music</v>
      </c>
      <c r="R1667" t="str">
        <f t="shared" ref="R1667:R1730" si="159">RIGHT(N1667,LEN(N1667)-FIND("/",N1667,1))</f>
        <v>pop</v>
      </c>
      <c r="S1667" s="9">
        <f t="shared" ref="S1667:S1730" si="160">(((J1667/60)/60)/24)+DATE(1970,1,1)</f>
        <v>40564.649456018517</v>
      </c>
      <c r="T1667" s="9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161</v>
      </c>
      <c r="P1668" s="5">
        <f t="shared" si="157"/>
        <v>41.04</v>
      </c>
      <c r="Q1668" t="str">
        <f t="shared" si="158"/>
        <v>music</v>
      </c>
      <c r="R1668" t="str">
        <f t="shared" si="159"/>
        <v>pop</v>
      </c>
      <c r="S1668" s="9">
        <f t="shared" si="160"/>
        <v>41331.253159722226</v>
      </c>
      <c r="T1668" s="9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127</v>
      </c>
      <c r="P1669" s="5">
        <f t="shared" si="157"/>
        <v>52.6</v>
      </c>
      <c r="Q1669" t="str">
        <f t="shared" si="158"/>
        <v>music</v>
      </c>
      <c r="R1669" t="str">
        <f t="shared" si="159"/>
        <v>pop</v>
      </c>
      <c r="S1669" s="9">
        <f t="shared" si="160"/>
        <v>41682.0705787037</v>
      </c>
      <c r="T1669" s="9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103</v>
      </c>
      <c r="P1670" s="5">
        <f t="shared" si="157"/>
        <v>70.78</v>
      </c>
      <c r="Q1670" t="str">
        <f t="shared" si="158"/>
        <v>music</v>
      </c>
      <c r="R1670" t="str">
        <f t="shared" si="159"/>
        <v>pop</v>
      </c>
      <c r="S1670" s="9">
        <f t="shared" si="160"/>
        <v>40845.14975694444</v>
      </c>
      <c r="T1670" s="9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140</v>
      </c>
      <c r="P1671" s="5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42461.885138888887</v>
      </c>
      <c r="T1671" s="9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103</v>
      </c>
      <c r="P1672" s="5">
        <f t="shared" si="157"/>
        <v>44.61</v>
      </c>
      <c r="Q1672" t="str">
        <f t="shared" si="158"/>
        <v>music</v>
      </c>
      <c r="R1672" t="str">
        <f t="shared" si="159"/>
        <v>pop</v>
      </c>
      <c r="S1672" s="9">
        <f t="shared" si="160"/>
        <v>40313.930543981485</v>
      </c>
      <c r="T1672" s="9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101</v>
      </c>
      <c r="P1673" s="5">
        <f t="shared" si="157"/>
        <v>26.15</v>
      </c>
      <c r="Q1673" t="str">
        <f t="shared" si="158"/>
        <v>music</v>
      </c>
      <c r="R1673" t="str">
        <f t="shared" si="159"/>
        <v>pop</v>
      </c>
      <c r="S1673" s="9">
        <f t="shared" si="160"/>
        <v>42553.54414351852</v>
      </c>
      <c r="T1673" s="9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113</v>
      </c>
      <c r="P1674" s="5">
        <f t="shared" si="157"/>
        <v>39.18</v>
      </c>
      <c r="Q1674" t="str">
        <f t="shared" si="158"/>
        <v>music</v>
      </c>
      <c r="R1674" t="str">
        <f t="shared" si="159"/>
        <v>pop</v>
      </c>
      <c r="S1674" s="9">
        <f t="shared" si="160"/>
        <v>41034.656597222223</v>
      </c>
      <c r="T1674" s="9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</v>
      </c>
      <c r="P1675" s="5">
        <f t="shared" si="157"/>
        <v>45.59</v>
      </c>
      <c r="Q1675" t="str">
        <f t="shared" si="158"/>
        <v>music</v>
      </c>
      <c r="R1675" t="str">
        <f t="shared" si="159"/>
        <v>pop</v>
      </c>
      <c r="S1675" s="9">
        <f t="shared" si="160"/>
        <v>42039.878379629634</v>
      </c>
      <c r="T1675" s="9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202</v>
      </c>
      <c r="P1676" s="5">
        <f t="shared" si="157"/>
        <v>89.25</v>
      </c>
      <c r="Q1676" t="str">
        <f t="shared" si="158"/>
        <v>music</v>
      </c>
      <c r="R1676" t="str">
        <f t="shared" si="159"/>
        <v>pop</v>
      </c>
      <c r="S1676" s="9">
        <f t="shared" si="160"/>
        <v>42569.605393518519</v>
      </c>
      <c r="T1676" s="9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</v>
      </c>
      <c r="P1677" s="5">
        <f t="shared" si="157"/>
        <v>40.42</v>
      </c>
      <c r="Q1677" t="str">
        <f t="shared" si="158"/>
        <v>music</v>
      </c>
      <c r="R1677" t="str">
        <f t="shared" si="159"/>
        <v>pop</v>
      </c>
      <c r="S1677" s="9">
        <f t="shared" si="160"/>
        <v>40802.733101851853</v>
      </c>
      <c r="T1677" s="9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</v>
      </c>
      <c r="P1678" s="5">
        <f t="shared" si="157"/>
        <v>82.38</v>
      </c>
      <c r="Q1678" t="str">
        <f t="shared" si="158"/>
        <v>music</v>
      </c>
      <c r="R1678" t="str">
        <f t="shared" si="159"/>
        <v>pop</v>
      </c>
      <c r="S1678" s="9">
        <f t="shared" si="160"/>
        <v>40973.72623842593</v>
      </c>
      <c r="T1678" s="9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112</v>
      </c>
      <c r="P1679" s="5">
        <f t="shared" si="157"/>
        <v>159.52000000000001</v>
      </c>
      <c r="Q1679" t="str">
        <f t="shared" si="158"/>
        <v>music</v>
      </c>
      <c r="R1679" t="str">
        <f t="shared" si="159"/>
        <v>pop</v>
      </c>
      <c r="S1679" s="9">
        <f t="shared" si="160"/>
        <v>42416.407129629632</v>
      </c>
      <c r="T1679" s="9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</v>
      </c>
      <c r="P1680" s="5">
        <f t="shared" si="157"/>
        <v>36.24</v>
      </c>
      <c r="Q1680" t="str">
        <f t="shared" si="158"/>
        <v>music</v>
      </c>
      <c r="R1680" t="str">
        <f t="shared" si="159"/>
        <v>pop</v>
      </c>
      <c r="S1680" s="9">
        <f t="shared" si="160"/>
        <v>41662.854988425926</v>
      </c>
      <c r="T1680" s="9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 s="5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40723.068807870368</v>
      </c>
      <c r="T1681" s="9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118</v>
      </c>
      <c r="P1682" s="5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41802.757719907408</v>
      </c>
      <c r="T1682" s="9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</v>
      </c>
      <c r="P1683" s="5">
        <f t="shared" si="157"/>
        <v>74.58</v>
      </c>
      <c r="Q1683" t="str">
        <f t="shared" si="158"/>
        <v>music</v>
      </c>
      <c r="R1683" t="str">
        <f t="shared" si="159"/>
        <v>faith</v>
      </c>
      <c r="S1683" s="9">
        <f t="shared" si="160"/>
        <v>42774.121342592596</v>
      </c>
      <c r="T1683" s="9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s="5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9">
        <f t="shared" si="160"/>
        <v>42779.21365740741</v>
      </c>
      <c r="T1684" s="9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22</v>
      </c>
      <c r="P1685" s="5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42808.781689814816</v>
      </c>
      <c r="T1685" s="9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</v>
      </c>
      <c r="P1686" s="5">
        <f t="shared" si="157"/>
        <v>86.44</v>
      </c>
      <c r="Q1686" t="str">
        <f t="shared" si="158"/>
        <v>music</v>
      </c>
      <c r="R1686" t="str">
        <f t="shared" si="159"/>
        <v>faith</v>
      </c>
      <c r="S1686" s="9">
        <f t="shared" si="160"/>
        <v>42783.815289351856</v>
      </c>
      <c r="T1686" s="9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103</v>
      </c>
      <c r="P1687" s="5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42788.2502662037</v>
      </c>
      <c r="T1687" s="9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</v>
      </c>
      <c r="P1688" s="5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42792.843969907408</v>
      </c>
      <c r="T1688" s="9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</v>
      </c>
      <c r="P1689" s="5">
        <f t="shared" si="157"/>
        <v>80.13</v>
      </c>
      <c r="Q1689" t="str">
        <f t="shared" si="158"/>
        <v>music</v>
      </c>
      <c r="R1689" t="str">
        <f t="shared" si="159"/>
        <v>faith</v>
      </c>
      <c r="S1689" s="9">
        <f t="shared" si="160"/>
        <v>42802.046817129631</v>
      </c>
      <c r="T1689" s="9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</v>
      </c>
      <c r="P1690" s="5">
        <f t="shared" si="157"/>
        <v>253.14</v>
      </c>
      <c r="Q1690" t="str">
        <f t="shared" si="158"/>
        <v>music</v>
      </c>
      <c r="R1690" t="str">
        <f t="shared" si="159"/>
        <v>faith</v>
      </c>
      <c r="S1690" s="9">
        <f t="shared" si="160"/>
        <v>42804.534652777773</v>
      </c>
      <c r="T1690" s="9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 s="5">
        <f t="shared" si="157"/>
        <v>171.43</v>
      </c>
      <c r="Q1691" t="str">
        <f t="shared" si="158"/>
        <v>music</v>
      </c>
      <c r="R1691" t="str">
        <f t="shared" si="159"/>
        <v>faith</v>
      </c>
      <c r="S1691" s="9">
        <f t="shared" si="160"/>
        <v>42780.942476851851</v>
      </c>
      <c r="T1691" s="9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</v>
      </c>
      <c r="P1692" s="5">
        <f t="shared" si="157"/>
        <v>57.73</v>
      </c>
      <c r="Q1692" t="str">
        <f t="shared" si="158"/>
        <v>music</v>
      </c>
      <c r="R1692" t="str">
        <f t="shared" si="159"/>
        <v>faith</v>
      </c>
      <c r="S1692" s="9">
        <f t="shared" si="160"/>
        <v>42801.43104166667</v>
      </c>
      <c r="T1692" s="9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</v>
      </c>
      <c r="P1693" s="5">
        <f t="shared" si="157"/>
        <v>264.26</v>
      </c>
      <c r="Q1693" t="str">
        <f t="shared" si="158"/>
        <v>music</v>
      </c>
      <c r="R1693" t="str">
        <f t="shared" si="159"/>
        <v>faith</v>
      </c>
      <c r="S1693" s="9">
        <f t="shared" si="160"/>
        <v>42795.701481481476</v>
      </c>
      <c r="T1693" s="9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48</v>
      </c>
      <c r="P1694" s="5">
        <f t="shared" si="157"/>
        <v>159.33000000000001</v>
      </c>
      <c r="Q1694" t="str">
        <f t="shared" si="158"/>
        <v>music</v>
      </c>
      <c r="R1694" t="str">
        <f t="shared" si="159"/>
        <v>faith</v>
      </c>
      <c r="S1694" s="9">
        <f t="shared" si="160"/>
        <v>42788.151238425926</v>
      </c>
      <c r="T1694" s="9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</v>
      </c>
      <c r="P1695" s="5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42803.920277777783</v>
      </c>
      <c r="T1695" s="9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</v>
      </c>
      <c r="P1696" s="5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42791.669837962967</v>
      </c>
      <c r="T1696" s="9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12</v>
      </c>
      <c r="P1697" s="5">
        <f t="shared" si="157"/>
        <v>61.09</v>
      </c>
      <c r="Q1697" t="str">
        <f t="shared" si="158"/>
        <v>music</v>
      </c>
      <c r="R1697" t="str">
        <f t="shared" si="159"/>
        <v>faith</v>
      </c>
      <c r="S1697" s="9">
        <f t="shared" si="160"/>
        <v>42801.031412037039</v>
      </c>
      <c r="T1697" s="9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s="5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9">
        <f t="shared" si="160"/>
        <v>42796.069571759261</v>
      </c>
      <c r="T1698" s="9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</v>
      </c>
      <c r="P1699" s="5">
        <f t="shared" si="157"/>
        <v>114.82</v>
      </c>
      <c r="Q1699" t="str">
        <f t="shared" si="158"/>
        <v>music</v>
      </c>
      <c r="R1699" t="str">
        <f t="shared" si="159"/>
        <v>faith</v>
      </c>
      <c r="S1699" s="9">
        <f t="shared" si="160"/>
        <v>42805.032962962956</v>
      </c>
      <c r="T1699" s="9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s="5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9">
        <f t="shared" si="160"/>
        <v>42796.207870370374</v>
      </c>
      <c r="T1700" s="9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</v>
      </c>
      <c r="P1701" s="5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42806.863946759258</v>
      </c>
      <c r="T1701" s="9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</v>
      </c>
      <c r="P1702" s="5">
        <f t="shared" si="157"/>
        <v>65.97</v>
      </c>
      <c r="Q1702" t="str">
        <f t="shared" si="158"/>
        <v>music</v>
      </c>
      <c r="R1702" t="str">
        <f t="shared" si="159"/>
        <v>faith</v>
      </c>
      <c r="S1702" s="9">
        <f t="shared" si="160"/>
        <v>42796.071643518517</v>
      </c>
      <c r="T1702" s="9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</v>
      </c>
      <c r="P1703" s="5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41989.664409722223</v>
      </c>
      <c r="T1703" s="9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0</v>
      </c>
      <c r="P1704" s="5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42063.869791666672</v>
      </c>
      <c r="T1704" s="9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</v>
      </c>
      <c r="P1705" s="5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42187.281678240746</v>
      </c>
      <c r="T1705" s="9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</v>
      </c>
      <c r="P1706" s="5">
        <f t="shared" si="157"/>
        <v>118.36</v>
      </c>
      <c r="Q1706" t="str">
        <f t="shared" si="158"/>
        <v>music</v>
      </c>
      <c r="R1706" t="str">
        <f t="shared" si="159"/>
        <v>faith</v>
      </c>
      <c r="S1706" s="9">
        <f t="shared" si="160"/>
        <v>42021.139733796299</v>
      </c>
      <c r="T1706" s="9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s="5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9">
        <f t="shared" si="160"/>
        <v>42245.016736111109</v>
      </c>
      <c r="T1707" s="9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s="5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9">
        <f t="shared" si="160"/>
        <v>42179.306388888886</v>
      </c>
      <c r="T1708" s="9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10</v>
      </c>
      <c r="P1709" s="5">
        <f t="shared" si="157"/>
        <v>54.11</v>
      </c>
      <c r="Q1709" t="str">
        <f t="shared" si="158"/>
        <v>music</v>
      </c>
      <c r="R1709" t="str">
        <f t="shared" si="159"/>
        <v>faith</v>
      </c>
      <c r="S1709" s="9">
        <f t="shared" si="160"/>
        <v>42427.721006944441</v>
      </c>
      <c r="T1709" s="9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s="5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9">
        <f t="shared" si="160"/>
        <v>42451.866967592592</v>
      </c>
      <c r="T1710" s="9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5</v>
      </c>
      <c r="P1711" s="5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41841.56381944444</v>
      </c>
      <c r="T1711" s="9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1</v>
      </c>
      <c r="P1712" s="5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42341.59129629629</v>
      </c>
      <c r="T1712" s="9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11</v>
      </c>
      <c r="P1713" s="5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41852.646226851852</v>
      </c>
      <c r="T1713" s="9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s="5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9">
        <f t="shared" si="160"/>
        <v>42125.913807870369</v>
      </c>
      <c r="T1714" s="9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2</v>
      </c>
      <c r="P1715" s="5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41887.801064814819</v>
      </c>
      <c r="T1715" s="9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8</v>
      </c>
      <c r="P1716" s="5">
        <f t="shared" si="157"/>
        <v>115.71</v>
      </c>
      <c r="Q1716" t="str">
        <f t="shared" si="158"/>
        <v>music</v>
      </c>
      <c r="R1716" t="str">
        <f t="shared" si="159"/>
        <v>faith</v>
      </c>
      <c r="S1716" s="9">
        <f t="shared" si="160"/>
        <v>42095.918530092589</v>
      </c>
      <c r="T1716" s="9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</v>
      </c>
      <c r="P1717" s="5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42064.217418981483</v>
      </c>
      <c r="T1717" s="9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8</v>
      </c>
      <c r="P1718" s="5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42673.577534722222</v>
      </c>
      <c r="T1718" s="9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43</v>
      </c>
      <c r="P1719" s="5">
        <f t="shared" si="157"/>
        <v>34.020000000000003</v>
      </c>
      <c r="Q1719" t="str">
        <f t="shared" si="158"/>
        <v>music</v>
      </c>
      <c r="R1719" t="str">
        <f t="shared" si="159"/>
        <v>faith</v>
      </c>
      <c r="S1719" s="9">
        <f t="shared" si="160"/>
        <v>42460.98192129629</v>
      </c>
      <c r="T1719" s="9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</v>
      </c>
      <c r="P1720" s="5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42460.610520833332</v>
      </c>
      <c r="T1720" s="9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1</v>
      </c>
      <c r="P1721" s="5">
        <f t="shared" si="157"/>
        <v>11.67</v>
      </c>
      <c r="Q1721" t="str">
        <f t="shared" si="158"/>
        <v>music</v>
      </c>
      <c r="R1721" t="str">
        <f t="shared" si="159"/>
        <v>faith</v>
      </c>
      <c r="S1721" s="9">
        <f t="shared" si="160"/>
        <v>41869.534618055557</v>
      </c>
      <c r="T1721" s="9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6</v>
      </c>
      <c r="P1722" s="5">
        <f t="shared" si="157"/>
        <v>28.13</v>
      </c>
      <c r="Q1722" t="str">
        <f t="shared" si="158"/>
        <v>music</v>
      </c>
      <c r="R1722" t="str">
        <f t="shared" si="159"/>
        <v>faith</v>
      </c>
      <c r="S1722" s="9">
        <f t="shared" si="160"/>
        <v>41922.783229166671</v>
      </c>
      <c r="T1722" s="9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s="5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9">
        <f t="shared" si="160"/>
        <v>42319.461377314816</v>
      </c>
      <c r="T1723" s="9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0</v>
      </c>
      <c r="P1724" s="5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42425.960983796293</v>
      </c>
      <c r="T1724" s="9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7</v>
      </c>
      <c r="P1725" s="5">
        <f t="shared" si="157"/>
        <v>216.67</v>
      </c>
      <c r="Q1725" t="str">
        <f t="shared" si="158"/>
        <v>music</v>
      </c>
      <c r="R1725" t="str">
        <f t="shared" si="159"/>
        <v>faith</v>
      </c>
      <c r="S1725" s="9">
        <f t="shared" si="160"/>
        <v>42129.82540509259</v>
      </c>
      <c r="T1725" s="9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1</v>
      </c>
      <c r="P1726" s="5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41912.932430555556</v>
      </c>
      <c r="T1726" s="9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</v>
      </c>
      <c r="P1727" s="5">
        <f t="shared" si="157"/>
        <v>62.22</v>
      </c>
      <c r="Q1727" t="str">
        <f t="shared" si="158"/>
        <v>music</v>
      </c>
      <c r="R1727" t="str">
        <f t="shared" si="159"/>
        <v>faith</v>
      </c>
      <c r="S1727" s="9">
        <f t="shared" si="160"/>
        <v>41845.968159722222</v>
      </c>
      <c r="T1727" s="9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34</v>
      </c>
      <c r="P1728" s="5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41788.919722222221</v>
      </c>
      <c r="T1728" s="9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0</v>
      </c>
      <c r="P1729" s="5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42044.927974537044</v>
      </c>
      <c r="T1729" s="9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</v>
      </c>
      <c r="P1730" s="5">
        <f t="shared" si="157"/>
        <v>122.14</v>
      </c>
      <c r="Q1730" t="str">
        <f t="shared" si="158"/>
        <v>music</v>
      </c>
      <c r="R1730" t="str">
        <f t="shared" si="159"/>
        <v>faith</v>
      </c>
      <c r="S1730" s="9">
        <f t="shared" si="160"/>
        <v>42268.625856481478</v>
      </c>
      <c r="T1730" s="9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ROUND((E1731/D1731)*100,0)</f>
        <v>0</v>
      </c>
      <c r="P1731" s="5" t="e">
        <f t="shared" ref="P1731:P1794" si="163">ROUND((E1731/L1731),2)</f>
        <v>#DIV/0!</v>
      </c>
      <c r="Q1731" t="str">
        <f t="shared" ref="Q1731:Q1794" si="164">LEFT(N1731,FIND("/",N1731,1)-1)</f>
        <v>music</v>
      </c>
      <c r="R1731" t="str">
        <f t="shared" ref="R1731:R1794" si="165">RIGHT(N1731,LEN(N1731)-FIND("/",N1731,1))</f>
        <v>faith</v>
      </c>
      <c r="S1731" s="9">
        <f t="shared" ref="S1731:S1794" si="166">(((J1731/60)/60)/24)+DATE(1970,1,1)</f>
        <v>42471.052152777775</v>
      </c>
      <c r="T1731" s="9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s="5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9">
        <f t="shared" si="166"/>
        <v>42272.087766203709</v>
      </c>
      <c r="T1732" s="9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s="5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9">
        <f t="shared" si="166"/>
        <v>42152.906851851847</v>
      </c>
      <c r="T1733" s="9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s="5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9">
        <f t="shared" si="166"/>
        <v>42325.683807870373</v>
      </c>
      <c r="T1734" s="9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s="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9">
        <f t="shared" si="166"/>
        <v>42614.675625000003</v>
      </c>
      <c r="T1735" s="9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0</v>
      </c>
      <c r="P1736" s="5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42102.036527777775</v>
      </c>
      <c r="T1736" s="9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 s="5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42559.814178240747</v>
      </c>
      <c r="T1737" s="9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1</v>
      </c>
      <c r="P1738" s="5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42286.861493055556</v>
      </c>
      <c r="T1738" s="9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</v>
      </c>
      <c r="P1739" s="5">
        <f t="shared" si="163"/>
        <v>56.67</v>
      </c>
      <c r="Q1739" t="str">
        <f t="shared" si="164"/>
        <v>music</v>
      </c>
      <c r="R1739" t="str">
        <f t="shared" si="165"/>
        <v>faith</v>
      </c>
      <c r="S1739" s="9">
        <f t="shared" si="166"/>
        <v>42175.948981481488</v>
      </c>
      <c r="T1739" s="9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</v>
      </c>
      <c r="P1740" s="5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41884.874328703707</v>
      </c>
      <c r="T1740" s="9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</v>
      </c>
      <c r="P1741" s="5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42435.874212962968</v>
      </c>
      <c r="T1741" s="9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s="5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9">
        <f t="shared" si="166"/>
        <v>42171.817384259266</v>
      </c>
      <c r="T1742" s="9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111</v>
      </c>
      <c r="P1743" s="5">
        <f t="shared" si="163"/>
        <v>25.58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42120.628136574072</v>
      </c>
      <c r="T1743" s="9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109</v>
      </c>
      <c r="P1744" s="5">
        <f t="shared" si="163"/>
        <v>63.97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42710.876967592587</v>
      </c>
      <c r="T1744" s="9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</v>
      </c>
      <c r="P1745" s="5">
        <f t="shared" si="163"/>
        <v>89.93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42586.925636574073</v>
      </c>
      <c r="T1745" s="9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</v>
      </c>
      <c r="P1746" s="5">
        <f t="shared" si="163"/>
        <v>93.07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42026.605057870373</v>
      </c>
      <c r="T1746" s="9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</v>
      </c>
      <c r="P1747" s="5">
        <f t="shared" si="163"/>
        <v>89.67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42690.259699074071</v>
      </c>
      <c r="T1747" s="9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</v>
      </c>
      <c r="P1748" s="5">
        <f t="shared" si="163"/>
        <v>207.62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42668.176701388889</v>
      </c>
      <c r="T1748" s="9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105</v>
      </c>
      <c r="P1749" s="5">
        <f t="shared" si="163"/>
        <v>59.41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42292.435532407413</v>
      </c>
      <c r="T1749" s="9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130</v>
      </c>
      <c r="P1750" s="5">
        <f t="shared" si="163"/>
        <v>358.97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42219.950729166667</v>
      </c>
      <c r="T1750" s="9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</v>
      </c>
      <c r="P1751" s="5">
        <f t="shared" si="163"/>
        <v>94.74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42758.975937499999</v>
      </c>
      <c r="T1751" s="9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202</v>
      </c>
      <c r="P1752" s="5">
        <f t="shared" si="163"/>
        <v>80.650000000000006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42454.836851851855</v>
      </c>
      <c r="T1752" s="9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103</v>
      </c>
      <c r="P1753" s="5">
        <f t="shared" si="163"/>
        <v>168.69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42052.7815162037</v>
      </c>
      <c r="T1753" s="9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</v>
      </c>
      <c r="P1754" s="5">
        <f t="shared" si="163"/>
        <v>34.69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42627.253263888888</v>
      </c>
      <c r="T1754" s="9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 s="5">
        <f t="shared" si="163"/>
        <v>462.86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42420.74962962963</v>
      </c>
      <c r="T1755" s="9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111</v>
      </c>
      <c r="P1756" s="5">
        <f t="shared" si="163"/>
        <v>104.39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42067.876770833333</v>
      </c>
      <c r="T1756" s="9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 s="5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42252.788900462961</v>
      </c>
      <c r="T1757" s="9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103</v>
      </c>
      <c r="P1758" s="5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42571.167465277773</v>
      </c>
      <c r="T1758" s="9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116</v>
      </c>
      <c r="P1759" s="5">
        <f t="shared" si="163"/>
        <v>414.29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42733.827349537038</v>
      </c>
      <c r="T1759" s="9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115</v>
      </c>
      <c r="P1760" s="5">
        <f t="shared" si="163"/>
        <v>42.48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42505.955925925926</v>
      </c>
      <c r="T1760" s="9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107</v>
      </c>
      <c r="P1761" s="5">
        <f t="shared" si="163"/>
        <v>108.78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42068.829039351855</v>
      </c>
      <c r="T1761" s="9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</v>
      </c>
      <c r="P1762" s="5">
        <f t="shared" si="163"/>
        <v>81.099999999999994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42405.67260416667</v>
      </c>
      <c r="T1762" s="9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 s="5">
        <f t="shared" si="163"/>
        <v>51.67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42209.567824074074</v>
      </c>
      <c r="T1763" s="9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 s="5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42410.982002314813</v>
      </c>
      <c r="T1764" s="9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102</v>
      </c>
      <c r="P1765" s="5">
        <f t="shared" si="163"/>
        <v>103.64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42636.868518518517</v>
      </c>
      <c r="T1765" s="9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20</v>
      </c>
      <c r="P1766" s="5">
        <f t="shared" si="163"/>
        <v>55.28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41825.485868055555</v>
      </c>
      <c r="T1766" s="9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</v>
      </c>
      <c r="P1767" s="5">
        <f t="shared" si="163"/>
        <v>72.17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41834.980462962965</v>
      </c>
      <c r="T1767" s="9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s="5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41855.859814814816</v>
      </c>
      <c r="T1768" s="9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46</v>
      </c>
      <c r="P1769" s="5">
        <f t="shared" si="163"/>
        <v>58.62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41824.658379629633</v>
      </c>
      <c r="T1769" s="9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4</v>
      </c>
      <c r="P1770" s="5">
        <f t="shared" si="163"/>
        <v>12.47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41849.560694444444</v>
      </c>
      <c r="T1770" s="9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3</v>
      </c>
      <c r="P1771" s="5">
        <f t="shared" si="163"/>
        <v>49.14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41987.818969907406</v>
      </c>
      <c r="T1771" s="9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57</v>
      </c>
      <c r="P1772" s="5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41891.780023148152</v>
      </c>
      <c r="T1772" s="9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</v>
      </c>
      <c r="P1773" s="5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41905.979629629634</v>
      </c>
      <c r="T1773" s="9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16</v>
      </c>
      <c r="P1774" s="5">
        <f t="shared" si="163"/>
        <v>45.16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41766.718009259261</v>
      </c>
      <c r="T1774" s="9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</v>
      </c>
      <c r="P1775" s="5">
        <f t="shared" si="163"/>
        <v>98.79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41978.760393518518</v>
      </c>
      <c r="T1775" s="9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46</v>
      </c>
      <c r="P1776" s="5">
        <f t="shared" si="163"/>
        <v>88.31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41930.218657407408</v>
      </c>
      <c r="T1776" s="9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</v>
      </c>
      <c r="P1777" s="5">
        <f t="shared" si="163"/>
        <v>170.63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41891.976388888892</v>
      </c>
      <c r="T1777" s="9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7</v>
      </c>
      <c r="P1778" s="5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41905.95684027778</v>
      </c>
      <c r="T1778" s="9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14</v>
      </c>
      <c r="P1779" s="5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42025.357094907406</v>
      </c>
      <c r="T1779" s="9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2</v>
      </c>
      <c r="P1780" s="5">
        <f t="shared" si="163"/>
        <v>66.33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42045.86336805555</v>
      </c>
      <c r="T1780" s="9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</v>
      </c>
      <c r="P1781" s="5">
        <f t="shared" si="163"/>
        <v>104.89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42585.691898148143</v>
      </c>
      <c r="T1781" s="9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40</v>
      </c>
      <c r="P1782" s="5">
        <f t="shared" si="163"/>
        <v>78.44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42493.600810185191</v>
      </c>
      <c r="T1782" s="9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26</v>
      </c>
      <c r="P1783" s="5">
        <f t="shared" si="163"/>
        <v>59.04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42597.617418981477</v>
      </c>
      <c r="T1783" s="9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</v>
      </c>
      <c r="P1784" s="5">
        <f t="shared" si="163"/>
        <v>71.34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42388.575104166666</v>
      </c>
      <c r="T1784" s="9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24</v>
      </c>
      <c r="P1785" s="5">
        <f t="shared" si="163"/>
        <v>51.23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42115.949976851851</v>
      </c>
      <c r="T1785" s="9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40</v>
      </c>
      <c r="P1786" s="5">
        <f t="shared" si="163"/>
        <v>60.24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42003.655555555553</v>
      </c>
      <c r="T1786" s="9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</v>
      </c>
      <c r="P1787" s="5">
        <f t="shared" si="163"/>
        <v>44.94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41897.134895833333</v>
      </c>
      <c r="T1787" s="9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48</v>
      </c>
      <c r="P1788" s="5">
        <f t="shared" si="163"/>
        <v>31.21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41958.550659722227</v>
      </c>
      <c r="T1788" s="9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</v>
      </c>
      <c r="P1789" s="5">
        <f t="shared" si="163"/>
        <v>63.88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42068.65552083333</v>
      </c>
      <c r="T1789" s="9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</v>
      </c>
      <c r="P1790" s="5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41913.94840277778</v>
      </c>
      <c r="T1790" s="9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1</v>
      </c>
      <c r="P1791" s="5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41956.250034722223</v>
      </c>
      <c r="T1791" s="9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5</v>
      </c>
      <c r="P1792" s="5">
        <f t="shared" si="163"/>
        <v>109.07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42010.674513888895</v>
      </c>
      <c r="T1792" s="9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4</v>
      </c>
      <c r="P1793" s="5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41973.740335648152</v>
      </c>
      <c r="T1793" s="9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</v>
      </c>
      <c r="P1794" s="5">
        <f t="shared" si="163"/>
        <v>109.94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42189.031041666662</v>
      </c>
      <c r="T1794" s="9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ROUND((E1795/D1795)*100,0)</f>
        <v>1</v>
      </c>
      <c r="P1795" s="5">
        <f t="shared" ref="P1795:P1858" si="169">ROUND((E1795/L1795),2)</f>
        <v>20</v>
      </c>
      <c r="Q1795" t="str">
        <f t="shared" ref="Q1795:Q1858" si="170">LEFT(N1795,FIND("/",N1795,1)-1)</f>
        <v>photography</v>
      </c>
      <c r="R1795" t="str">
        <f t="shared" ref="R1795:R1858" si="171">RIGHT(N1795,LEN(N1795)-FIND("/",N1795,1))</f>
        <v>photobooks</v>
      </c>
      <c r="S1795" s="9">
        <f t="shared" ref="S1795:S1858" si="172">(((J1795/60)/60)/24)+DATE(1970,1,1)</f>
        <v>41940.89166666667</v>
      </c>
      <c r="T1795" s="9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</v>
      </c>
      <c r="P1796" s="5">
        <f t="shared" si="169"/>
        <v>55.39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42011.551180555558</v>
      </c>
      <c r="T1796" s="9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39</v>
      </c>
      <c r="P1797" s="5">
        <f t="shared" si="169"/>
        <v>133.9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42628.288668981477</v>
      </c>
      <c r="T1797" s="9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</v>
      </c>
      <c r="P1798" s="5">
        <f t="shared" si="169"/>
        <v>48.72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42515.439421296294</v>
      </c>
      <c r="T1798" s="9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68</v>
      </c>
      <c r="P1799" s="5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42689.56931712963</v>
      </c>
      <c r="T1799" s="9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14</v>
      </c>
      <c r="P1800" s="5">
        <f t="shared" si="169"/>
        <v>58.97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42344.32677083333</v>
      </c>
      <c r="T1800" s="9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2</v>
      </c>
      <c r="P1801" s="5">
        <f t="shared" si="169"/>
        <v>11.64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41934.842685185184</v>
      </c>
      <c r="T1801" s="9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</v>
      </c>
      <c r="P1802" s="5">
        <f t="shared" si="169"/>
        <v>83.72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42623.606134259258</v>
      </c>
      <c r="T1802" s="9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14</v>
      </c>
      <c r="P1803" s="5">
        <f t="shared" si="169"/>
        <v>63.65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42321.660509259258</v>
      </c>
      <c r="T1803" s="9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</v>
      </c>
      <c r="P1804" s="5">
        <f t="shared" si="169"/>
        <v>94.28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42159.47256944445</v>
      </c>
      <c r="T1804" s="9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31</v>
      </c>
      <c r="P1805" s="5">
        <f t="shared" si="169"/>
        <v>71.87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42018.071550925932</v>
      </c>
      <c r="T1805" s="9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</v>
      </c>
      <c r="P1806" s="5">
        <f t="shared" si="169"/>
        <v>104.85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42282.678287037037</v>
      </c>
      <c r="T1806" s="9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</v>
      </c>
      <c r="P1807" s="5">
        <f t="shared" si="169"/>
        <v>67.14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42247.803912037038</v>
      </c>
      <c r="T1807" s="9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3</v>
      </c>
      <c r="P1808" s="5">
        <f t="shared" si="169"/>
        <v>73.88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41877.638298611113</v>
      </c>
      <c r="T1808" s="9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</v>
      </c>
      <c r="P1809" s="5">
        <f t="shared" si="169"/>
        <v>69.13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41880.068437499998</v>
      </c>
      <c r="T1809" s="9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</v>
      </c>
      <c r="P1810" s="5">
        <f t="shared" si="169"/>
        <v>120.77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42742.680902777778</v>
      </c>
      <c r="T1810" s="9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11</v>
      </c>
      <c r="P1811" s="5">
        <f t="shared" si="169"/>
        <v>42.22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42029.907858796301</v>
      </c>
      <c r="T1811" s="9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</v>
      </c>
      <c r="P1812" s="5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41860.91002314815</v>
      </c>
      <c r="T1812" s="9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0</v>
      </c>
      <c r="P1813" s="5">
        <f t="shared" si="169"/>
        <v>1.54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41876.433680555558</v>
      </c>
      <c r="T1813" s="9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</v>
      </c>
      <c r="P1814" s="5">
        <f t="shared" si="169"/>
        <v>37.61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42524.318703703699</v>
      </c>
      <c r="T1814" s="9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s="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41829.889027777775</v>
      </c>
      <c r="T1815" s="9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</v>
      </c>
      <c r="P1816" s="5">
        <f t="shared" si="169"/>
        <v>42.16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42033.314074074078</v>
      </c>
      <c r="T1816" s="9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s="5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42172.906678240746</v>
      </c>
      <c r="T1817" s="9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</v>
      </c>
      <c r="P1818" s="5">
        <f t="shared" si="169"/>
        <v>84.83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42548.876192129625</v>
      </c>
      <c r="T1818" s="9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</v>
      </c>
      <c r="P1819" s="5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42705.662118055552</v>
      </c>
      <c r="T1819" s="9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s="5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42067.234375</v>
      </c>
      <c r="T1820" s="9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</v>
      </c>
      <c r="P1821" s="5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41820.752268518518</v>
      </c>
      <c r="T1821" s="9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7</v>
      </c>
      <c r="P1822" s="5">
        <f t="shared" si="169"/>
        <v>213.38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42065.084375000006</v>
      </c>
      <c r="T1822" s="9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135</v>
      </c>
      <c r="P1823" s="5">
        <f t="shared" si="169"/>
        <v>59.16</v>
      </c>
      <c r="Q1823" t="str">
        <f t="shared" si="170"/>
        <v>music</v>
      </c>
      <c r="R1823" t="str">
        <f t="shared" si="171"/>
        <v>rock</v>
      </c>
      <c r="S1823" s="9">
        <f t="shared" si="172"/>
        <v>40926.319062499999</v>
      </c>
      <c r="T1823" s="9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 s="5">
        <f t="shared" si="169"/>
        <v>27.27</v>
      </c>
      <c r="Q1824" t="str">
        <f t="shared" si="170"/>
        <v>music</v>
      </c>
      <c r="R1824" t="str">
        <f t="shared" si="171"/>
        <v>rock</v>
      </c>
      <c r="S1824" s="9">
        <f t="shared" si="172"/>
        <v>41634.797013888885</v>
      </c>
      <c r="T1824" s="9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116</v>
      </c>
      <c r="P1825" s="5">
        <f t="shared" si="169"/>
        <v>24.58</v>
      </c>
      <c r="Q1825" t="str">
        <f t="shared" si="170"/>
        <v>music</v>
      </c>
      <c r="R1825" t="str">
        <f t="shared" si="171"/>
        <v>rock</v>
      </c>
      <c r="S1825" s="9">
        <f t="shared" si="172"/>
        <v>41176.684907407405</v>
      </c>
      <c r="T1825" s="9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</v>
      </c>
      <c r="P1826" s="5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41626.916284722225</v>
      </c>
      <c r="T1826" s="9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</v>
      </c>
      <c r="P1827" s="5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41443.83452546296</v>
      </c>
      <c r="T1827" s="9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 s="5">
        <f t="shared" si="169"/>
        <v>53.16</v>
      </c>
      <c r="Q1828" t="str">
        <f t="shared" si="170"/>
        <v>music</v>
      </c>
      <c r="R1828" t="str">
        <f t="shared" si="171"/>
        <v>rock</v>
      </c>
      <c r="S1828" s="9">
        <f t="shared" si="172"/>
        <v>41657.923807870371</v>
      </c>
      <c r="T1828" s="9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101</v>
      </c>
      <c r="P1829" s="5">
        <f t="shared" si="169"/>
        <v>83.89</v>
      </c>
      <c r="Q1829" t="str">
        <f t="shared" si="170"/>
        <v>music</v>
      </c>
      <c r="R1829" t="str">
        <f t="shared" si="171"/>
        <v>rock</v>
      </c>
      <c r="S1829" s="9">
        <f t="shared" si="172"/>
        <v>40555.325937499998</v>
      </c>
      <c r="T1829" s="9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</v>
      </c>
      <c r="P1830" s="5">
        <f t="shared" si="169"/>
        <v>417.33</v>
      </c>
      <c r="Q1830" t="str">
        <f t="shared" si="170"/>
        <v>music</v>
      </c>
      <c r="R1830" t="str">
        <f t="shared" si="171"/>
        <v>rock</v>
      </c>
      <c r="S1830" s="9">
        <f t="shared" si="172"/>
        <v>41736.899652777778</v>
      </c>
      <c r="T1830" s="9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167</v>
      </c>
      <c r="P1831" s="5">
        <f t="shared" si="169"/>
        <v>75.77</v>
      </c>
      <c r="Q1831" t="str">
        <f t="shared" si="170"/>
        <v>music</v>
      </c>
      <c r="R1831" t="str">
        <f t="shared" si="171"/>
        <v>rock</v>
      </c>
      <c r="S1831" s="9">
        <f t="shared" si="172"/>
        <v>40516.087627314817</v>
      </c>
      <c r="T1831" s="9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102</v>
      </c>
      <c r="P1832" s="5">
        <f t="shared" si="169"/>
        <v>67.39</v>
      </c>
      <c r="Q1832" t="str">
        <f t="shared" si="170"/>
        <v>music</v>
      </c>
      <c r="R1832" t="str">
        <f t="shared" si="171"/>
        <v>rock</v>
      </c>
      <c r="S1832" s="9">
        <f t="shared" si="172"/>
        <v>41664.684108796297</v>
      </c>
      <c r="T1832" s="9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 s="5">
        <f t="shared" si="169"/>
        <v>73.569999999999993</v>
      </c>
      <c r="Q1833" t="str">
        <f t="shared" si="170"/>
        <v>music</v>
      </c>
      <c r="R1833" t="str">
        <f t="shared" si="171"/>
        <v>rock</v>
      </c>
      <c r="S1833" s="9">
        <f t="shared" si="172"/>
        <v>41026.996099537035</v>
      </c>
      <c r="T1833" s="9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143</v>
      </c>
      <c r="P1834" s="5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40576.539664351854</v>
      </c>
      <c r="T1834" s="9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263</v>
      </c>
      <c r="P1835" s="5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41303.044016203705</v>
      </c>
      <c r="T1835" s="9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</v>
      </c>
      <c r="P1836" s="5">
        <f t="shared" si="169"/>
        <v>131.16999999999999</v>
      </c>
      <c r="Q1836" t="str">
        <f t="shared" si="170"/>
        <v>music</v>
      </c>
      <c r="R1836" t="str">
        <f t="shared" si="171"/>
        <v>rock</v>
      </c>
      <c r="S1836" s="9">
        <f t="shared" si="172"/>
        <v>41988.964062500003</v>
      </c>
      <c r="T1836" s="9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 s="5">
        <f t="shared" si="169"/>
        <v>47.27</v>
      </c>
      <c r="Q1837" t="str">
        <f t="shared" si="170"/>
        <v>music</v>
      </c>
      <c r="R1837" t="str">
        <f t="shared" si="171"/>
        <v>rock</v>
      </c>
      <c r="S1837" s="9">
        <f t="shared" si="172"/>
        <v>42430.702210648145</v>
      </c>
      <c r="T1837" s="9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</v>
      </c>
      <c r="P1838" s="5">
        <f t="shared" si="169"/>
        <v>182.13</v>
      </c>
      <c r="Q1838" t="str">
        <f t="shared" si="170"/>
        <v>music</v>
      </c>
      <c r="R1838" t="str">
        <f t="shared" si="171"/>
        <v>rock</v>
      </c>
      <c r="S1838" s="9">
        <f t="shared" si="172"/>
        <v>41305.809363425928</v>
      </c>
      <c r="T1838" s="9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307</v>
      </c>
      <c r="P1839" s="5">
        <f t="shared" si="169"/>
        <v>61.37</v>
      </c>
      <c r="Q1839" t="str">
        <f t="shared" si="170"/>
        <v>music</v>
      </c>
      <c r="R1839" t="str">
        <f t="shared" si="171"/>
        <v>rock</v>
      </c>
      <c r="S1839" s="9">
        <f t="shared" si="172"/>
        <v>40926.047858796301</v>
      </c>
      <c r="T1839" s="9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</v>
      </c>
      <c r="P1840" s="5">
        <f t="shared" si="169"/>
        <v>35.770000000000003</v>
      </c>
      <c r="Q1840" t="str">
        <f t="shared" si="170"/>
        <v>music</v>
      </c>
      <c r="R1840" t="str">
        <f t="shared" si="171"/>
        <v>rock</v>
      </c>
      <c r="S1840" s="9">
        <f t="shared" si="172"/>
        <v>40788.786539351851</v>
      </c>
      <c r="T1840" s="9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</v>
      </c>
      <c r="P1841" s="5">
        <f t="shared" si="169"/>
        <v>45.62</v>
      </c>
      <c r="Q1841" t="str">
        <f t="shared" si="170"/>
        <v>music</v>
      </c>
      <c r="R1841" t="str">
        <f t="shared" si="171"/>
        <v>rock</v>
      </c>
      <c r="S1841" s="9">
        <f t="shared" si="172"/>
        <v>42614.722013888888</v>
      </c>
      <c r="T1841" s="9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109</v>
      </c>
      <c r="P1842" s="5">
        <f t="shared" si="169"/>
        <v>75.38</v>
      </c>
      <c r="Q1842" t="str">
        <f t="shared" si="170"/>
        <v>music</v>
      </c>
      <c r="R1842" t="str">
        <f t="shared" si="171"/>
        <v>rock</v>
      </c>
      <c r="S1842" s="9">
        <f t="shared" si="172"/>
        <v>41382.096180555556</v>
      </c>
      <c r="T1842" s="9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102</v>
      </c>
      <c r="P1843" s="5">
        <f t="shared" si="169"/>
        <v>50.88</v>
      </c>
      <c r="Q1843" t="str">
        <f t="shared" si="170"/>
        <v>music</v>
      </c>
      <c r="R1843" t="str">
        <f t="shared" si="171"/>
        <v>rock</v>
      </c>
      <c r="S1843" s="9">
        <f t="shared" si="172"/>
        <v>41745.84542824074</v>
      </c>
      <c r="T1843" s="9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</v>
      </c>
      <c r="P1844" s="5">
        <f t="shared" si="169"/>
        <v>119.29</v>
      </c>
      <c r="Q1844" t="str">
        <f t="shared" si="170"/>
        <v>music</v>
      </c>
      <c r="R1844" t="str">
        <f t="shared" si="171"/>
        <v>rock</v>
      </c>
      <c r="S1844" s="9">
        <f t="shared" si="172"/>
        <v>42031.631724537037</v>
      </c>
      <c r="T1844" s="9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</v>
      </c>
      <c r="P1845" s="5">
        <f t="shared" si="169"/>
        <v>92.54</v>
      </c>
      <c r="Q1845" t="str">
        <f t="shared" si="170"/>
        <v>music</v>
      </c>
      <c r="R1845" t="str">
        <f t="shared" si="171"/>
        <v>rock</v>
      </c>
      <c r="S1845" s="9">
        <f t="shared" si="172"/>
        <v>40564.994837962964</v>
      </c>
      <c r="T1845" s="9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</v>
      </c>
      <c r="P1846" s="5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40666.973541666666</v>
      </c>
      <c r="T1846" s="9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 s="5">
        <f t="shared" si="169"/>
        <v>52.63</v>
      </c>
      <c r="Q1847" t="str">
        <f t="shared" si="170"/>
        <v>music</v>
      </c>
      <c r="R1847" t="str">
        <f t="shared" si="171"/>
        <v>rock</v>
      </c>
      <c r="S1847" s="9">
        <f t="shared" si="172"/>
        <v>42523.333310185189</v>
      </c>
      <c r="T1847" s="9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138</v>
      </c>
      <c r="P1848" s="5">
        <f t="shared" si="169"/>
        <v>98.99</v>
      </c>
      <c r="Q1848" t="str">
        <f t="shared" si="170"/>
        <v>music</v>
      </c>
      <c r="R1848" t="str">
        <f t="shared" si="171"/>
        <v>rock</v>
      </c>
      <c r="S1848" s="9">
        <f t="shared" si="172"/>
        <v>41228.650196759263</v>
      </c>
      <c r="T1848" s="9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121</v>
      </c>
      <c r="P1849" s="5">
        <f t="shared" si="169"/>
        <v>79.53</v>
      </c>
      <c r="Q1849" t="str">
        <f t="shared" si="170"/>
        <v>music</v>
      </c>
      <c r="R1849" t="str">
        <f t="shared" si="171"/>
        <v>rock</v>
      </c>
      <c r="S1849" s="9">
        <f t="shared" si="172"/>
        <v>42094.236481481479</v>
      </c>
      <c r="T1849" s="9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</v>
      </c>
      <c r="P1850" s="5">
        <f t="shared" si="169"/>
        <v>134.21</v>
      </c>
      <c r="Q1850" t="str">
        <f t="shared" si="170"/>
        <v>music</v>
      </c>
      <c r="R1850" t="str">
        <f t="shared" si="171"/>
        <v>rock</v>
      </c>
      <c r="S1850" s="9">
        <f t="shared" si="172"/>
        <v>40691.788055555553</v>
      </c>
      <c r="T1850" s="9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</v>
      </c>
      <c r="P1851" s="5">
        <f t="shared" si="169"/>
        <v>37.630000000000003</v>
      </c>
      <c r="Q1851" t="str">
        <f t="shared" si="170"/>
        <v>music</v>
      </c>
      <c r="R1851" t="str">
        <f t="shared" si="171"/>
        <v>rock</v>
      </c>
      <c r="S1851" s="9">
        <f t="shared" si="172"/>
        <v>41169.845590277779</v>
      </c>
      <c r="T1851" s="9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102</v>
      </c>
      <c r="P1852" s="5">
        <f t="shared" si="169"/>
        <v>51.04</v>
      </c>
      <c r="Q1852" t="str">
        <f t="shared" si="170"/>
        <v>music</v>
      </c>
      <c r="R1852" t="str">
        <f t="shared" si="171"/>
        <v>rock</v>
      </c>
      <c r="S1852" s="9">
        <f t="shared" si="172"/>
        <v>41800.959490740745</v>
      </c>
      <c r="T1852" s="9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</v>
      </c>
      <c r="P1853" s="5">
        <f t="shared" si="169"/>
        <v>50.04</v>
      </c>
      <c r="Q1853" t="str">
        <f t="shared" si="170"/>
        <v>music</v>
      </c>
      <c r="R1853" t="str">
        <f t="shared" si="171"/>
        <v>rock</v>
      </c>
      <c r="S1853" s="9">
        <f t="shared" si="172"/>
        <v>41827.906689814816</v>
      </c>
      <c r="T1853" s="9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117</v>
      </c>
      <c r="P1854" s="5">
        <f t="shared" si="169"/>
        <v>133.93</v>
      </c>
      <c r="Q1854" t="str">
        <f t="shared" si="170"/>
        <v>music</v>
      </c>
      <c r="R1854" t="str">
        <f t="shared" si="171"/>
        <v>rock</v>
      </c>
      <c r="S1854" s="9">
        <f t="shared" si="172"/>
        <v>42081.77143518519</v>
      </c>
      <c r="T1854" s="9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102</v>
      </c>
      <c r="P1855" s="5">
        <f t="shared" si="169"/>
        <v>58.21</v>
      </c>
      <c r="Q1855" t="str">
        <f t="shared" si="170"/>
        <v>music</v>
      </c>
      <c r="R1855" t="str">
        <f t="shared" si="171"/>
        <v>rock</v>
      </c>
      <c r="S1855" s="9">
        <f t="shared" si="172"/>
        <v>41177.060381944444</v>
      </c>
      <c r="T1855" s="9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</v>
      </c>
      <c r="P1856" s="5">
        <f t="shared" si="169"/>
        <v>88.04</v>
      </c>
      <c r="Q1856" t="str">
        <f t="shared" si="170"/>
        <v>music</v>
      </c>
      <c r="R1856" t="str">
        <f t="shared" si="171"/>
        <v>rock</v>
      </c>
      <c r="S1856" s="9">
        <f t="shared" si="172"/>
        <v>41388.021261574075</v>
      </c>
      <c r="T1856" s="9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</v>
      </c>
      <c r="P1857" s="5">
        <f t="shared" si="169"/>
        <v>70.58</v>
      </c>
      <c r="Q1857" t="str">
        <f t="shared" si="170"/>
        <v>music</v>
      </c>
      <c r="R1857" t="str">
        <f t="shared" si="171"/>
        <v>rock</v>
      </c>
      <c r="S1857" s="9">
        <f t="shared" si="172"/>
        <v>41600.538657407407</v>
      </c>
      <c r="T1857" s="9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</v>
      </c>
      <c r="P1858" s="5">
        <f t="shared" si="169"/>
        <v>53.29</v>
      </c>
      <c r="Q1858" t="str">
        <f t="shared" si="170"/>
        <v>music</v>
      </c>
      <c r="R1858" t="str">
        <f t="shared" si="171"/>
        <v>rock</v>
      </c>
      <c r="S1858" s="9">
        <f t="shared" si="172"/>
        <v>41817.854999999996</v>
      </c>
      <c r="T1858" s="9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ROUND((E1859/D1859)*100,0)</f>
        <v>100</v>
      </c>
      <c r="P1859" s="5">
        <f t="shared" ref="P1859:P1922" si="175">ROUND((E1859/L1859),2)</f>
        <v>136.36000000000001</v>
      </c>
      <c r="Q1859" t="str">
        <f t="shared" ref="Q1859:Q1922" si="176">LEFT(N1859,FIND("/",N1859,1)-1)</f>
        <v>music</v>
      </c>
      <c r="R1859" t="str">
        <f t="shared" ref="R1859:R1922" si="177">RIGHT(N1859,LEN(N1859)-FIND("/",N1859,1))</f>
        <v>rock</v>
      </c>
      <c r="S1859" s="9">
        <f t="shared" ref="S1859:S1922" si="178">(((J1859/60)/60)/24)+DATE(1970,1,1)</f>
        <v>41864.76866898148</v>
      </c>
      <c r="T1859" s="9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109</v>
      </c>
      <c r="P1860" s="5">
        <f t="shared" si="175"/>
        <v>40.549999999999997</v>
      </c>
      <c r="Q1860" t="str">
        <f t="shared" si="176"/>
        <v>music</v>
      </c>
      <c r="R1860" t="str">
        <f t="shared" si="177"/>
        <v>rock</v>
      </c>
      <c r="S1860" s="9">
        <f t="shared" si="178"/>
        <v>40833.200474537036</v>
      </c>
      <c r="T1860" s="9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132</v>
      </c>
      <c r="P1861" s="5">
        <f t="shared" si="175"/>
        <v>70.63</v>
      </c>
      <c r="Q1861" t="str">
        <f t="shared" si="176"/>
        <v>music</v>
      </c>
      <c r="R1861" t="str">
        <f t="shared" si="177"/>
        <v>rock</v>
      </c>
      <c r="S1861" s="9">
        <f t="shared" si="178"/>
        <v>40778.770011574074</v>
      </c>
      <c r="T1861" s="9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</v>
      </c>
      <c r="P1862" s="5">
        <f t="shared" si="175"/>
        <v>52.68</v>
      </c>
      <c r="Q1862" t="str">
        <f t="shared" si="176"/>
        <v>music</v>
      </c>
      <c r="R1862" t="str">
        <f t="shared" si="177"/>
        <v>rock</v>
      </c>
      <c r="S1862" s="9">
        <f t="shared" si="178"/>
        <v>41655.709305555552</v>
      </c>
      <c r="T1862" s="9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s="5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42000.300243055557</v>
      </c>
      <c r="T1863" s="9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</v>
      </c>
      <c r="P1864" s="5">
        <f t="shared" si="175"/>
        <v>90.94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42755.492754629624</v>
      </c>
      <c r="T1864" s="9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</v>
      </c>
      <c r="P1865" s="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41772.797280092593</v>
      </c>
      <c r="T1865" s="9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43</v>
      </c>
      <c r="P1866" s="5">
        <f t="shared" si="175"/>
        <v>58.08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41733.716435185182</v>
      </c>
      <c r="T1866" s="9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0</v>
      </c>
      <c r="P1867" s="5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42645.367442129631</v>
      </c>
      <c r="T1867" s="9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1</v>
      </c>
      <c r="P1868" s="5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42742.246493055558</v>
      </c>
      <c r="T1868" s="9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</v>
      </c>
      <c r="P1869" s="5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42649.924907407403</v>
      </c>
      <c r="T1869" s="9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5</v>
      </c>
      <c r="P1870" s="5">
        <f t="shared" si="175"/>
        <v>71.59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42328.779224537036</v>
      </c>
      <c r="T1870" s="9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s="5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42709.002881944441</v>
      </c>
      <c r="T1871" s="9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</v>
      </c>
      <c r="P1872" s="5">
        <f t="shared" si="175"/>
        <v>32.82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42371.355729166666</v>
      </c>
      <c r="T1872" s="9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72</v>
      </c>
      <c r="P1873" s="5">
        <f t="shared" si="175"/>
        <v>49.12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41923.783576388887</v>
      </c>
      <c r="T1873" s="9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</v>
      </c>
      <c r="P1874" s="5">
        <f t="shared" si="175"/>
        <v>16.309999999999999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42155.129652777774</v>
      </c>
      <c r="T1874" s="9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</v>
      </c>
      <c r="P1875" s="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42164.615856481483</v>
      </c>
      <c r="T1875" s="9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0</v>
      </c>
      <c r="P1876" s="5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42529.969131944439</v>
      </c>
      <c r="T1876" s="9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1</v>
      </c>
      <c r="P1877" s="5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42528.899398148147</v>
      </c>
      <c r="T1877" s="9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s="5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41776.284780092588</v>
      </c>
      <c r="T1878" s="9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s="5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42035.029224537036</v>
      </c>
      <c r="T1879" s="9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s="5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41773.008738425924</v>
      </c>
      <c r="T1880" s="9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</v>
      </c>
      <c r="P1881" s="5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42413.649641203709</v>
      </c>
      <c r="T1881" s="9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</v>
      </c>
      <c r="P1882" s="5">
        <f t="shared" si="175"/>
        <v>41.83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42430.566898148143</v>
      </c>
      <c r="T1882" s="9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173</v>
      </c>
      <c r="P1883" s="5">
        <f t="shared" si="175"/>
        <v>49.34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42043.152650462958</v>
      </c>
      <c r="T1883" s="9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101</v>
      </c>
      <c r="P1884" s="5">
        <f t="shared" si="175"/>
        <v>41.73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41067.949212962965</v>
      </c>
      <c r="T1884" s="9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105</v>
      </c>
      <c r="P1885" s="5">
        <f t="shared" si="175"/>
        <v>32.72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40977.948009259257</v>
      </c>
      <c r="T1885" s="9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</v>
      </c>
      <c r="P1886" s="5">
        <f t="shared" si="175"/>
        <v>51.96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41205.198321759257</v>
      </c>
      <c r="T1886" s="9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</v>
      </c>
      <c r="P1887" s="5">
        <f t="shared" si="175"/>
        <v>50.69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41099.093865740739</v>
      </c>
      <c r="T1887" s="9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</v>
      </c>
      <c r="P1888" s="5">
        <f t="shared" si="175"/>
        <v>42.24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41925.906689814816</v>
      </c>
      <c r="T1888" s="9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</v>
      </c>
      <c r="P1889" s="5">
        <f t="shared" si="175"/>
        <v>416.88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42323.800138888888</v>
      </c>
      <c r="T1889" s="9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</v>
      </c>
      <c r="P1890" s="5">
        <f t="shared" si="175"/>
        <v>46.65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40299.239953703705</v>
      </c>
      <c r="T1890" s="9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107</v>
      </c>
      <c r="P1891" s="5">
        <f t="shared" si="175"/>
        <v>48.45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41299.793356481481</v>
      </c>
      <c r="T1891" s="9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145</v>
      </c>
      <c r="P1892" s="5">
        <f t="shared" si="175"/>
        <v>70.53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41228.786203703705</v>
      </c>
      <c r="T1892" s="9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106</v>
      </c>
      <c r="P1893" s="5">
        <f t="shared" si="175"/>
        <v>87.96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40335.798078703701</v>
      </c>
      <c r="T1893" s="9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137</v>
      </c>
      <c r="P1894" s="5">
        <f t="shared" si="175"/>
        <v>26.27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40671.637511574074</v>
      </c>
      <c r="T1894" s="9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 s="5">
        <f t="shared" si="175"/>
        <v>57.78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40632.94195601852</v>
      </c>
      <c r="T1895" s="9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115</v>
      </c>
      <c r="P1896" s="5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40920.904895833337</v>
      </c>
      <c r="T1896" s="9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102</v>
      </c>
      <c r="P1897" s="5">
        <f t="shared" si="175"/>
        <v>196.34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42267.746782407412</v>
      </c>
      <c r="T1897" s="9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124</v>
      </c>
      <c r="P1898" s="5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40981.710243055553</v>
      </c>
      <c r="T1898" s="9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</v>
      </c>
      <c r="P1899" s="5">
        <f t="shared" si="175"/>
        <v>35.549999999999997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41680.583402777782</v>
      </c>
      <c r="T1899" s="9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145</v>
      </c>
      <c r="P1900" s="5">
        <f t="shared" si="175"/>
        <v>68.81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42366.192974537036</v>
      </c>
      <c r="T1900" s="9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</v>
      </c>
      <c r="P1901" s="5">
        <f t="shared" si="175"/>
        <v>28.57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42058.941736111112</v>
      </c>
      <c r="T1901" s="9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</v>
      </c>
      <c r="P1902" s="5">
        <f t="shared" si="175"/>
        <v>50.63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41160.871886574074</v>
      </c>
      <c r="T1902" s="9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3</v>
      </c>
      <c r="P1903" s="5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42116.54315972222</v>
      </c>
      <c r="T1903" s="9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</v>
      </c>
      <c r="P1904" s="5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42037.789895833332</v>
      </c>
      <c r="T1904" s="9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47</v>
      </c>
      <c r="P1905" s="5">
        <f t="shared" si="175"/>
        <v>34.1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42702.770729166667</v>
      </c>
      <c r="T1905" s="9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</v>
      </c>
      <c r="P1906" s="5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42326.685428240744</v>
      </c>
      <c r="T1906" s="9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</v>
      </c>
      <c r="P1907" s="5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41859.925856481481</v>
      </c>
      <c r="T1907" s="9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43</v>
      </c>
      <c r="P1908" s="5">
        <f t="shared" si="175"/>
        <v>215.96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42514.671099537038</v>
      </c>
      <c r="T1908" s="9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</v>
      </c>
      <c r="P1909" s="5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41767.587094907409</v>
      </c>
      <c r="T1909" s="9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2</v>
      </c>
      <c r="P1910" s="5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42703.917824074073</v>
      </c>
      <c r="T1910" s="9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</v>
      </c>
      <c r="P1911" s="5">
        <f t="shared" si="175"/>
        <v>129.97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41905.429155092592</v>
      </c>
      <c r="T1911" s="9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</v>
      </c>
      <c r="P1912" s="5">
        <f t="shared" si="175"/>
        <v>117.49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42264.963159722218</v>
      </c>
      <c r="T1912" s="9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0</v>
      </c>
      <c r="P1913" s="5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41830.033958333333</v>
      </c>
      <c r="T1913" s="9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</v>
      </c>
      <c r="P1914" s="5">
        <f t="shared" si="175"/>
        <v>70.599999999999994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42129.226388888885</v>
      </c>
      <c r="T1914" s="9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</v>
      </c>
      <c r="P1915" s="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41890.511319444442</v>
      </c>
      <c r="T1915" s="9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</v>
      </c>
      <c r="P1916" s="5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41929.174456018518</v>
      </c>
      <c r="T1916" s="9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2</v>
      </c>
      <c r="P1917" s="5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41864.04886574074</v>
      </c>
      <c r="T1917" s="9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1</v>
      </c>
      <c r="P1918" s="5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42656.717303240745</v>
      </c>
      <c r="T1918" s="9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53</v>
      </c>
      <c r="P1919" s="5">
        <f t="shared" si="175"/>
        <v>2928.93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42746.270057870366</v>
      </c>
      <c r="T1919" s="9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</v>
      </c>
      <c r="P1920" s="5">
        <f t="shared" si="175"/>
        <v>28.89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41828.789942129632</v>
      </c>
      <c r="T1920" s="9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</v>
      </c>
      <c r="P1921" s="5">
        <f t="shared" si="175"/>
        <v>29.63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42113.875567129624</v>
      </c>
      <c r="T1921" s="9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</v>
      </c>
      <c r="P1922" s="5">
        <f t="shared" si="175"/>
        <v>40.98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42270.875706018516</v>
      </c>
      <c r="T1922" s="9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ROUND((E1923/D1923)*100,0)</f>
        <v>137</v>
      </c>
      <c r="P1923" s="5">
        <f t="shared" ref="P1923:P1986" si="181">ROUND((E1923/L1923),2)</f>
        <v>54</v>
      </c>
      <c r="Q1923" t="str">
        <f t="shared" ref="Q1923:Q1986" si="182">LEFT(N1923,FIND("/",N1923,1)-1)</f>
        <v>music</v>
      </c>
      <c r="R1923" t="str">
        <f t="shared" ref="R1923:R1986" si="183">RIGHT(N1923,LEN(N1923)-FIND("/",N1923,1))</f>
        <v>indie rock</v>
      </c>
      <c r="S1923" s="9">
        <f t="shared" ref="S1923:S1986" si="184">(((J1923/60)/60)/24)+DATE(1970,1,1)</f>
        <v>41074.221562500003</v>
      </c>
      <c r="T1923" s="9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116</v>
      </c>
      <c r="P1924" s="5">
        <f t="shared" si="181"/>
        <v>36.11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41590.255868055552</v>
      </c>
      <c r="T1924" s="9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241</v>
      </c>
      <c r="P1925" s="5">
        <f t="shared" si="181"/>
        <v>23.15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40772.848749999997</v>
      </c>
      <c r="T1925" s="9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</v>
      </c>
      <c r="P1926" s="5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41626.761053240742</v>
      </c>
      <c r="T1926" s="9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</v>
      </c>
      <c r="P1927" s="5">
        <f t="shared" si="181"/>
        <v>31.83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41535.90148148148</v>
      </c>
      <c r="T1927" s="9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</v>
      </c>
      <c r="P1928" s="5">
        <f t="shared" si="181"/>
        <v>27.39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40456.954351851848</v>
      </c>
      <c r="T1928" s="9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</v>
      </c>
      <c r="P1929" s="5">
        <f t="shared" si="181"/>
        <v>56.36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40960.861562500002</v>
      </c>
      <c r="T1929" s="9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</v>
      </c>
      <c r="P1930" s="5">
        <f t="shared" si="181"/>
        <v>77.349999999999994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41371.648078703707</v>
      </c>
      <c r="T1930" s="9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</v>
      </c>
      <c r="P1931" s="5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40687.021597222221</v>
      </c>
      <c r="T1931" s="9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 s="5">
        <f t="shared" si="181"/>
        <v>48.85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41402.558819444443</v>
      </c>
      <c r="T1932" s="9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121</v>
      </c>
      <c r="P1933" s="5">
        <f t="shared" si="181"/>
        <v>48.24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41037.892465277779</v>
      </c>
      <c r="T1933" s="9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107</v>
      </c>
      <c r="P1934" s="5">
        <f t="shared" si="181"/>
        <v>70.209999999999994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40911.809872685182</v>
      </c>
      <c r="T1934" s="9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</v>
      </c>
      <c r="P1935" s="5">
        <f t="shared" si="181"/>
        <v>94.05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41879.130868055552</v>
      </c>
      <c r="T1935" s="9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124</v>
      </c>
      <c r="P1936" s="5">
        <f t="shared" si="181"/>
        <v>80.27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40865.867141203707</v>
      </c>
      <c r="T1936" s="9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</v>
      </c>
      <c r="P1937" s="5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41773.932534722226</v>
      </c>
      <c r="T1937" s="9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117</v>
      </c>
      <c r="P1938" s="5">
        <f t="shared" si="181"/>
        <v>60.27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40852.889699074076</v>
      </c>
      <c r="T1938" s="9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</v>
      </c>
      <c r="P1939" s="5">
        <f t="shared" si="181"/>
        <v>38.74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41059.118993055556</v>
      </c>
      <c r="T1939" s="9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116</v>
      </c>
      <c r="P1940" s="5">
        <f t="shared" si="181"/>
        <v>152.54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41426.259618055556</v>
      </c>
      <c r="T1940" s="9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111</v>
      </c>
      <c r="P1941" s="5">
        <f t="shared" si="181"/>
        <v>115.31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41313.985046296293</v>
      </c>
      <c r="T1941" s="9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171</v>
      </c>
      <c r="P1942" s="5">
        <f t="shared" si="181"/>
        <v>35.840000000000003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40670.507326388892</v>
      </c>
      <c r="T1942" s="9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</v>
      </c>
      <c r="P1943" s="5">
        <f t="shared" si="181"/>
        <v>64.569999999999993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41744.290868055556</v>
      </c>
      <c r="T1943" s="9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</v>
      </c>
      <c r="P1944" s="5">
        <f t="shared" si="181"/>
        <v>87.44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40638.828009259261</v>
      </c>
      <c r="T1944" s="9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</v>
      </c>
      <c r="P1945" s="5">
        <f t="shared" si="181"/>
        <v>68.819999999999993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42548.269861111112</v>
      </c>
      <c r="T1945" s="9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</v>
      </c>
      <c r="P1946" s="5">
        <f t="shared" si="181"/>
        <v>176.2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41730.584374999999</v>
      </c>
      <c r="T1946" s="9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</v>
      </c>
      <c r="P1947" s="5">
        <f t="shared" si="181"/>
        <v>511.79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42157.251828703709</v>
      </c>
      <c r="T1947" s="9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150</v>
      </c>
      <c r="P1948" s="5">
        <f t="shared" si="181"/>
        <v>160.44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41689.150011574071</v>
      </c>
      <c r="T1948" s="9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101</v>
      </c>
      <c r="P1949" s="5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40102.918055555558</v>
      </c>
      <c r="T1949" s="9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</v>
      </c>
      <c r="P1950" s="5">
        <f t="shared" si="181"/>
        <v>188.51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42473.604270833333</v>
      </c>
      <c r="T1950" s="9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</v>
      </c>
      <c r="P1951" s="5">
        <f t="shared" si="181"/>
        <v>56.2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41800.423043981478</v>
      </c>
      <c r="T1951" s="9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201</v>
      </c>
      <c r="P1952" s="5">
        <f t="shared" si="181"/>
        <v>51.31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40624.181400462963</v>
      </c>
      <c r="T1952" s="9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</v>
      </c>
      <c r="P1953" s="5">
        <f t="shared" si="181"/>
        <v>127.36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42651.420567129629</v>
      </c>
      <c r="T1953" s="9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</v>
      </c>
      <c r="P1954" s="5">
        <f t="shared" si="181"/>
        <v>101.86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41526.60665509259</v>
      </c>
      <c r="T1954" s="9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226</v>
      </c>
      <c r="P1955" s="5">
        <f t="shared" si="181"/>
        <v>230.56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40941.199826388889</v>
      </c>
      <c r="T1955" s="9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699</v>
      </c>
      <c r="P1956" s="5">
        <f t="shared" si="181"/>
        <v>842.11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42394.580740740741</v>
      </c>
      <c r="T1956" s="9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399</v>
      </c>
      <c r="P1957" s="5">
        <f t="shared" si="181"/>
        <v>577.28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41020.271770833337</v>
      </c>
      <c r="T1957" s="9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</v>
      </c>
      <c r="P1958" s="5">
        <f t="shared" si="181"/>
        <v>483.34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42067.923668981486</v>
      </c>
      <c r="T1958" s="9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168</v>
      </c>
      <c r="P1959" s="5">
        <f t="shared" si="181"/>
        <v>76.14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41179.098530092589</v>
      </c>
      <c r="T1959" s="9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1436</v>
      </c>
      <c r="P1960" s="5">
        <f t="shared" si="181"/>
        <v>74.11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41326.987974537034</v>
      </c>
      <c r="T1960" s="9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157</v>
      </c>
      <c r="P1961" s="5">
        <f t="shared" si="181"/>
        <v>36.97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41871.845601851855</v>
      </c>
      <c r="T1961" s="9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118</v>
      </c>
      <c r="P1962" s="5">
        <f t="shared" si="181"/>
        <v>2500.9699999999998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41964.362743055557</v>
      </c>
      <c r="T1962" s="9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</v>
      </c>
      <c r="P1963" s="5">
        <f t="shared" si="181"/>
        <v>67.69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41148.194641203707</v>
      </c>
      <c r="T1963" s="9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193</v>
      </c>
      <c r="P1964" s="5">
        <f t="shared" si="181"/>
        <v>63.05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41742.780509259261</v>
      </c>
      <c r="T1964" s="9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127</v>
      </c>
      <c r="P1965" s="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41863.429791666669</v>
      </c>
      <c r="T1965" s="9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260</v>
      </c>
      <c r="P1966" s="5">
        <f t="shared" si="181"/>
        <v>180.75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42452.272824074069</v>
      </c>
      <c r="T1966" s="9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</v>
      </c>
      <c r="P1967" s="5">
        <f t="shared" si="181"/>
        <v>127.32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40898.089236111111</v>
      </c>
      <c r="T1967" s="9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207</v>
      </c>
      <c r="P1968" s="5">
        <f t="shared" si="181"/>
        <v>136.63999999999999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41835.540486111109</v>
      </c>
      <c r="T1968" s="9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</v>
      </c>
      <c r="P1969" s="5">
        <f t="shared" si="181"/>
        <v>182.78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41730.663530092592</v>
      </c>
      <c r="T1969" s="9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285</v>
      </c>
      <c r="P1970" s="5">
        <f t="shared" si="181"/>
        <v>279.38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42676.586979166663</v>
      </c>
      <c r="T1970" s="9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</v>
      </c>
      <c r="P1971" s="5">
        <f t="shared" si="181"/>
        <v>61.38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42557.792453703703</v>
      </c>
      <c r="T1971" s="9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1132</v>
      </c>
      <c r="P1972" s="5">
        <f t="shared" si="181"/>
        <v>80.73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41324.193298611113</v>
      </c>
      <c r="T1972" s="9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</v>
      </c>
      <c r="P1973" s="5">
        <f t="shared" si="181"/>
        <v>272.36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41561.500706018516</v>
      </c>
      <c r="T1973" s="9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</v>
      </c>
      <c r="P1974" s="5">
        <f t="shared" si="181"/>
        <v>70.849999999999994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41201.012083333335</v>
      </c>
      <c r="T1974" s="9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257</v>
      </c>
      <c r="P1975" s="5">
        <f t="shared" si="181"/>
        <v>247.94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42549.722962962958</v>
      </c>
      <c r="T1975" s="9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</v>
      </c>
      <c r="P1976" s="5">
        <f t="shared" si="181"/>
        <v>186.81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41445.334131944444</v>
      </c>
      <c r="T1976" s="9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209</v>
      </c>
      <c r="P1977" s="5">
        <f t="shared" si="181"/>
        <v>131.99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41313.755219907405</v>
      </c>
      <c r="T1977" s="9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347</v>
      </c>
      <c r="P1978" s="5">
        <f t="shared" si="181"/>
        <v>29.31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41438.899594907409</v>
      </c>
      <c r="T1978" s="9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</v>
      </c>
      <c r="P1979" s="5">
        <f t="shared" si="181"/>
        <v>245.02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42311.216898148152</v>
      </c>
      <c r="T1979" s="9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1027</v>
      </c>
      <c r="P1980" s="5">
        <f t="shared" si="181"/>
        <v>1323.25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41039.225601851853</v>
      </c>
      <c r="T1980" s="9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115</v>
      </c>
      <c r="P1981" s="5">
        <f t="shared" si="181"/>
        <v>282.66000000000003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42290.460023148145</v>
      </c>
      <c r="T1981" s="9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355</v>
      </c>
      <c r="P1982" s="5">
        <f t="shared" si="181"/>
        <v>91.21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42423.542384259257</v>
      </c>
      <c r="T1982" s="9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</v>
      </c>
      <c r="P1983" s="5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41799.725289351853</v>
      </c>
      <c r="T1983" s="9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s="5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42678.586655092593</v>
      </c>
      <c r="T1984" s="9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</v>
      </c>
      <c r="P1985" s="5">
        <f t="shared" si="181"/>
        <v>88.69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42593.011782407411</v>
      </c>
      <c r="T1985" s="9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</v>
      </c>
      <c r="P1986" s="5">
        <f t="shared" si="181"/>
        <v>453.14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41913.790289351848</v>
      </c>
      <c r="T1986" s="9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ROUND((E1987/D1987)*100,0)</f>
        <v>3</v>
      </c>
      <c r="P1987" s="5">
        <f t="shared" ref="P1987:P2050" si="187">ROUND((E1987/L1987),2)</f>
        <v>12.75</v>
      </c>
      <c r="Q1987" t="str">
        <f t="shared" ref="Q1987:Q2050" si="188">LEFT(N1987,FIND("/",N1987,1)-1)</f>
        <v>photography</v>
      </c>
      <c r="R1987" t="str">
        <f t="shared" ref="R1987:R2050" si="189">RIGHT(N1987,LEN(N1987)-FIND("/",N1987,1))</f>
        <v>people</v>
      </c>
      <c r="S1987" s="9">
        <f t="shared" ref="S1987:S2050" si="190">(((J1987/60)/60)/24)+DATE(1970,1,1)</f>
        <v>42555.698738425926</v>
      </c>
      <c r="T1987" s="9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</v>
      </c>
      <c r="P1988" s="5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42413.433831018512</v>
      </c>
      <c r="T1988" s="9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</v>
      </c>
      <c r="P1989" s="5">
        <f t="shared" si="187"/>
        <v>83.43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42034.639768518522</v>
      </c>
      <c r="T1989" s="9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</v>
      </c>
      <c r="P1990" s="5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42206.763217592597</v>
      </c>
      <c r="T1990" s="9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 s="5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42685.680648148147</v>
      </c>
      <c r="T1991" s="9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17</v>
      </c>
      <c r="P1992" s="5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42398.195972222224</v>
      </c>
      <c r="T1992" s="9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</v>
      </c>
      <c r="P1993" s="5">
        <f t="shared" si="187"/>
        <v>46.67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42167.89335648148</v>
      </c>
      <c r="T1993" s="9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</v>
      </c>
      <c r="P1994" s="5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42023.143414351856</v>
      </c>
      <c r="T1994" s="9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s="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42329.58839120371</v>
      </c>
      <c r="T1995" s="9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s="5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42651.006273148145</v>
      </c>
      <c r="T1996" s="9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8</v>
      </c>
      <c r="P1997" s="5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42181.902037037042</v>
      </c>
      <c r="T1997" s="9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s="5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41800.819571759261</v>
      </c>
      <c r="T1998" s="9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s="5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41847.930694444447</v>
      </c>
      <c r="T1999" s="9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</v>
      </c>
      <c r="P2000" s="5">
        <f t="shared" si="187"/>
        <v>218.33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41807.118495370371</v>
      </c>
      <c r="T2000" s="9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1</v>
      </c>
      <c r="P2001" s="5">
        <f t="shared" si="187"/>
        <v>33.71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41926.482731481483</v>
      </c>
      <c r="T2001" s="9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13</v>
      </c>
      <c r="P2002" s="5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42345.951539351852</v>
      </c>
      <c r="T2002" s="9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</v>
      </c>
      <c r="P2003" s="5">
        <f t="shared" si="187"/>
        <v>128.38999999999999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42136.209675925929</v>
      </c>
      <c r="T2003" s="9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217</v>
      </c>
      <c r="P2004" s="5">
        <f t="shared" si="187"/>
        <v>78.83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42728.71230324074</v>
      </c>
      <c r="T2004" s="9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 s="5">
        <f t="shared" si="187"/>
        <v>91.76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40347.125601851854</v>
      </c>
      <c r="T2005" s="9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</v>
      </c>
      <c r="P2006" s="5">
        <f t="shared" si="187"/>
        <v>331.1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41800.604895833334</v>
      </c>
      <c r="T2006" s="9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124</v>
      </c>
      <c r="P2007" s="5">
        <f t="shared" si="187"/>
        <v>194.26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41535.812708333331</v>
      </c>
      <c r="T2007" s="9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248</v>
      </c>
      <c r="P2008" s="5">
        <f t="shared" si="187"/>
        <v>408.98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41941.500520833331</v>
      </c>
      <c r="T2008" s="9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116</v>
      </c>
      <c r="P2009" s="5">
        <f t="shared" si="187"/>
        <v>84.46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40347.837800925925</v>
      </c>
      <c r="T2009" s="9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</v>
      </c>
      <c r="P2010" s="5">
        <f t="shared" si="187"/>
        <v>44.85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40761.604421296295</v>
      </c>
      <c r="T2010" s="9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</v>
      </c>
      <c r="P2011" s="5">
        <f t="shared" si="187"/>
        <v>383.36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42661.323414351849</v>
      </c>
      <c r="T2011" s="9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</v>
      </c>
      <c r="P2012" s="5">
        <f t="shared" si="187"/>
        <v>55.28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42570.996423611112</v>
      </c>
      <c r="T2012" s="9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820</v>
      </c>
      <c r="P2013" s="5">
        <f t="shared" si="187"/>
        <v>422.02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42347.358483796299</v>
      </c>
      <c r="T2013" s="9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235</v>
      </c>
      <c r="P2014" s="5">
        <f t="shared" si="187"/>
        <v>64.180000000000007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42010.822233796294</v>
      </c>
      <c r="T2014" s="9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495</v>
      </c>
      <c r="P2015" s="5">
        <f t="shared" si="187"/>
        <v>173.58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42499.960810185185</v>
      </c>
      <c r="T2015" s="9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7814</v>
      </c>
      <c r="P2016" s="5">
        <f t="shared" si="187"/>
        <v>88.6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41324.214571759258</v>
      </c>
      <c r="T2016" s="9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</v>
      </c>
      <c r="P2017" s="5">
        <f t="shared" si="187"/>
        <v>50.22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40765.876886574071</v>
      </c>
      <c r="T2017" s="9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922</v>
      </c>
      <c r="P2018" s="5">
        <f t="shared" si="187"/>
        <v>192.39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41312.88077546296</v>
      </c>
      <c r="T2018" s="9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</v>
      </c>
      <c r="P2019" s="5">
        <f t="shared" si="187"/>
        <v>73.42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40961.057349537034</v>
      </c>
      <c r="T2019" s="9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</v>
      </c>
      <c r="P2020" s="5">
        <f t="shared" si="187"/>
        <v>147.68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42199.365844907406</v>
      </c>
      <c r="T2020" s="9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485</v>
      </c>
      <c r="P2021" s="5">
        <f t="shared" si="187"/>
        <v>108.97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42605.70857638889</v>
      </c>
      <c r="T2021" s="9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</v>
      </c>
      <c r="P2022" s="5">
        <f t="shared" si="187"/>
        <v>23.65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41737.097499999996</v>
      </c>
      <c r="T2022" s="9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</v>
      </c>
      <c r="P2023" s="5">
        <f t="shared" si="187"/>
        <v>147.94999999999999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41861.070567129631</v>
      </c>
      <c r="T2023" s="9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</v>
      </c>
      <c r="P2024" s="5">
        <f t="shared" si="187"/>
        <v>385.04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42502.569120370375</v>
      </c>
      <c r="T2024" s="9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</v>
      </c>
      <c r="P2025" s="5">
        <f t="shared" si="187"/>
        <v>457.39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42136.420752314814</v>
      </c>
      <c r="T2025" s="9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</v>
      </c>
      <c r="P2026" s="5">
        <f t="shared" si="187"/>
        <v>222.99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41099.966944444444</v>
      </c>
      <c r="T2026" s="9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</v>
      </c>
      <c r="P2027" s="5">
        <f t="shared" si="187"/>
        <v>220.74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42136.184560185182</v>
      </c>
      <c r="T2027" s="9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</v>
      </c>
      <c r="P2028" s="5">
        <f t="shared" si="187"/>
        <v>73.5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41704.735937500001</v>
      </c>
      <c r="T2028" s="9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</v>
      </c>
      <c r="P2029" s="5">
        <f t="shared" si="187"/>
        <v>223.1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42048.813877314817</v>
      </c>
      <c r="T2029" s="9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</v>
      </c>
      <c r="P2030" s="5">
        <f t="shared" si="187"/>
        <v>47.91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40215.919050925928</v>
      </c>
      <c r="T2030" s="9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</v>
      </c>
      <c r="P2031" s="5">
        <f t="shared" si="187"/>
        <v>96.06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41848.021770833337</v>
      </c>
      <c r="T2031" s="9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</v>
      </c>
      <c r="P2032" s="5">
        <f t="shared" si="187"/>
        <v>118.61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41212.996481481481</v>
      </c>
      <c r="T2032" s="9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</v>
      </c>
      <c r="P2033" s="5">
        <f t="shared" si="187"/>
        <v>118.45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41975.329317129625</v>
      </c>
      <c r="T2033" s="9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</v>
      </c>
      <c r="P2034" s="5">
        <f t="shared" si="187"/>
        <v>143.21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42689.565671296295</v>
      </c>
      <c r="T2034" s="9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179</v>
      </c>
      <c r="P2035" s="5">
        <f t="shared" si="187"/>
        <v>282.72000000000003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41725.082384259258</v>
      </c>
      <c r="T2035" s="9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387</v>
      </c>
      <c r="P2036" s="5">
        <f t="shared" si="187"/>
        <v>593.94000000000005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42076.130011574074</v>
      </c>
      <c r="T2036" s="9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</v>
      </c>
      <c r="P2037" s="5">
        <f t="shared" si="187"/>
        <v>262.16000000000003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42311.625081018516</v>
      </c>
      <c r="T2037" s="9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132</v>
      </c>
      <c r="P2038" s="5">
        <f t="shared" si="187"/>
        <v>46.58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41738.864803240744</v>
      </c>
      <c r="T2038" s="9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</v>
      </c>
      <c r="P2039" s="5">
        <f t="shared" si="187"/>
        <v>70.040000000000006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41578.210104166668</v>
      </c>
      <c r="T2039" s="9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421</v>
      </c>
      <c r="P2040" s="5">
        <f t="shared" si="187"/>
        <v>164.91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41424.27107638889</v>
      </c>
      <c r="T2040" s="9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</v>
      </c>
      <c r="P2041" s="5">
        <f t="shared" si="187"/>
        <v>449.26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42675.438946759255</v>
      </c>
      <c r="T2041" s="9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</v>
      </c>
      <c r="P2042" s="5">
        <f t="shared" si="187"/>
        <v>27.47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41578.927118055559</v>
      </c>
      <c r="T2042" s="9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182</v>
      </c>
      <c r="P2043" s="5">
        <f t="shared" si="187"/>
        <v>143.97999999999999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42654.525775462964</v>
      </c>
      <c r="T2043" s="9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124</v>
      </c>
      <c r="P2044" s="5">
        <f t="shared" si="187"/>
        <v>88.24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42331.708032407405</v>
      </c>
      <c r="T2044" s="9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</v>
      </c>
      <c r="P2045" s="5">
        <f t="shared" si="187"/>
        <v>36.33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42661.176817129628</v>
      </c>
      <c r="T2045" s="9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</v>
      </c>
      <c r="P2046" s="5">
        <f t="shared" si="187"/>
        <v>90.18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42138.684189814812</v>
      </c>
      <c r="T2046" s="9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</v>
      </c>
      <c r="P2047" s="5">
        <f t="shared" si="187"/>
        <v>152.62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41069.088506944441</v>
      </c>
      <c r="T2047" s="9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</v>
      </c>
      <c r="P2048" s="5">
        <f t="shared" si="187"/>
        <v>55.81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41387.171805555554</v>
      </c>
      <c r="T2048" s="9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103</v>
      </c>
      <c r="P2049" s="5">
        <f t="shared" si="187"/>
        <v>227.85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42081.903587962966</v>
      </c>
      <c r="T2049" s="9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</v>
      </c>
      <c r="P2050" s="5">
        <f t="shared" si="187"/>
        <v>91.83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41387.651516203703</v>
      </c>
      <c r="T2050" s="9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ROUND((E2051/D2051)*100,0)</f>
        <v>120</v>
      </c>
      <c r="P2051" s="5">
        <f t="shared" ref="P2051:P2114" si="193">ROUND((E2051/L2051),2)</f>
        <v>80.989999999999995</v>
      </c>
      <c r="Q2051" t="str">
        <f t="shared" ref="Q2051:Q2114" si="194">LEFT(N2051,FIND("/",N2051,1)-1)</f>
        <v>technology</v>
      </c>
      <c r="R2051" t="str">
        <f t="shared" ref="R2051:R2114" si="195">RIGHT(N2051,LEN(N2051)-FIND("/",N2051,1))</f>
        <v>hardware</v>
      </c>
      <c r="S2051" s="9">
        <f t="shared" ref="S2051:S2114" si="196">(((J2051/60)/60)/24)+DATE(1970,1,1)</f>
        <v>41575.527349537035</v>
      </c>
      <c r="T2051" s="9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</v>
      </c>
      <c r="P2052" s="5">
        <f t="shared" si="193"/>
        <v>278.39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42115.071504629625</v>
      </c>
      <c r="T2052" s="9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</v>
      </c>
      <c r="P2053" s="5">
        <f t="shared" si="193"/>
        <v>43.1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41604.022418981483</v>
      </c>
      <c r="T2053" s="9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</v>
      </c>
      <c r="P2054" s="5">
        <f t="shared" si="193"/>
        <v>326.29000000000002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42375.08394675926</v>
      </c>
      <c r="T2054" s="9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</v>
      </c>
      <c r="P2055" s="5">
        <f t="shared" si="193"/>
        <v>41.74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42303.617488425924</v>
      </c>
      <c r="T2055" s="9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114</v>
      </c>
      <c r="P2056" s="5">
        <f t="shared" si="193"/>
        <v>64.02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41731.520949074074</v>
      </c>
      <c r="T2056" s="9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</v>
      </c>
      <c r="P2057" s="5">
        <f t="shared" si="193"/>
        <v>99.46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41946.674108796295</v>
      </c>
      <c r="T2057" s="9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</v>
      </c>
      <c r="P2058" s="5">
        <f t="shared" si="193"/>
        <v>138.49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41351.76090277778</v>
      </c>
      <c r="T2058" s="9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</v>
      </c>
      <c r="P2059" s="5">
        <f t="shared" si="193"/>
        <v>45.55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42396.494583333333</v>
      </c>
      <c r="T2059" s="9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</v>
      </c>
      <c r="P2060" s="5">
        <f t="shared" si="193"/>
        <v>10.51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42026.370717592596</v>
      </c>
      <c r="T2060" s="9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</v>
      </c>
      <c r="P2061" s="5">
        <f t="shared" si="193"/>
        <v>114.77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42361.602476851855</v>
      </c>
      <c r="T2061" s="9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</v>
      </c>
      <c r="P2062" s="5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41783.642939814818</v>
      </c>
      <c r="T2062" s="9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108</v>
      </c>
      <c r="P2063" s="5">
        <f t="shared" si="193"/>
        <v>154.16999999999999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42705.764513888891</v>
      </c>
      <c r="T2063" s="9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115</v>
      </c>
      <c r="P2064" s="5">
        <f t="shared" si="193"/>
        <v>566.39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42423.3830787037</v>
      </c>
      <c r="T2064" s="9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</v>
      </c>
      <c r="P2065" s="5">
        <f t="shared" si="193"/>
        <v>120.86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42472.73265046296</v>
      </c>
      <c r="T2065" s="9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</v>
      </c>
      <c r="P2066" s="5">
        <f t="shared" si="193"/>
        <v>86.16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41389.364849537036</v>
      </c>
      <c r="T2066" s="9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</v>
      </c>
      <c r="P2067" s="5">
        <f t="shared" si="193"/>
        <v>51.21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41603.333668981482</v>
      </c>
      <c r="T2067" s="9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219</v>
      </c>
      <c r="P2068" s="5">
        <f t="shared" si="193"/>
        <v>67.260000000000005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41844.771793981483</v>
      </c>
      <c r="T2068" s="9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127</v>
      </c>
      <c r="P2069" s="5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42115.853888888887</v>
      </c>
      <c r="T2069" s="9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</v>
      </c>
      <c r="P2070" s="5">
        <f t="shared" si="193"/>
        <v>346.13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42633.841608796298</v>
      </c>
      <c r="T2070" s="9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</v>
      </c>
      <c r="P2071" s="5">
        <f t="shared" si="193"/>
        <v>244.12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42340.972118055557</v>
      </c>
      <c r="T2071" s="9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</v>
      </c>
      <c r="P2072" s="5">
        <f t="shared" si="193"/>
        <v>259.25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42519.6565162037</v>
      </c>
      <c r="T2072" s="9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281</v>
      </c>
      <c r="P2073" s="5">
        <f t="shared" si="193"/>
        <v>201.96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42600.278749999998</v>
      </c>
      <c r="T2073" s="9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111</v>
      </c>
      <c r="P2074" s="5">
        <f t="shared" si="193"/>
        <v>226.21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42467.581388888888</v>
      </c>
      <c r="T2074" s="9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153</v>
      </c>
      <c r="P2075" s="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42087.668032407411</v>
      </c>
      <c r="T2075" s="9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103</v>
      </c>
      <c r="P2076" s="5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42466.826180555552</v>
      </c>
      <c r="T2076" s="9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</v>
      </c>
      <c r="P2077" s="5">
        <f t="shared" si="193"/>
        <v>20.47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41450.681574074071</v>
      </c>
      <c r="T2077" s="9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</v>
      </c>
      <c r="P2078" s="5">
        <f t="shared" si="193"/>
        <v>116.35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41803.880659722221</v>
      </c>
      <c r="T2078" s="9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116</v>
      </c>
      <c r="P2079" s="5">
        <f t="shared" si="193"/>
        <v>307.2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42103.042546296296</v>
      </c>
      <c r="T2079" s="9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</v>
      </c>
      <c r="P2080" s="5">
        <f t="shared" si="193"/>
        <v>546.69000000000005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42692.771493055552</v>
      </c>
      <c r="T2080" s="9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</v>
      </c>
      <c r="P2081" s="5">
        <f t="shared" si="193"/>
        <v>47.47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42150.71056712963</v>
      </c>
      <c r="T2081" s="9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508</v>
      </c>
      <c r="P2082" s="5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42289.957175925927</v>
      </c>
      <c r="T2082" s="9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115</v>
      </c>
      <c r="P2083" s="5">
        <f t="shared" si="193"/>
        <v>72.91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41004.156886574077</v>
      </c>
      <c r="T2083" s="9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111</v>
      </c>
      <c r="P2084" s="5">
        <f t="shared" si="193"/>
        <v>43.71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40811.120324074072</v>
      </c>
      <c r="T2084" s="9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</v>
      </c>
      <c r="P2085" s="5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41034.72216435185</v>
      </c>
      <c r="T2085" s="9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</v>
      </c>
      <c r="P2086" s="5">
        <f t="shared" si="193"/>
        <v>70.650000000000006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41731.833124999997</v>
      </c>
      <c r="T2086" s="9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124</v>
      </c>
      <c r="P2087" s="5">
        <f t="shared" si="193"/>
        <v>89.3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41075.835497685184</v>
      </c>
      <c r="T2087" s="9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101</v>
      </c>
      <c r="P2088" s="5">
        <f t="shared" si="193"/>
        <v>115.09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40860.67050925926</v>
      </c>
      <c r="T2088" s="9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104</v>
      </c>
      <c r="P2089" s="5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40764.204375000001</v>
      </c>
      <c r="T2089" s="9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116</v>
      </c>
      <c r="P2090" s="5">
        <f t="shared" si="193"/>
        <v>46.2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40395.714722222219</v>
      </c>
      <c r="T2090" s="9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</v>
      </c>
      <c r="P2091" s="5">
        <f t="shared" si="193"/>
        <v>48.55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41453.076319444444</v>
      </c>
      <c r="T2091" s="9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</v>
      </c>
      <c r="P2092" s="5">
        <f t="shared" si="193"/>
        <v>57.52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41299.381423611114</v>
      </c>
      <c r="T2092" s="9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</v>
      </c>
      <c r="P2093" s="5">
        <f t="shared" si="193"/>
        <v>88.15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40555.322662037033</v>
      </c>
      <c r="T2093" s="9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</v>
      </c>
      <c r="P2094" s="5">
        <f t="shared" si="193"/>
        <v>110.49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40763.707546296297</v>
      </c>
      <c r="T2094" s="9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</v>
      </c>
      <c r="P2095" s="5">
        <f t="shared" si="193"/>
        <v>66.83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41205.854537037041</v>
      </c>
      <c r="T2095" s="9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121</v>
      </c>
      <c r="P2096" s="5">
        <f t="shared" si="193"/>
        <v>58.6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40939.02002314815</v>
      </c>
      <c r="T2096" s="9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 s="5">
        <f t="shared" si="193"/>
        <v>113.64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40758.733483796292</v>
      </c>
      <c r="T2097" s="9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102</v>
      </c>
      <c r="P2098" s="5">
        <f t="shared" si="193"/>
        <v>43.57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41192.758506944447</v>
      </c>
      <c r="T2098" s="9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 s="5">
        <f t="shared" si="193"/>
        <v>78.95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40818.58489583333</v>
      </c>
      <c r="T2099" s="9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</v>
      </c>
      <c r="P2100" s="5">
        <f t="shared" si="193"/>
        <v>188.13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40946.11383101852</v>
      </c>
      <c r="T2100" s="9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</v>
      </c>
      <c r="P2101" s="5">
        <f t="shared" si="193"/>
        <v>63.03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42173.746342592596</v>
      </c>
      <c r="T2101" s="9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137</v>
      </c>
      <c r="P2102" s="5">
        <f t="shared" si="193"/>
        <v>30.37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41074.834965277776</v>
      </c>
      <c r="T2102" s="9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</v>
      </c>
      <c r="P2103" s="5">
        <f t="shared" si="193"/>
        <v>51.48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40892.149467592593</v>
      </c>
      <c r="T2103" s="9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 s="5">
        <f t="shared" si="193"/>
        <v>35.79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40638.868611111109</v>
      </c>
      <c r="T2104" s="9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</v>
      </c>
      <c r="P2105" s="5">
        <f t="shared" si="193"/>
        <v>98.82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41192.754942129628</v>
      </c>
      <c r="T2105" s="9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130</v>
      </c>
      <c r="P2106" s="5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41394.074467592596</v>
      </c>
      <c r="T2106" s="9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 s="5">
        <f t="shared" si="193"/>
        <v>51.31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41951.788807870369</v>
      </c>
      <c r="T2107" s="9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</v>
      </c>
      <c r="P2108" s="5">
        <f t="shared" si="193"/>
        <v>53.52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41270.21497685185</v>
      </c>
      <c r="T2108" s="9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108</v>
      </c>
      <c r="P2109" s="5">
        <f t="shared" si="193"/>
        <v>37.15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41934.71056712963</v>
      </c>
      <c r="T2109" s="9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</v>
      </c>
      <c r="P2110" s="5">
        <f t="shared" si="193"/>
        <v>89.9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41135.175694444442</v>
      </c>
      <c r="T2110" s="9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107</v>
      </c>
      <c r="P2111" s="5">
        <f t="shared" si="193"/>
        <v>106.53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42160.708530092597</v>
      </c>
      <c r="T2111" s="9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</v>
      </c>
      <c r="P2112" s="5">
        <f t="shared" si="193"/>
        <v>52.82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41759.670937499999</v>
      </c>
      <c r="T2112" s="9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107</v>
      </c>
      <c r="P2113" s="5">
        <f t="shared" si="193"/>
        <v>54.62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40703.197048611109</v>
      </c>
      <c r="T2113" s="9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 s="5">
        <f t="shared" si="193"/>
        <v>27.27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41365.928159722222</v>
      </c>
      <c r="T2114" s="9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ROUND((E2115/D2115)*100,0)</f>
        <v>105</v>
      </c>
      <c r="P2115" s="5">
        <f t="shared" ref="P2115:P2178" si="199">ROUND((E2115/L2115),2)</f>
        <v>68.599999999999994</v>
      </c>
      <c r="Q2115" t="str">
        <f t="shared" ref="Q2115:Q2178" si="200">LEFT(N2115,FIND("/",N2115,1)-1)</f>
        <v>music</v>
      </c>
      <c r="R2115" t="str">
        <f t="shared" ref="R2115:R2178" si="201">RIGHT(N2115,LEN(N2115)-FIND("/",N2115,1))</f>
        <v>indie rock</v>
      </c>
      <c r="S2115" s="9">
        <f t="shared" ref="S2115:S2178" si="202">(((J2115/60)/60)/24)+DATE(1970,1,1)</f>
        <v>41870.86546296296</v>
      </c>
      <c r="T2115" s="9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105</v>
      </c>
      <c r="P2116" s="5">
        <f t="shared" si="199"/>
        <v>35.61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40458.815625000003</v>
      </c>
      <c r="T2116" s="9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226</v>
      </c>
      <c r="P2117" s="5">
        <f t="shared" si="199"/>
        <v>94.03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40564.081030092595</v>
      </c>
      <c r="T2117" s="9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101</v>
      </c>
      <c r="P2118" s="5">
        <f t="shared" si="199"/>
        <v>526.46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41136.777812500004</v>
      </c>
      <c r="T2118" s="9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148</v>
      </c>
      <c r="P2119" s="5">
        <f t="shared" si="199"/>
        <v>50.66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42290.059594907405</v>
      </c>
      <c r="T2119" s="9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135</v>
      </c>
      <c r="P2120" s="5">
        <f t="shared" si="199"/>
        <v>79.180000000000007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40718.839537037034</v>
      </c>
      <c r="T2120" s="9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101</v>
      </c>
      <c r="P2121" s="5">
        <f t="shared" si="199"/>
        <v>91.59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41107.130150462966</v>
      </c>
      <c r="T2121" s="9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101</v>
      </c>
      <c r="P2122" s="5">
        <f t="shared" si="199"/>
        <v>116.96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41591.964537037034</v>
      </c>
      <c r="T2122" s="9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1</v>
      </c>
      <c r="P2123" s="5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42716.7424537037</v>
      </c>
      <c r="T2123" s="9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</v>
      </c>
      <c r="P2124" s="5">
        <f t="shared" si="199"/>
        <v>103.33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42712.300567129627</v>
      </c>
      <c r="T2124" s="9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 s="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40198.424849537041</v>
      </c>
      <c r="T2125" s="9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</v>
      </c>
      <c r="P2126" s="5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40464.028182870366</v>
      </c>
      <c r="T2126" s="9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</v>
      </c>
      <c r="P2127" s="5">
        <f t="shared" si="199"/>
        <v>31.56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42191.023530092592</v>
      </c>
      <c r="T2127" s="9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</v>
      </c>
      <c r="P2128" s="5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41951.973229166666</v>
      </c>
      <c r="T2128" s="9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29</v>
      </c>
      <c r="P2129" s="5">
        <f t="shared" si="199"/>
        <v>34.22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42045.50535879629</v>
      </c>
      <c r="T2129" s="9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</v>
      </c>
      <c r="P2130" s="5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41843.772789351853</v>
      </c>
      <c r="T2130" s="9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12</v>
      </c>
      <c r="P2131" s="5">
        <f t="shared" si="199"/>
        <v>19.670000000000002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42409.024305555555</v>
      </c>
      <c r="T2131" s="9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</v>
      </c>
      <c r="P2132" s="5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41832.086377314816</v>
      </c>
      <c r="T2132" s="9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 s="5">
        <f t="shared" si="199"/>
        <v>8.33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42167.207071759258</v>
      </c>
      <c r="T2133" s="9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</v>
      </c>
      <c r="P2134" s="5">
        <f t="shared" si="199"/>
        <v>21.34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41643.487175925926</v>
      </c>
      <c r="T2134" s="9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2</v>
      </c>
      <c r="P2135" s="5">
        <f t="shared" si="199"/>
        <v>5.33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40619.097210648149</v>
      </c>
      <c r="T2135" s="9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2</v>
      </c>
      <c r="P2136" s="5">
        <f t="shared" si="199"/>
        <v>34.67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41361.886469907404</v>
      </c>
      <c r="T2136" s="9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10</v>
      </c>
      <c r="P2137" s="5">
        <f t="shared" si="199"/>
        <v>21.73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41156.963344907403</v>
      </c>
      <c r="T2137" s="9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0</v>
      </c>
      <c r="P2138" s="5">
        <f t="shared" si="199"/>
        <v>11.92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41536.509097222224</v>
      </c>
      <c r="T2138" s="9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</v>
      </c>
      <c r="P2139" s="5">
        <f t="shared" si="199"/>
        <v>26.6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41948.771168981482</v>
      </c>
      <c r="T2139" s="9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13</v>
      </c>
      <c r="P2140" s="5">
        <f t="shared" si="199"/>
        <v>10.67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41557.013182870374</v>
      </c>
      <c r="T2140" s="9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</v>
      </c>
      <c r="P2141" s="5">
        <f t="shared" si="199"/>
        <v>29.04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42647.750092592592</v>
      </c>
      <c r="T2141" s="9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</v>
      </c>
      <c r="P2142" s="5">
        <f t="shared" si="199"/>
        <v>50.91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41255.833611111113</v>
      </c>
      <c r="T2142" s="9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s="5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41927.235636574071</v>
      </c>
      <c r="T2143" s="9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6</v>
      </c>
      <c r="P2144" s="5">
        <f t="shared" si="199"/>
        <v>50.08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42340.701504629629</v>
      </c>
      <c r="T2144" s="9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</v>
      </c>
      <c r="P2145" s="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40332.886712962965</v>
      </c>
      <c r="T2145" s="9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2</v>
      </c>
      <c r="P2146" s="5">
        <f t="shared" si="199"/>
        <v>25.29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41499.546759259261</v>
      </c>
      <c r="T2146" s="9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</v>
      </c>
      <c r="P2147" s="5">
        <f t="shared" si="199"/>
        <v>51.29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41575.237430555557</v>
      </c>
      <c r="T2147" s="9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</v>
      </c>
      <c r="P2148" s="5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42397.679513888885</v>
      </c>
      <c r="T2148" s="9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1</v>
      </c>
      <c r="P2149" s="5">
        <f t="shared" si="199"/>
        <v>49.38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41927.295694444445</v>
      </c>
      <c r="T2149" s="9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 s="5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42066.733587962968</v>
      </c>
      <c r="T2150" s="9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s="5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40355.024953703702</v>
      </c>
      <c r="T2151" s="9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1</v>
      </c>
      <c r="P2152" s="5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42534.284710648149</v>
      </c>
      <c r="T2152" s="9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</v>
      </c>
      <c r="P2153" s="5">
        <f t="shared" si="199"/>
        <v>19.670000000000002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42520.847384259265</v>
      </c>
      <c r="T2153" s="9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</v>
      </c>
      <c r="P2154" s="5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41683.832280092596</v>
      </c>
      <c r="T2154" s="9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0</v>
      </c>
      <c r="P2155" s="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41974.911087962959</v>
      </c>
      <c r="T2155" s="9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1</v>
      </c>
      <c r="P2156" s="5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41647.632256944446</v>
      </c>
      <c r="T2156" s="9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</v>
      </c>
      <c r="P2157" s="5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42430.747511574074</v>
      </c>
      <c r="T2157" s="9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3</v>
      </c>
      <c r="P2158" s="5">
        <f t="shared" si="199"/>
        <v>17.989999999999998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41488.85423611111</v>
      </c>
      <c r="T2158" s="9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</v>
      </c>
      <c r="P2159" s="5">
        <f t="shared" si="199"/>
        <v>370.95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42694.98128472222</v>
      </c>
      <c r="T2159" s="9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7</v>
      </c>
      <c r="P2160" s="5">
        <f t="shared" si="199"/>
        <v>63.57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41264.853865740741</v>
      </c>
      <c r="T2160" s="9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1</v>
      </c>
      <c r="P2161" s="5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40710.731180555551</v>
      </c>
      <c r="T2161" s="9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1</v>
      </c>
      <c r="P2162" s="5">
        <f t="shared" si="199"/>
        <v>5.31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41018.711863425924</v>
      </c>
      <c r="T2162" s="9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116</v>
      </c>
      <c r="P2163" s="5">
        <f t="shared" si="199"/>
        <v>35.619999999999997</v>
      </c>
      <c r="Q2163" t="str">
        <f t="shared" si="200"/>
        <v>music</v>
      </c>
      <c r="R2163" t="str">
        <f t="shared" si="201"/>
        <v>rock</v>
      </c>
      <c r="S2163" s="9">
        <f t="shared" si="202"/>
        <v>42240.852534722217</v>
      </c>
      <c r="T2163" s="9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</v>
      </c>
      <c r="P2164" s="5">
        <f t="shared" si="199"/>
        <v>87.1</v>
      </c>
      <c r="Q2164" t="str">
        <f t="shared" si="200"/>
        <v>music</v>
      </c>
      <c r="R2164" t="str">
        <f t="shared" si="201"/>
        <v>rock</v>
      </c>
      <c r="S2164" s="9">
        <f t="shared" si="202"/>
        <v>41813.766099537039</v>
      </c>
      <c r="T2164" s="9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</v>
      </c>
      <c r="P2165" s="5">
        <f t="shared" si="199"/>
        <v>75.11</v>
      </c>
      <c r="Q2165" t="str">
        <f t="shared" si="200"/>
        <v>music</v>
      </c>
      <c r="R2165" t="str">
        <f t="shared" si="201"/>
        <v>rock</v>
      </c>
      <c r="S2165" s="9">
        <f t="shared" si="202"/>
        <v>42111.899537037039</v>
      </c>
      <c r="T2165" s="9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103</v>
      </c>
      <c r="P2166" s="5">
        <f t="shared" si="199"/>
        <v>68.010000000000005</v>
      </c>
      <c r="Q2166" t="str">
        <f t="shared" si="200"/>
        <v>music</v>
      </c>
      <c r="R2166" t="str">
        <f t="shared" si="201"/>
        <v>rock</v>
      </c>
      <c r="S2166" s="9">
        <f t="shared" si="202"/>
        <v>42515.71775462963</v>
      </c>
      <c r="T2166" s="9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139</v>
      </c>
      <c r="P2167" s="5">
        <f t="shared" si="199"/>
        <v>29.62</v>
      </c>
      <c r="Q2167" t="str">
        <f t="shared" si="200"/>
        <v>music</v>
      </c>
      <c r="R2167" t="str">
        <f t="shared" si="201"/>
        <v>rock</v>
      </c>
      <c r="S2167" s="9">
        <f t="shared" si="202"/>
        <v>42438.667071759264</v>
      </c>
      <c r="T2167" s="9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147</v>
      </c>
      <c r="P2168" s="5">
        <f t="shared" si="199"/>
        <v>91.63</v>
      </c>
      <c r="Q2168" t="str">
        <f t="shared" si="200"/>
        <v>music</v>
      </c>
      <c r="R2168" t="str">
        <f t="shared" si="201"/>
        <v>rock</v>
      </c>
      <c r="S2168" s="9">
        <f t="shared" si="202"/>
        <v>41933.838171296295</v>
      </c>
      <c r="T2168" s="9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 s="5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41153.066400462965</v>
      </c>
      <c r="T2169" s="9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122</v>
      </c>
      <c r="P2170" s="5">
        <f t="shared" si="199"/>
        <v>64.37</v>
      </c>
      <c r="Q2170" t="str">
        <f t="shared" si="200"/>
        <v>music</v>
      </c>
      <c r="R2170" t="str">
        <f t="shared" si="201"/>
        <v>rock</v>
      </c>
      <c r="S2170" s="9">
        <f t="shared" si="202"/>
        <v>42745.600243055553</v>
      </c>
      <c r="T2170" s="9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 s="5">
        <f t="shared" si="199"/>
        <v>21.86</v>
      </c>
      <c r="Q2171" t="str">
        <f t="shared" si="200"/>
        <v>music</v>
      </c>
      <c r="R2171" t="str">
        <f t="shared" si="201"/>
        <v>rock</v>
      </c>
      <c r="S2171" s="9">
        <f t="shared" si="202"/>
        <v>42793.700821759259</v>
      </c>
      <c r="T2171" s="9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181</v>
      </c>
      <c r="P2172" s="5">
        <f t="shared" si="199"/>
        <v>33.32</v>
      </c>
      <c r="Q2172" t="str">
        <f t="shared" si="200"/>
        <v>music</v>
      </c>
      <c r="R2172" t="str">
        <f t="shared" si="201"/>
        <v>rock</v>
      </c>
      <c r="S2172" s="9">
        <f t="shared" si="202"/>
        <v>42198.750254629631</v>
      </c>
      <c r="T2172" s="9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</v>
      </c>
      <c r="P2173" s="5">
        <f t="shared" si="199"/>
        <v>90.28</v>
      </c>
      <c r="Q2173" t="str">
        <f t="shared" si="200"/>
        <v>music</v>
      </c>
      <c r="R2173" t="str">
        <f t="shared" si="201"/>
        <v>rock</v>
      </c>
      <c r="S2173" s="9">
        <f t="shared" si="202"/>
        <v>42141.95711805555</v>
      </c>
      <c r="T2173" s="9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 s="5">
        <f t="shared" si="199"/>
        <v>76.92</v>
      </c>
      <c r="Q2174" t="str">
        <f t="shared" si="200"/>
        <v>music</v>
      </c>
      <c r="R2174" t="str">
        <f t="shared" si="201"/>
        <v>rock</v>
      </c>
      <c r="S2174" s="9">
        <f t="shared" si="202"/>
        <v>42082.580092592587</v>
      </c>
      <c r="T2174" s="9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127</v>
      </c>
      <c r="P2175" s="5">
        <f t="shared" si="199"/>
        <v>59.23</v>
      </c>
      <c r="Q2175" t="str">
        <f t="shared" si="200"/>
        <v>music</v>
      </c>
      <c r="R2175" t="str">
        <f t="shared" si="201"/>
        <v>rock</v>
      </c>
      <c r="S2175" s="9">
        <f t="shared" si="202"/>
        <v>41495.692627314813</v>
      </c>
      <c r="T2175" s="9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103</v>
      </c>
      <c r="P2176" s="5">
        <f t="shared" si="199"/>
        <v>65.38</v>
      </c>
      <c r="Q2176" t="str">
        <f t="shared" si="200"/>
        <v>music</v>
      </c>
      <c r="R2176" t="str">
        <f t="shared" si="201"/>
        <v>rock</v>
      </c>
      <c r="S2176" s="9">
        <f t="shared" si="202"/>
        <v>42465.542905092589</v>
      </c>
      <c r="T2176" s="9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 s="5">
        <f t="shared" si="199"/>
        <v>67.31</v>
      </c>
      <c r="Q2177" t="str">
        <f t="shared" si="200"/>
        <v>music</v>
      </c>
      <c r="R2177" t="str">
        <f t="shared" si="201"/>
        <v>rock</v>
      </c>
      <c r="S2177" s="9">
        <f t="shared" si="202"/>
        <v>42565.009097222224</v>
      </c>
      <c r="T2177" s="9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</v>
      </c>
      <c r="P2178" s="5">
        <f t="shared" si="199"/>
        <v>88.75</v>
      </c>
      <c r="Q2178" t="str">
        <f t="shared" si="200"/>
        <v>music</v>
      </c>
      <c r="R2178" t="str">
        <f t="shared" si="201"/>
        <v>rock</v>
      </c>
      <c r="S2178" s="9">
        <f t="shared" si="202"/>
        <v>42096.633206018523</v>
      </c>
      <c r="T2178" s="9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ROUND((E2179/D2179)*100,0)</f>
        <v>100</v>
      </c>
      <c r="P2179" s="5">
        <f t="shared" ref="P2179:P2242" si="205">ROUND((E2179/L2179),2)</f>
        <v>65.87</v>
      </c>
      <c r="Q2179" t="str">
        <f t="shared" ref="Q2179:Q2242" si="206">LEFT(N2179,FIND("/",N2179,1)-1)</f>
        <v>music</v>
      </c>
      <c r="R2179" t="str">
        <f t="shared" ref="R2179:R2242" si="207">RIGHT(N2179,LEN(N2179)-FIND("/",N2179,1))</f>
        <v>rock</v>
      </c>
      <c r="S2179" s="9">
        <f t="shared" ref="S2179:S2242" si="208">(((J2179/60)/60)/24)+DATE(1970,1,1)</f>
        <v>42502.250775462962</v>
      </c>
      <c r="T2179" s="9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139</v>
      </c>
      <c r="P2180" s="5">
        <f t="shared" si="205"/>
        <v>40.35</v>
      </c>
      <c r="Q2180" t="str">
        <f t="shared" si="206"/>
        <v>music</v>
      </c>
      <c r="R2180" t="str">
        <f t="shared" si="207"/>
        <v>rock</v>
      </c>
      <c r="S2180" s="9">
        <f t="shared" si="208"/>
        <v>42723.63653935185</v>
      </c>
      <c r="T2180" s="9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</v>
      </c>
      <c r="P2181" s="5">
        <f t="shared" si="205"/>
        <v>76.86</v>
      </c>
      <c r="Q2181" t="str">
        <f t="shared" si="206"/>
        <v>music</v>
      </c>
      <c r="R2181" t="str">
        <f t="shared" si="207"/>
        <v>rock</v>
      </c>
      <c r="S2181" s="9">
        <f t="shared" si="208"/>
        <v>42075.171203703707</v>
      </c>
      <c r="T2181" s="9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</v>
      </c>
      <c r="P2182" s="5">
        <f t="shared" si="205"/>
        <v>68.709999999999994</v>
      </c>
      <c r="Q2182" t="str">
        <f t="shared" si="206"/>
        <v>music</v>
      </c>
      <c r="R2182" t="str">
        <f t="shared" si="207"/>
        <v>rock</v>
      </c>
      <c r="S2182" s="9">
        <f t="shared" si="208"/>
        <v>42279.669768518521</v>
      </c>
      <c r="T2182" s="9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</v>
      </c>
      <c r="P2183" s="5">
        <f t="shared" si="205"/>
        <v>57.77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42773.005243055552</v>
      </c>
      <c r="T2183" s="9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</v>
      </c>
      <c r="P2184" s="5">
        <f t="shared" si="205"/>
        <v>44.17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41879.900752314818</v>
      </c>
      <c r="T2184" s="9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</v>
      </c>
      <c r="P2185" s="5">
        <f t="shared" si="205"/>
        <v>31.57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42745.365474537044</v>
      </c>
      <c r="T2185" s="9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285</v>
      </c>
      <c r="P2186" s="5">
        <f t="shared" si="205"/>
        <v>107.05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42380.690289351856</v>
      </c>
      <c r="T2186" s="9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1857</v>
      </c>
      <c r="P2187" s="5">
        <f t="shared" si="205"/>
        <v>149.03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41319.349988425929</v>
      </c>
      <c r="T2187" s="9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110</v>
      </c>
      <c r="P2188" s="5">
        <f t="shared" si="205"/>
        <v>55.96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42583.615081018521</v>
      </c>
      <c r="T2188" s="9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1015</v>
      </c>
      <c r="P2189" s="5">
        <f t="shared" si="205"/>
        <v>56.97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42068.209097222221</v>
      </c>
      <c r="T2189" s="9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</v>
      </c>
      <c r="P2190" s="5">
        <f t="shared" si="205"/>
        <v>44.06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42633.586122685185</v>
      </c>
      <c r="T2190" s="9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</v>
      </c>
      <c r="P2191" s="5">
        <f t="shared" si="205"/>
        <v>68.63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42467.788194444445</v>
      </c>
      <c r="T2191" s="9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185</v>
      </c>
      <c r="P2192" s="5">
        <f t="shared" si="205"/>
        <v>65.319999999999993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42417.625046296293</v>
      </c>
      <c r="T2192" s="9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120</v>
      </c>
      <c r="P2193" s="5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42768.833645833336</v>
      </c>
      <c r="T2193" s="9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</v>
      </c>
      <c r="P2194" s="5">
        <f t="shared" si="205"/>
        <v>40.07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42691.8512037037</v>
      </c>
      <c r="T2194" s="9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</v>
      </c>
      <c r="P2195" s="5">
        <f t="shared" si="205"/>
        <v>75.650000000000006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42664.405925925923</v>
      </c>
      <c r="T2195" s="9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</v>
      </c>
      <c r="P2196" s="5">
        <f t="shared" si="205"/>
        <v>61.2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42425.757986111115</v>
      </c>
      <c r="T2196" s="9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</v>
      </c>
      <c r="P2197" s="5">
        <f t="shared" si="205"/>
        <v>48.13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42197.771990740745</v>
      </c>
      <c r="T2197" s="9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114</v>
      </c>
      <c r="P2198" s="5">
        <f t="shared" si="205"/>
        <v>68.11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42675.487291666665</v>
      </c>
      <c r="T2198" s="9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</v>
      </c>
      <c r="P2199" s="5">
        <f t="shared" si="205"/>
        <v>65.89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42033.584016203706</v>
      </c>
      <c r="T2199" s="9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133</v>
      </c>
      <c r="P2200" s="5">
        <f t="shared" si="205"/>
        <v>81.650000000000006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42292.513888888891</v>
      </c>
      <c r="T2200" s="9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147</v>
      </c>
      <c r="P2201" s="5">
        <f t="shared" si="205"/>
        <v>52.7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42262.416643518518</v>
      </c>
      <c r="T2201" s="9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</v>
      </c>
      <c r="P2202" s="5">
        <f t="shared" si="205"/>
        <v>41.23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42163.625787037032</v>
      </c>
      <c r="T2202" s="9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383</v>
      </c>
      <c r="P2203" s="5">
        <f t="shared" si="205"/>
        <v>15.04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41276.846817129634</v>
      </c>
      <c r="T2203" s="9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</v>
      </c>
      <c r="P2204" s="5">
        <f t="shared" si="205"/>
        <v>39.07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41184.849166666667</v>
      </c>
      <c r="T2204" s="9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110</v>
      </c>
      <c r="P2205" s="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42241.85974537037</v>
      </c>
      <c r="T2205" s="9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133</v>
      </c>
      <c r="P2206" s="5">
        <f t="shared" si="205"/>
        <v>27.3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41312.311562499999</v>
      </c>
      <c r="T2206" s="9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 s="5">
        <f t="shared" si="205"/>
        <v>42.22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41031.82163194444</v>
      </c>
      <c r="T2207" s="9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103</v>
      </c>
      <c r="P2208" s="5">
        <f t="shared" si="205"/>
        <v>33.24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40997.257222222222</v>
      </c>
      <c r="T2208" s="9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 s="5">
        <f t="shared" si="205"/>
        <v>285.70999999999998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41564.194131944445</v>
      </c>
      <c r="T2209" s="9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102</v>
      </c>
      <c r="P2210" s="5">
        <f t="shared" si="205"/>
        <v>42.33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40946.882245370369</v>
      </c>
      <c r="T2210" s="9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151</v>
      </c>
      <c r="P2211" s="5">
        <f t="shared" si="205"/>
        <v>50.27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41732.479675925926</v>
      </c>
      <c r="T2211" s="9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</v>
      </c>
      <c r="P2212" s="5">
        <f t="shared" si="205"/>
        <v>61.9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40956.066087962965</v>
      </c>
      <c r="T2212" s="9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196</v>
      </c>
      <c r="P2213" s="5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41716.785011574073</v>
      </c>
      <c r="T2213" s="9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</v>
      </c>
      <c r="P2214" s="5">
        <f t="shared" si="205"/>
        <v>55.8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41548.747418981482</v>
      </c>
      <c r="T2214" s="9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 s="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42109.826145833329</v>
      </c>
      <c r="T2215" s="9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293</v>
      </c>
      <c r="P2216" s="5">
        <f t="shared" si="205"/>
        <v>73.13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41646.792222222226</v>
      </c>
      <c r="T2216" s="9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</v>
      </c>
      <c r="P2217" s="5">
        <f t="shared" si="205"/>
        <v>26.06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40958.717268518521</v>
      </c>
      <c r="T2217" s="9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106</v>
      </c>
      <c r="P2218" s="5">
        <f t="shared" si="205"/>
        <v>22.64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42194.751678240747</v>
      </c>
      <c r="T2218" s="9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</v>
      </c>
      <c r="P2219" s="5">
        <f t="shared" si="205"/>
        <v>47.22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42299.776770833334</v>
      </c>
      <c r="T2219" s="9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123</v>
      </c>
      <c r="P2220" s="5">
        <f t="shared" si="205"/>
        <v>32.32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41127.812303240738</v>
      </c>
      <c r="T2220" s="9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102</v>
      </c>
      <c r="P2221" s="5">
        <f t="shared" si="205"/>
        <v>53.42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42205.718888888892</v>
      </c>
      <c r="T2221" s="9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</v>
      </c>
      <c r="P2222" s="5">
        <f t="shared" si="205"/>
        <v>51.3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41452.060601851852</v>
      </c>
      <c r="T2222" s="9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</v>
      </c>
      <c r="P2223" s="5">
        <f t="shared" si="205"/>
        <v>37.200000000000003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42452.666770833333</v>
      </c>
      <c r="T2223" s="9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163</v>
      </c>
      <c r="P2224" s="5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40906.787581018521</v>
      </c>
      <c r="T2224" s="9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106</v>
      </c>
      <c r="P2225" s="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42152.640833333338</v>
      </c>
      <c r="T2225" s="9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</v>
      </c>
      <c r="P2226" s="5">
        <f t="shared" si="205"/>
        <v>82.15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42644.667534722219</v>
      </c>
      <c r="T2226" s="9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945</v>
      </c>
      <c r="P2227" s="5">
        <f t="shared" si="205"/>
        <v>164.8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41873.79184027778</v>
      </c>
      <c r="T2227" s="9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</v>
      </c>
      <c r="P2228" s="5">
        <f t="shared" si="205"/>
        <v>60.82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42381.79886574074</v>
      </c>
      <c r="T2228" s="9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</v>
      </c>
      <c r="P2229" s="5">
        <f t="shared" si="205"/>
        <v>67.97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41561.807349537034</v>
      </c>
      <c r="T2229" s="9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</v>
      </c>
      <c r="P2230" s="5">
        <f t="shared" si="205"/>
        <v>81.56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42202.278194444443</v>
      </c>
      <c r="T2230" s="9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</v>
      </c>
      <c r="P2231" s="5">
        <f t="shared" si="205"/>
        <v>25.43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41484.664247685185</v>
      </c>
      <c r="T2231" s="9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126</v>
      </c>
      <c r="P2232" s="5">
        <f t="shared" si="205"/>
        <v>21.5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41724.881099537037</v>
      </c>
      <c r="T2232" s="9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</v>
      </c>
      <c r="P2233" s="5">
        <f t="shared" si="205"/>
        <v>27.23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41423.910891203705</v>
      </c>
      <c r="T2233" s="9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496</v>
      </c>
      <c r="P2234" s="5">
        <f t="shared" si="205"/>
        <v>25.09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41806.794074074074</v>
      </c>
      <c r="T2234" s="9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</v>
      </c>
      <c r="P2235" s="5">
        <f t="shared" si="205"/>
        <v>21.23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42331.378923611104</v>
      </c>
      <c r="T2235" s="9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 s="5">
        <f t="shared" si="205"/>
        <v>41.61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42710.824618055558</v>
      </c>
      <c r="T2236" s="9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</v>
      </c>
      <c r="P2237" s="5">
        <f t="shared" si="205"/>
        <v>135.59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42062.022118055553</v>
      </c>
      <c r="T2237" s="9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</v>
      </c>
      <c r="P2238" s="5">
        <f t="shared" si="205"/>
        <v>22.12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42371.617164351846</v>
      </c>
      <c r="T2238" s="9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353</v>
      </c>
      <c r="P2239" s="5">
        <f t="shared" si="205"/>
        <v>64.63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41915.003275462965</v>
      </c>
      <c r="T2239" s="9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</v>
      </c>
      <c r="P2240" s="5">
        <f t="shared" si="205"/>
        <v>69.569999999999993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42774.621712962966</v>
      </c>
      <c r="T2240" s="9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</v>
      </c>
      <c r="P2241" s="5">
        <f t="shared" si="205"/>
        <v>75.13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41572.958495370374</v>
      </c>
      <c r="T2241" s="9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271</v>
      </c>
      <c r="P2242" s="5">
        <f t="shared" si="205"/>
        <v>140.97999999999999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42452.825740740736</v>
      </c>
      <c r="T2242" s="9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ROUND((E2243/D2243)*100,0)</f>
        <v>806</v>
      </c>
      <c r="P2243" s="5">
        <f t="shared" ref="P2243:P2306" si="211">ROUND((E2243/L2243),2)</f>
        <v>49.47</v>
      </c>
      <c r="Q2243" t="str">
        <f t="shared" ref="Q2243:Q2306" si="212">LEFT(N2243,FIND("/",N2243,1)-1)</f>
        <v>games</v>
      </c>
      <c r="R2243" t="str">
        <f t="shared" ref="R2243:R2306" si="213">RIGHT(N2243,LEN(N2243)-FIND("/",N2243,1))</f>
        <v>tabletop games</v>
      </c>
      <c r="S2243" s="9">
        <f t="shared" ref="S2243:S2306" si="214">(((J2243/60)/60)/24)+DATE(1970,1,1)</f>
        <v>42766.827546296292</v>
      </c>
      <c r="T2243" s="9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</v>
      </c>
      <c r="P2244" s="5">
        <f t="shared" si="211"/>
        <v>53.87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41569.575613425928</v>
      </c>
      <c r="T2244" s="9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 s="5">
        <f t="shared" si="211"/>
        <v>4.57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42800.751041666663</v>
      </c>
      <c r="T2245" s="9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</v>
      </c>
      <c r="P2246" s="5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42647.818819444445</v>
      </c>
      <c r="T2246" s="9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</v>
      </c>
      <c r="P2247" s="5">
        <f t="shared" si="211"/>
        <v>53.48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41660.708530092597</v>
      </c>
      <c r="T2247" s="9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</v>
      </c>
      <c r="P2248" s="5">
        <f t="shared" si="211"/>
        <v>43.91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42221.79178240741</v>
      </c>
      <c r="T2248" s="9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</v>
      </c>
      <c r="P2249" s="5">
        <f t="shared" si="211"/>
        <v>50.85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42200.666261574079</v>
      </c>
      <c r="T2249" s="9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</v>
      </c>
      <c r="P2250" s="5">
        <f t="shared" si="211"/>
        <v>58.63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42688.875902777778</v>
      </c>
      <c r="T2250" s="9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169</v>
      </c>
      <c r="P2251" s="5">
        <f t="shared" si="211"/>
        <v>32.82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41336.703298611108</v>
      </c>
      <c r="T2251" s="9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</v>
      </c>
      <c r="P2252" s="5">
        <f t="shared" si="211"/>
        <v>426.93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42677.005474537036</v>
      </c>
      <c r="T2252" s="9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</v>
      </c>
      <c r="P2253" s="5">
        <f t="shared" si="211"/>
        <v>23.81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41846.34579861111</v>
      </c>
      <c r="T2253" s="9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</v>
      </c>
      <c r="P2254" s="5">
        <f t="shared" si="211"/>
        <v>98.41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42573.327986111108</v>
      </c>
      <c r="T2254" s="9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113</v>
      </c>
      <c r="P2255" s="5">
        <f t="shared" si="211"/>
        <v>107.32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42296.631331018521</v>
      </c>
      <c r="T2255" s="9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460</v>
      </c>
      <c r="P2256" s="5">
        <f t="shared" si="211"/>
        <v>11.67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42752.647777777776</v>
      </c>
      <c r="T2256" s="9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287</v>
      </c>
      <c r="P2257" s="5">
        <f t="shared" si="211"/>
        <v>41.78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42467.951979166668</v>
      </c>
      <c r="T2257" s="9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223</v>
      </c>
      <c r="P2258" s="5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42682.451921296291</v>
      </c>
      <c r="T2258" s="9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</v>
      </c>
      <c r="P2259" s="5">
        <f t="shared" si="211"/>
        <v>94.1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42505.936678240745</v>
      </c>
      <c r="T2259" s="9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147</v>
      </c>
      <c r="P2260" s="5">
        <f t="shared" si="211"/>
        <v>15.72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42136.75100694444</v>
      </c>
      <c r="T2260" s="9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</v>
      </c>
      <c r="P2261" s="5">
        <f t="shared" si="211"/>
        <v>90.64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42702.804814814815</v>
      </c>
      <c r="T2261" s="9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327</v>
      </c>
      <c r="P2262" s="5">
        <f t="shared" si="211"/>
        <v>97.3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41695.016782407409</v>
      </c>
      <c r="T2262" s="9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780</v>
      </c>
      <c r="P2263" s="5">
        <f t="shared" si="211"/>
        <v>37.119999999999997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42759.724768518514</v>
      </c>
      <c r="T2263" s="9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</v>
      </c>
      <c r="P2264" s="5">
        <f t="shared" si="211"/>
        <v>28.1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41926.585162037038</v>
      </c>
      <c r="T2264" s="9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116</v>
      </c>
      <c r="P2265" s="5">
        <f t="shared" si="211"/>
        <v>144.43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42014.832326388889</v>
      </c>
      <c r="T2265" s="9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</v>
      </c>
      <c r="P2266" s="5">
        <f t="shared" si="211"/>
        <v>24.27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42496.582337962958</v>
      </c>
      <c r="T2266" s="9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299</v>
      </c>
      <c r="P2267" s="5">
        <f t="shared" si="211"/>
        <v>35.119999999999997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42689.853090277778</v>
      </c>
      <c r="T2267" s="9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</v>
      </c>
      <c r="P2268" s="5">
        <f t="shared" si="211"/>
        <v>24.76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42469.874907407408</v>
      </c>
      <c r="T2268" s="9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381</v>
      </c>
      <c r="P2269" s="5">
        <f t="shared" si="211"/>
        <v>188.38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41968.829826388886</v>
      </c>
      <c r="T2269" s="9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103</v>
      </c>
      <c r="P2270" s="5">
        <f t="shared" si="211"/>
        <v>148.08000000000001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42776.082349537035</v>
      </c>
      <c r="T2270" s="9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1802</v>
      </c>
      <c r="P2271" s="5">
        <f t="shared" si="211"/>
        <v>49.93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42776.704432870371</v>
      </c>
      <c r="T2271" s="9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</v>
      </c>
      <c r="P2272" s="5">
        <f t="shared" si="211"/>
        <v>107.82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42725.869363425925</v>
      </c>
      <c r="T2272" s="9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</v>
      </c>
      <c r="P2273" s="5">
        <f t="shared" si="211"/>
        <v>42.63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42684.000046296293</v>
      </c>
      <c r="T2273" s="9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1357</v>
      </c>
      <c r="P2274" s="5">
        <f t="shared" si="211"/>
        <v>14.37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42315.699490740735</v>
      </c>
      <c r="T2274" s="9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</v>
      </c>
      <c r="P2275" s="5">
        <f t="shared" si="211"/>
        <v>37.479999999999997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42781.549097222218</v>
      </c>
      <c r="T2275" s="9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120</v>
      </c>
      <c r="P2276" s="5">
        <f t="shared" si="211"/>
        <v>30.2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41663.500659722224</v>
      </c>
      <c r="T2276" s="9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408</v>
      </c>
      <c r="P2277" s="5">
        <f t="shared" si="211"/>
        <v>33.549999999999997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41965.616655092599</v>
      </c>
      <c r="T2277" s="9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106</v>
      </c>
      <c r="P2278" s="5">
        <f t="shared" si="211"/>
        <v>64.75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41614.651493055557</v>
      </c>
      <c r="T2278" s="9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</v>
      </c>
      <c r="P2279" s="5">
        <f t="shared" si="211"/>
        <v>57.93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40936.678506944445</v>
      </c>
      <c r="T2279" s="9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271</v>
      </c>
      <c r="P2280" s="5">
        <f t="shared" si="211"/>
        <v>53.08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42338.709108796291</v>
      </c>
      <c r="T2280" s="9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154</v>
      </c>
      <c r="P2281" s="5">
        <f t="shared" si="211"/>
        <v>48.06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42020.806701388887</v>
      </c>
      <c r="T2281" s="9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404</v>
      </c>
      <c r="P2282" s="5">
        <f t="shared" si="211"/>
        <v>82.4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42234.624895833331</v>
      </c>
      <c r="T2282" s="9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 s="5">
        <f t="shared" si="211"/>
        <v>50.45</v>
      </c>
      <c r="Q2283" t="str">
        <f t="shared" si="212"/>
        <v>music</v>
      </c>
      <c r="R2283" t="str">
        <f t="shared" si="213"/>
        <v>rock</v>
      </c>
      <c r="S2283" s="9">
        <f t="shared" si="214"/>
        <v>40687.285844907405</v>
      </c>
      <c r="T2283" s="9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</v>
      </c>
      <c r="P2284" s="5">
        <f t="shared" si="211"/>
        <v>115.83</v>
      </c>
      <c r="Q2284" t="str">
        <f t="shared" si="212"/>
        <v>music</v>
      </c>
      <c r="R2284" t="str">
        <f t="shared" si="213"/>
        <v>rock</v>
      </c>
      <c r="S2284" s="9">
        <f t="shared" si="214"/>
        <v>42323.17460648148</v>
      </c>
      <c r="T2284" s="9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101</v>
      </c>
      <c r="P2285" s="5">
        <f t="shared" si="211"/>
        <v>63.03</v>
      </c>
      <c r="Q2285" t="str">
        <f t="shared" si="212"/>
        <v>music</v>
      </c>
      <c r="R2285" t="str">
        <f t="shared" si="213"/>
        <v>rock</v>
      </c>
      <c r="S2285" s="9">
        <f t="shared" si="214"/>
        <v>40978.125046296293</v>
      </c>
      <c r="T2285" s="9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</v>
      </c>
      <c r="P2286" s="5">
        <f t="shared" si="211"/>
        <v>108.02</v>
      </c>
      <c r="Q2286" t="str">
        <f t="shared" si="212"/>
        <v>music</v>
      </c>
      <c r="R2286" t="str">
        <f t="shared" si="213"/>
        <v>rock</v>
      </c>
      <c r="S2286" s="9">
        <f t="shared" si="214"/>
        <v>40585.796817129631</v>
      </c>
      <c r="T2286" s="9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</v>
      </c>
      <c r="P2287" s="5">
        <f t="shared" si="211"/>
        <v>46.09</v>
      </c>
      <c r="Q2287" t="str">
        <f t="shared" si="212"/>
        <v>music</v>
      </c>
      <c r="R2287" t="str">
        <f t="shared" si="213"/>
        <v>rock</v>
      </c>
      <c r="S2287" s="9">
        <f t="shared" si="214"/>
        <v>41059.185682870368</v>
      </c>
      <c r="T2287" s="9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</v>
      </c>
      <c r="P2288" s="5">
        <f t="shared" si="211"/>
        <v>107.21</v>
      </c>
      <c r="Q2288" t="str">
        <f t="shared" si="212"/>
        <v>music</v>
      </c>
      <c r="R2288" t="str">
        <f t="shared" si="213"/>
        <v>rock</v>
      </c>
      <c r="S2288" s="9">
        <f t="shared" si="214"/>
        <v>41494.963587962964</v>
      </c>
      <c r="T2288" s="9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120</v>
      </c>
      <c r="P2289" s="5">
        <f t="shared" si="211"/>
        <v>50.93</v>
      </c>
      <c r="Q2289" t="str">
        <f t="shared" si="212"/>
        <v>music</v>
      </c>
      <c r="R2289" t="str">
        <f t="shared" si="213"/>
        <v>rock</v>
      </c>
      <c r="S2289" s="9">
        <f t="shared" si="214"/>
        <v>41792.667361111111</v>
      </c>
      <c r="T2289" s="9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</v>
      </c>
      <c r="P2290" s="5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41067.827418981484</v>
      </c>
      <c r="T2290" s="9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</v>
      </c>
      <c r="P2291" s="5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41571.998379629629</v>
      </c>
      <c r="T2291" s="9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</v>
      </c>
      <c r="P2292" s="5">
        <f t="shared" si="211"/>
        <v>53.83</v>
      </c>
      <c r="Q2292" t="str">
        <f t="shared" si="212"/>
        <v>music</v>
      </c>
      <c r="R2292" t="str">
        <f t="shared" si="213"/>
        <v>rock</v>
      </c>
      <c r="S2292" s="9">
        <f t="shared" si="214"/>
        <v>40070.253819444442</v>
      </c>
      <c r="T2292" s="9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173</v>
      </c>
      <c r="P2293" s="5">
        <f t="shared" si="211"/>
        <v>100.47</v>
      </c>
      <c r="Q2293" t="str">
        <f t="shared" si="212"/>
        <v>music</v>
      </c>
      <c r="R2293" t="str">
        <f t="shared" si="213"/>
        <v>rock</v>
      </c>
      <c r="S2293" s="9">
        <f t="shared" si="214"/>
        <v>40987.977060185185</v>
      </c>
      <c r="T2293" s="9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</v>
      </c>
      <c r="P2294" s="5">
        <f t="shared" si="211"/>
        <v>46.63</v>
      </c>
      <c r="Q2294" t="str">
        <f t="shared" si="212"/>
        <v>music</v>
      </c>
      <c r="R2294" t="str">
        <f t="shared" si="213"/>
        <v>rock</v>
      </c>
      <c r="S2294" s="9">
        <f t="shared" si="214"/>
        <v>40987.697638888887</v>
      </c>
      <c r="T2294" s="9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</v>
      </c>
      <c r="P2295" s="5">
        <f t="shared" si="211"/>
        <v>34.07</v>
      </c>
      <c r="Q2295" t="str">
        <f t="shared" si="212"/>
        <v>music</v>
      </c>
      <c r="R2295" t="str">
        <f t="shared" si="213"/>
        <v>rock</v>
      </c>
      <c r="S2295" s="9">
        <f t="shared" si="214"/>
        <v>41151.708321759259</v>
      </c>
      <c r="T2295" s="9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</v>
      </c>
      <c r="P2296" s="5">
        <f t="shared" si="211"/>
        <v>65.209999999999994</v>
      </c>
      <c r="Q2296" t="str">
        <f t="shared" si="212"/>
        <v>music</v>
      </c>
      <c r="R2296" t="str">
        <f t="shared" si="213"/>
        <v>rock</v>
      </c>
      <c r="S2296" s="9">
        <f t="shared" si="214"/>
        <v>41264.72314814815</v>
      </c>
      <c r="T2296" s="9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</v>
      </c>
      <c r="P2297" s="5">
        <f t="shared" si="211"/>
        <v>44.21</v>
      </c>
      <c r="Q2297" t="str">
        <f t="shared" si="212"/>
        <v>music</v>
      </c>
      <c r="R2297" t="str">
        <f t="shared" si="213"/>
        <v>rock</v>
      </c>
      <c r="S2297" s="9">
        <f t="shared" si="214"/>
        <v>41270.954351851848</v>
      </c>
      <c r="T2297" s="9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</v>
      </c>
      <c r="P2298" s="5">
        <f t="shared" si="211"/>
        <v>71.97</v>
      </c>
      <c r="Q2298" t="str">
        <f t="shared" si="212"/>
        <v>music</v>
      </c>
      <c r="R2298" t="str">
        <f t="shared" si="213"/>
        <v>rock</v>
      </c>
      <c r="S2298" s="9">
        <f t="shared" si="214"/>
        <v>40927.731782407405</v>
      </c>
      <c r="T2298" s="9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101</v>
      </c>
      <c r="P2299" s="5">
        <f t="shared" si="211"/>
        <v>52.95</v>
      </c>
      <c r="Q2299" t="str">
        <f t="shared" si="212"/>
        <v>music</v>
      </c>
      <c r="R2299" t="str">
        <f t="shared" si="213"/>
        <v>rock</v>
      </c>
      <c r="S2299" s="9">
        <f t="shared" si="214"/>
        <v>40948.042233796295</v>
      </c>
      <c r="T2299" s="9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</v>
      </c>
      <c r="P2300" s="5">
        <f t="shared" si="211"/>
        <v>109.45</v>
      </c>
      <c r="Q2300" t="str">
        <f t="shared" si="212"/>
        <v>music</v>
      </c>
      <c r="R2300" t="str">
        <f t="shared" si="213"/>
        <v>rock</v>
      </c>
      <c r="S2300" s="9">
        <f t="shared" si="214"/>
        <v>41694.84065972222</v>
      </c>
      <c r="T2300" s="9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</v>
      </c>
      <c r="P2301" s="5">
        <f t="shared" si="211"/>
        <v>75.040000000000006</v>
      </c>
      <c r="Q2301" t="str">
        <f t="shared" si="212"/>
        <v>music</v>
      </c>
      <c r="R2301" t="str">
        <f t="shared" si="213"/>
        <v>rock</v>
      </c>
      <c r="S2301" s="9">
        <f t="shared" si="214"/>
        <v>40565.032511574071</v>
      </c>
      <c r="T2301" s="9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</v>
      </c>
      <c r="P2302" s="5">
        <f t="shared" si="211"/>
        <v>115.71</v>
      </c>
      <c r="Q2302" t="str">
        <f t="shared" si="212"/>
        <v>music</v>
      </c>
      <c r="R2302" t="str">
        <f t="shared" si="213"/>
        <v>rock</v>
      </c>
      <c r="S2302" s="9">
        <f t="shared" si="214"/>
        <v>41074.727037037039</v>
      </c>
      <c r="T2302" s="9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134</v>
      </c>
      <c r="P2303" s="5">
        <f t="shared" si="211"/>
        <v>31.66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41416.146944444445</v>
      </c>
      <c r="T2303" s="9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171</v>
      </c>
      <c r="P2304" s="5">
        <f t="shared" si="211"/>
        <v>46.18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41605.868449074071</v>
      </c>
      <c r="T2304" s="9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</v>
      </c>
      <c r="P2305" s="5">
        <f t="shared" si="211"/>
        <v>68.48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40850.111064814817</v>
      </c>
      <c r="T2305" s="9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101</v>
      </c>
      <c r="P2306" s="5">
        <f t="shared" si="211"/>
        <v>53.47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40502.815868055557</v>
      </c>
      <c r="T2306" s="9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ROUND((E2307/D2307)*100,0)</f>
        <v>101</v>
      </c>
      <c r="P2307" s="5">
        <f t="shared" ref="P2307:P2370" si="217">ROUND((E2307/L2307),2)</f>
        <v>109.11</v>
      </c>
      <c r="Q2307" t="str">
        <f t="shared" ref="Q2307:Q2370" si="218">LEFT(N2307,FIND("/",N2307,1)-1)</f>
        <v>music</v>
      </c>
      <c r="R2307" t="str">
        <f t="shared" ref="R2307:R2370" si="219">RIGHT(N2307,LEN(N2307)-FIND("/",N2307,1))</f>
        <v>indie rock</v>
      </c>
      <c r="S2307" s="9">
        <f t="shared" ref="S2307:S2370" si="220">(((J2307/60)/60)/24)+DATE(1970,1,1)</f>
        <v>41834.695277777777</v>
      </c>
      <c r="T2307" s="9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107</v>
      </c>
      <c r="P2308" s="5">
        <f t="shared" si="217"/>
        <v>51.19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40948.16815972222</v>
      </c>
      <c r="T2308" s="9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107</v>
      </c>
      <c r="P2309" s="5">
        <f t="shared" si="217"/>
        <v>27.94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41004.802465277775</v>
      </c>
      <c r="T2309" s="9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</v>
      </c>
      <c r="P2310" s="5">
        <f t="shared" si="217"/>
        <v>82.5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41851.962916666671</v>
      </c>
      <c r="T2310" s="9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107</v>
      </c>
      <c r="P2311" s="5">
        <f t="shared" si="217"/>
        <v>59.82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41307.987696759257</v>
      </c>
      <c r="T2311" s="9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429</v>
      </c>
      <c r="P2312" s="5">
        <f t="shared" si="217"/>
        <v>64.819999999999993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41324.79415509259</v>
      </c>
      <c r="T2312" s="9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</v>
      </c>
      <c r="P2313" s="5">
        <f t="shared" si="217"/>
        <v>90.1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41736.004502314812</v>
      </c>
      <c r="T2313" s="9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108</v>
      </c>
      <c r="P2314" s="5">
        <f t="shared" si="217"/>
        <v>40.96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41716.632847222223</v>
      </c>
      <c r="T2314" s="9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176</v>
      </c>
      <c r="P2315" s="5">
        <f t="shared" si="217"/>
        <v>56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41002.958634259259</v>
      </c>
      <c r="T2315" s="9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157</v>
      </c>
      <c r="P2316" s="5">
        <f t="shared" si="217"/>
        <v>37.67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41037.551585648151</v>
      </c>
      <c r="T2316" s="9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103</v>
      </c>
      <c r="P2317" s="5">
        <f t="shared" si="217"/>
        <v>40.08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41004.72619212963</v>
      </c>
      <c r="T2317" s="9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</v>
      </c>
      <c r="P2318" s="5">
        <f t="shared" si="217"/>
        <v>78.03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40079.725115740745</v>
      </c>
      <c r="T2318" s="9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 s="5">
        <f t="shared" si="217"/>
        <v>18.91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40192.542233796295</v>
      </c>
      <c r="T2319" s="9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</v>
      </c>
      <c r="P2320" s="5">
        <f t="shared" si="217"/>
        <v>37.130000000000003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40050.643680555557</v>
      </c>
      <c r="T2320" s="9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108</v>
      </c>
      <c r="P2321" s="5">
        <f t="shared" si="217"/>
        <v>41.96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41593.082002314812</v>
      </c>
      <c r="T2321" s="9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109</v>
      </c>
      <c r="P2322" s="5">
        <f t="shared" si="217"/>
        <v>61.04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41696.817129629628</v>
      </c>
      <c r="T2322" s="9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</v>
      </c>
      <c r="P2323" s="5">
        <f t="shared" si="217"/>
        <v>64.53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42799.260428240741</v>
      </c>
      <c r="T2323" s="9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</v>
      </c>
      <c r="P2324" s="5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42804.895474537043</v>
      </c>
      <c r="T2324" s="9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 s="5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42807.755173611105</v>
      </c>
      <c r="T2325" s="9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21</v>
      </c>
      <c r="P2326" s="5">
        <f t="shared" si="217"/>
        <v>25.49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42790.885243055556</v>
      </c>
      <c r="T2326" s="9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 s="5">
        <f t="shared" si="217"/>
        <v>11.43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42794.022349537037</v>
      </c>
      <c r="T2327" s="9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1</v>
      </c>
      <c r="P2328" s="5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42804.034120370372</v>
      </c>
      <c r="T2328" s="9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</v>
      </c>
      <c r="P2329" s="5">
        <f t="shared" si="217"/>
        <v>54.88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41842.917129629634</v>
      </c>
      <c r="T2329" s="9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</v>
      </c>
      <c r="P2330" s="5">
        <f t="shared" si="217"/>
        <v>47.38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42139.781678240746</v>
      </c>
      <c r="T2330" s="9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106</v>
      </c>
      <c r="P2331" s="5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41807.624374999999</v>
      </c>
      <c r="T2331" s="9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</v>
      </c>
      <c r="P2332" s="5">
        <f t="shared" si="217"/>
        <v>219.93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42332.89980324074</v>
      </c>
      <c r="T2332" s="9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</v>
      </c>
      <c r="P2333" s="5">
        <f t="shared" si="217"/>
        <v>40.799999999999997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41839.005671296298</v>
      </c>
      <c r="T2333" s="9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</v>
      </c>
      <c r="P2334" s="5">
        <f t="shared" si="217"/>
        <v>75.5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42011.628136574072</v>
      </c>
      <c r="T2334" s="9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</v>
      </c>
      <c r="P2335" s="5">
        <f t="shared" si="217"/>
        <v>13.54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41767.650347222225</v>
      </c>
      <c r="T2335" s="9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102</v>
      </c>
      <c r="P2336" s="5">
        <f t="shared" si="217"/>
        <v>60.87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41918.670115740737</v>
      </c>
      <c r="T2336" s="9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</v>
      </c>
      <c r="P2337" s="5">
        <f t="shared" si="217"/>
        <v>115.69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41771.572256944448</v>
      </c>
      <c r="T2337" s="9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521</v>
      </c>
      <c r="P2338" s="5">
        <f t="shared" si="217"/>
        <v>48.1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41666.924710648149</v>
      </c>
      <c r="T2338" s="9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111</v>
      </c>
      <c r="P2339" s="5">
        <f t="shared" si="217"/>
        <v>74.180000000000007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41786.640543981484</v>
      </c>
      <c r="T2339" s="9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</v>
      </c>
      <c r="P2340" s="5">
        <f t="shared" si="217"/>
        <v>123.35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41789.896805555552</v>
      </c>
      <c r="T2340" s="9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</v>
      </c>
      <c r="P2341" s="5">
        <f t="shared" si="217"/>
        <v>66.62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42692.79987268518</v>
      </c>
      <c r="T2341" s="9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106</v>
      </c>
      <c r="P2342" s="5">
        <f t="shared" si="217"/>
        <v>104.99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42643.642800925925</v>
      </c>
      <c r="T2342" s="9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s="5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42167.813703703709</v>
      </c>
      <c r="T2343" s="9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s="5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41897.702199074076</v>
      </c>
      <c r="T2344" s="9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 s="5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42327.825289351851</v>
      </c>
      <c r="T2345" s="9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</v>
      </c>
      <c r="P2346" s="5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42515.727650462963</v>
      </c>
      <c r="T2346" s="9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s="5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9">
        <f t="shared" si="220"/>
        <v>42060.001805555556</v>
      </c>
      <c r="T2347" s="9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0</v>
      </c>
      <c r="P2348" s="5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42615.79896990741</v>
      </c>
      <c r="T2348" s="9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2</v>
      </c>
      <c r="P2349" s="5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42577.607361111113</v>
      </c>
      <c r="T2349" s="9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</v>
      </c>
      <c r="P2350" s="5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42360.932152777779</v>
      </c>
      <c r="T2350" s="9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s="5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42198.775787037041</v>
      </c>
      <c r="T2351" s="9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s="5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42708.842245370368</v>
      </c>
      <c r="T2352" s="9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1</v>
      </c>
      <c r="P2353" s="5">
        <f t="shared" si="217"/>
        <v>15.43</v>
      </c>
      <c r="Q2353" t="str">
        <f t="shared" si="218"/>
        <v>technology</v>
      </c>
      <c r="R2353" t="str">
        <f t="shared" si="219"/>
        <v>web</v>
      </c>
      <c r="S2353" s="9">
        <f t="shared" si="220"/>
        <v>42094.101145833338</v>
      </c>
      <c r="T2353" s="9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s="5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42101.633703703701</v>
      </c>
      <c r="T2354" s="9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s="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42103.676180555558</v>
      </c>
      <c r="T2355" s="9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0</v>
      </c>
      <c r="P2356" s="5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41954.722916666666</v>
      </c>
      <c r="T2356" s="9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1</v>
      </c>
      <c r="P2357" s="5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42096.918240740735</v>
      </c>
      <c r="T2357" s="9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s="5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42130.78361111111</v>
      </c>
      <c r="T2358" s="9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s="5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42264.620115740734</v>
      </c>
      <c r="T2359" s="9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s="5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41978.930972222224</v>
      </c>
      <c r="T2360" s="9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15</v>
      </c>
      <c r="P2361" s="5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42159.649583333332</v>
      </c>
      <c r="T2361" s="9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</v>
      </c>
      <c r="P2362" s="5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42377.70694444445</v>
      </c>
      <c r="T2362" s="9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s="5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42466.858888888892</v>
      </c>
      <c r="T2363" s="9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29</v>
      </c>
      <c r="P2364" s="5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41954.688310185185</v>
      </c>
      <c r="T2364" s="9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s="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9">
        <f t="shared" si="220"/>
        <v>42322.011574074073</v>
      </c>
      <c r="T2365" s="9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s="5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42248.934675925921</v>
      </c>
      <c r="T2366" s="9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s="5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42346.736400462964</v>
      </c>
      <c r="T2367" s="9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11</v>
      </c>
      <c r="P2368" s="5">
        <f t="shared" si="217"/>
        <v>97.41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42268.531631944439</v>
      </c>
      <c r="T2368" s="9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</v>
      </c>
      <c r="P2369" s="5">
        <f t="shared" si="217"/>
        <v>47.86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42425.970092592594</v>
      </c>
      <c r="T2369" s="9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</v>
      </c>
      <c r="P2370" s="5">
        <f t="shared" si="217"/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42063.721817129626</v>
      </c>
      <c r="T2370" s="9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ROUND((E2371/D2371)*100,0)</f>
        <v>0</v>
      </c>
      <c r="P2371" s="5" t="e">
        <f t="shared" ref="P2371:P2434" si="223">ROUND((E2371/L2371),2)</f>
        <v>#DIV/0!</v>
      </c>
      <c r="Q2371" t="str">
        <f t="shared" ref="Q2371:Q2434" si="224">LEFT(N2371,FIND("/",N2371,1)-1)</f>
        <v>technology</v>
      </c>
      <c r="R2371" t="str">
        <f t="shared" ref="R2371:R2434" si="225">RIGHT(N2371,LEN(N2371)-FIND("/",N2371,1))</f>
        <v>web</v>
      </c>
      <c r="S2371" s="9">
        <f t="shared" ref="S2371:S2434" si="226">(((J2371/60)/60)/24)+DATE(1970,1,1)</f>
        <v>42380.812627314815</v>
      </c>
      <c r="T2371" s="9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</v>
      </c>
      <c r="P2372" s="5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41961.18913194444</v>
      </c>
      <c r="T2372" s="9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s="5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42150.777731481481</v>
      </c>
      <c r="T2373" s="9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</v>
      </c>
      <c r="P2374" s="5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42088.069108796291</v>
      </c>
      <c r="T2374" s="9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0</v>
      </c>
      <c r="P2375" s="5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42215.662314814821</v>
      </c>
      <c r="T2375" s="9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0</v>
      </c>
      <c r="P2376" s="5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42017.843287037031</v>
      </c>
      <c r="T2376" s="9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s="5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42592.836076388892</v>
      </c>
      <c r="T2377" s="9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11</v>
      </c>
      <c r="P2378" s="5">
        <f t="shared" si="223"/>
        <v>81.58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42318.925532407404</v>
      </c>
      <c r="T2378" s="9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s="5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42669.870173611111</v>
      </c>
      <c r="T2379" s="9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s="5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9">
        <f t="shared" si="226"/>
        <v>42213.013078703705</v>
      </c>
      <c r="T2380" s="9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s="5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9">
        <f t="shared" si="226"/>
        <v>42237.016388888893</v>
      </c>
      <c r="T2381" s="9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</v>
      </c>
      <c r="P2382" s="5">
        <f t="shared" si="223"/>
        <v>18.329999999999998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42248.793310185181</v>
      </c>
      <c r="T2382" s="9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2</v>
      </c>
      <c r="P2383" s="5">
        <f t="shared" si="223"/>
        <v>224.43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42074.935740740737</v>
      </c>
      <c r="T2383" s="9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3</v>
      </c>
      <c r="P2384" s="5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42195.187534722223</v>
      </c>
      <c r="T2384" s="9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</v>
      </c>
      <c r="P2385" s="5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42027.056793981479</v>
      </c>
      <c r="T2385" s="9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1</v>
      </c>
      <c r="P2386" s="5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41927.067627314813</v>
      </c>
      <c r="T2386" s="9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</v>
      </c>
      <c r="P2387" s="5">
        <f t="shared" si="223"/>
        <v>112.57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42191.70175925926</v>
      </c>
      <c r="T2387" s="9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s="5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41954.838240740741</v>
      </c>
      <c r="T2388" s="9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1</v>
      </c>
      <c r="P2389" s="5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42528.626620370371</v>
      </c>
      <c r="T2389" s="9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</v>
      </c>
      <c r="P2390" s="5">
        <f t="shared" si="223"/>
        <v>57.88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41989.853692129633</v>
      </c>
      <c r="T2390" s="9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</v>
      </c>
      <c r="P2391" s="5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42179.653379629628</v>
      </c>
      <c r="T2391" s="9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s="5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9">
        <f t="shared" si="226"/>
        <v>41968.262314814812</v>
      </c>
      <c r="T2392" s="9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</v>
      </c>
      <c r="P2393" s="5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42064.794490740736</v>
      </c>
      <c r="T2393" s="9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s="5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9">
        <f t="shared" si="226"/>
        <v>42276.120636574073</v>
      </c>
      <c r="T2394" s="9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</v>
      </c>
      <c r="P2395" s="5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42194.648344907408</v>
      </c>
      <c r="T2395" s="9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</v>
      </c>
      <c r="P2396" s="5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42031.362187499995</v>
      </c>
      <c r="T2396" s="9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s="5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9">
        <f t="shared" si="226"/>
        <v>42717.121377314819</v>
      </c>
      <c r="T2397" s="9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</v>
      </c>
      <c r="P2398" s="5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42262.849050925928</v>
      </c>
      <c r="T2398" s="9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s="5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41976.88490740741</v>
      </c>
      <c r="T2399" s="9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s="5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42157.916481481487</v>
      </c>
      <c r="T2400" s="9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s="5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41956.853078703702</v>
      </c>
      <c r="T2401" s="9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s="5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9">
        <f t="shared" si="226"/>
        <v>42444.268101851849</v>
      </c>
      <c r="T2402" s="9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1</v>
      </c>
      <c r="P2403" s="5">
        <f t="shared" si="223"/>
        <v>22.33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42374.822870370372</v>
      </c>
      <c r="T2403" s="9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</v>
      </c>
      <c r="P2404" s="5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42107.679756944446</v>
      </c>
      <c r="T2404" s="9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17</v>
      </c>
      <c r="P2405" s="5">
        <f t="shared" si="223"/>
        <v>16.829999999999998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42399.882615740738</v>
      </c>
      <c r="T2405" s="9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s="5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42342.03943287037</v>
      </c>
      <c r="T2406" s="9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23</v>
      </c>
      <c r="P2407" s="5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42595.585358796292</v>
      </c>
      <c r="T2407" s="9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</v>
      </c>
      <c r="P2408" s="5">
        <f t="shared" si="223"/>
        <v>84.06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41983.110995370371</v>
      </c>
      <c r="T2408" s="9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</v>
      </c>
      <c r="P2409" s="5">
        <f t="shared" si="223"/>
        <v>168.39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42082.575555555552</v>
      </c>
      <c r="T2409" s="9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</v>
      </c>
      <c r="P2410" s="5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41919.140706018516</v>
      </c>
      <c r="T2410" s="9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2</v>
      </c>
      <c r="P2411" s="5">
        <f t="shared" si="223"/>
        <v>76.67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42204.875868055555</v>
      </c>
      <c r="T2411" s="9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s="5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42224.408275462964</v>
      </c>
      <c r="T2412" s="9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1</v>
      </c>
      <c r="P2413" s="5">
        <f t="shared" si="223"/>
        <v>50.33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42211.732430555552</v>
      </c>
      <c r="T2413" s="9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s="5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42655.736956018518</v>
      </c>
      <c r="T2414" s="9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1</v>
      </c>
      <c r="P2415" s="5">
        <f t="shared" si="223"/>
        <v>8.33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41760.10974537037</v>
      </c>
      <c r="T2415" s="9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</v>
      </c>
      <c r="P2416" s="5">
        <f t="shared" si="223"/>
        <v>35.380000000000003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42198.695138888885</v>
      </c>
      <c r="T2416" s="9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1</v>
      </c>
      <c r="P2417" s="5">
        <f t="shared" si="223"/>
        <v>55.83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42536.862800925926</v>
      </c>
      <c r="T2417" s="9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0</v>
      </c>
      <c r="P2418" s="5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42019.737766203703</v>
      </c>
      <c r="T2418" s="9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s="5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41831.884108796294</v>
      </c>
      <c r="T2419" s="9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</v>
      </c>
      <c r="P2420" s="5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42027.856990740736</v>
      </c>
      <c r="T2420" s="9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s="5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41993.738298611104</v>
      </c>
      <c r="T2421" s="9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15</v>
      </c>
      <c r="P2422" s="5">
        <f t="shared" si="223"/>
        <v>69.47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41893.028877314813</v>
      </c>
      <c r="T2422" s="9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0</v>
      </c>
      <c r="P2423" s="5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42026.687453703707</v>
      </c>
      <c r="T2423" s="9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</v>
      </c>
      <c r="P2424" s="5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42044.724953703699</v>
      </c>
      <c r="T2424" s="9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0</v>
      </c>
      <c r="P2425" s="5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41974.704745370371</v>
      </c>
      <c r="T2425" s="9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</v>
      </c>
      <c r="P2426" s="5">
        <f t="shared" si="223"/>
        <v>34.44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41909.892453703702</v>
      </c>
      <c r="T2426" s="9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0</v>
      </c>
      <c r="P2427" s="5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42502.913761574076</v>
      </c>
      <c r="T2427" s="9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s="5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42164.170046296291</v>
      </c>
      <c r="T2428" s="9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0</v>
      </c>
      <c r="P2429" s="5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42412.318668981476</v>
      </c>
      <c r="T2429" s="9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0</v>
      </c>
      <c r="P2430" s="5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42045.784155092595</v>
      </c>
      <c r="T2430" s="9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</v>
      </c>
      <c r="P2431" s="5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42734.879236111112</v>
      </c>
      <c r="T2431" s="9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1</v>
      </c>
      <c r="P2432" s="5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42382.130833333329</v>
      </c>
      <c r="T2432" s="9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0</v>
      </c>
      <c r="P2433" s="5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42489.099687499998</v>
      </c>
      <c r="T2433" s="9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0</v>
      </c>
      <c r="P2434" s="5">
        <f t="shared" si="223"/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42041.218715277777</v>
      </c>
      <c r="T2434" s="9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ROUND((E2435/D2435)*100,0)</f>
        <v>0</v>
      </c>
      <c r="P2435" s="5" t="e">
        <f t="shared" ref="P2435:P2498" si="229">ROUND((E2435/L2435),2)</f>
        <v>#DIV/0!</v>
      </c>
      <c r="Q2435" t="str">
        <f t="shared" ref="Q2435:Q2498" si="230">LEFT(N2435,FIND("/",N2435,1)-1)</f>
        <v>food</v>
      </c>
      <c r="R2435" t="str">
        <f t="shared" ref="R2435:R2498" si="231">RIGHT(N2435,LEN(N2435)-FIND("/",N2435,1))</f>
        <v>food trucks</v>
      </c>
      <c r="S2435" s="9">
        <f t="shared" ref="S2435:S2498" si="232">(((J2435/60)/60)/24)+DATE(1970,1,1)</f>
        <v>42397.89980324074</v>
      </c>
      <c r="T2435" s="9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</v>
      </c>
      <c r="P2436" s="5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42180.18604166666</v>
      </c>
      <c r="T2436" s="9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</v>
      </c>
      <c r="P2437" s="5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42252.277615740735</v>
      </c>
      <c r="T2437" s="9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0</v>
      </c>
      <c r="P2438" s="5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42338.615393518514</v>
      </c>
      <c r="T2438" s="9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s="5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42031.965138888889</v>
      </c>
      <c r="T2439" s="9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</v>
      </c>
      <c r="P2440" s="5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42285.91506944444</v>
      </c>
      <c r="T2440" s="9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s="5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42265.818622685183</v>
      </c>
      <c r="T2441" s="9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</v>
      </c>
      <c r="P2442" s="5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42383.899456018517</v>
      </c>
      <c r="T2442" s="9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108</v>
      </c>
      <c r="P2443" s="5">
        <f t="shared" si="229"/>
        <v>74.23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42187.125625000001</v>
      </c>
      <c r="T2443" s="9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126</v>
      </c>
      <c r="P2444" s="5">
        <f t="shared" si="229"/>
        <v>81.25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42052.666990740734</v>
      </c>
      <c r="T2444" s="9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203</v>
      </c>
      <c r="P2445" s="5">
        <f t="shared" si="229"/>
        <v>130.22999999999999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41836.625254629631</v>
      </c>
      <c r="T2445" s="9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109</v>
      </c>
      <c r="P2446" s="5">
        <f t="shared" si="229"/>
        <v>53.41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42485.754525462966</v>
      </c>
      <c r="T2446" s="9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173</v>
      </c>
      <c r="P2447" s="5">
        <f t="shared" si="229"/>
        <v>75.13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42243.190057870372</v>
      </c>
      <c r="T2447" s="9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168</v>
      </c>
      <c r="P2448" s="5">
        <f t="shared" si="229"/>
        <v>75.67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42670.602673611109</v>
      </c>
      <c r="T2448" s="9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</v>
      </c>
      <c r="P2449" s="5">
        <f t="shared" si="229"/>
        <v>31.69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42654.469826388886</v>
      </c>
      <c r="T2449" s="9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108</v>
      </c>
      <c r="P2450" s="5">
        <f t="shared" si="229"/>
        <v>47.78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42607.316122685181</v>
      </c>
      <c r="T2450" s="9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 s="5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41943.142534722225</v>
      </c>
      <c r="T2451" s="9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102</v>
      </c>
      <c r="P2452" s="5">
        <f t="shared" si="229"/>
        <v>149.31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41902.07240740741</v>
      </c>
      <c r="T2452" s="9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</v>
      </c>
      <c r="P2453" s="5">
        <f t="shared" si="229"/>
        <v>62.07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42779.908449074079</v>
      </c>
      <c r="T2453" s="9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134</v>
      </c>
      <c r="P2454" s="5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42338.84375</v>
      </c>
      <c r="T2454" s="9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155</v>
      </c>
      <c r="P2455" s="5">
        <f t="shared" si="229"/>
        <v>69.27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42738.692233796297</v>
      </c>
      <c r="T2455" s="9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101</v>
      </c>
      <c r="P2456" s="5">
        <f t="shared" si="229"/>
        <v>271.51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42770.201481481476</v>
      </c>
      <c r="T2456" s="9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 s="5">
        <f t="shared" si="229"/>
        <v>34.130000000000003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42452.781828703708</v>
      </c>
      <c r="T2457" s="9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181</v>
      </c>
      <c r="P2458" s="5">
        <f t="shared" si="229"/>
        <v>40.49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42761.961099537039</v>
      </c>
      <c r="T2458" s="9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</v>
      </c>
      <c r="P2459" s="5">
        <f t="shared" si="229"/>
        <v>189.76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42423.602500000001</v>
      </c>
      <c r="T2459" s="9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</v>
      </c>
      <c r="P2460" s="5">
        <f t="shared" si="229"/>
        <v>68.86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42495.871736111112</v>
      </c>
      <c r="T2460" s="9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</v>
      </c>
      <c r="P2461" s="5">
        <f t="shared" si="229"/>
        <v>108.78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42407.637557870374</v>
      </c>
      <c r="T2461" s="9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101</v>
      </c>
      <c r="P2462" s="5">
        <f t="shared" si="229"/>
        <v>125.99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42704.187118055561</v>
      </c>
      <c r="T2462" s="9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104</v>
      </c>
      <c r="P2463" s="5">
        <f t="shared" si="229"/>
        <v>90.52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40784.012696759259</v>
      </c>
      <c r="T2463" s="9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111</v>
      </c>
      <c r="P2464" s="5">
        <f t="shared" si="229"/>
        <v>28.88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41089.186296296299</v>
      </c>
      <c r="T2464" s="9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</v>
      </c>
      <c r="P2465" s="5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41341.111400462964</v>
      </c>
      <c r="T2465" s="9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</v>
      </c>
      <c r="P2466" s="5">
        <f t="shared" si="229"/>
        <v>51.67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42248.90042824074</v>
      </c>
      <c r="T2466" s="9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</v>
      </c>
      <c r="P2467" s="5">
        <f t="shared" si="229"/>
        <v>26.27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41145.719305555554</v>
      </c>
      <c r="T2467" s="9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 s="5">
        <f t="shared" si="229"/>
        <v>48.08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41373.102465277778</v>
      </c>
      <c r="T2468" s="9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119</v>
      </c>
      <c r="P2469" s="5">
        <f t="shared" si="229"/>
        <v>27.56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41025.874201388891</v>
      </c>
      <c r="T2469" s="9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</v>
      </c>
      <c r="P2470" s="5">
        <f t="shared" si="229"/>
        <v>36.97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41174.154178240737</v>
      </c>
      <c r="T2470" s="9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114</v>
      </c>
      <c r="P2471" s="5">
        <f t="shared" si="229"/>
        <v>29.02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40557.429733796293</v>
      </c>
      <c r="T2471" s="9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</v>
      </c>
      <c r="P2472" s="5">
        <f t="shared" si="229"/>
        <v>28.66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41023.07471064815</v>
      </c>
      <c r="T2472" s="9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 s="5">
        <f t="shared" si="229"/>
        <v>37.65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40893.992962962962</v>
      </c>
      <c r="T2473" s="9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136</v>
      </c>
      <c r="P2474" s="5">
        <f t="shared" si="229"/>
        <v>97.9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40354.11550925926</v>
      </c>
      <c r="T2474" s="9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 s="5">
        <f t="shared" si="229"/>
        <v>42.55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41193.748483796298</v>
      </c>
      <c r="T2475" s="9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</v>
      </c>
      <c r="P2476" s="5">
        <f t="shared" si="229"/>
        <v>131.58000000000001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40417.011296296296</v>
      </c>
      <c r="T2476" s="9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105</v>
      </c>
      <c r="P2477" s="5">
        <f t="shared" si="229"/>
        <v>32.32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40310.287673611114</v>
      </c>
      <c r="T2477" s="9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</v>
      </c>
      <c r="P2478" s="5">
        <f t="shared" si="229"/>
        <v>61.1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41913.328356481477</v>
      </c>
      <c r="T2478" s="9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</v>
      </c>
      <c r="P2479" s="5">
        <f t="shared" si="229"/>
        <v>31.34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41088.691493055558</v>
      </c>
      <c r="T2479" s="9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128</v>
      </c>
      <c r="P2480" s="5">
        <f t="shared" si="229"/>
        <v>129.11000000000001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41257.950381944444</v>
      </c>
      <c r="T2480" s="9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</v>
      </c>
      <c r="P2481" s="5">
        <f t="shared" si="229"/>
        <v>25.02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41107.726782407408</v>
      </c>
      <c r="T2481" s="9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 s="5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42227.936157407406</v>
      </c>
      <c r="T2482" s="9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113</v>
      </c>
      <c r="P2483" s="5">
        <f t="shared" si="229"/>
        <v>47.54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40999.645925925928</v>
      </c>
      <c r="T2483" s="9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</v>
      </c>
      <c r="P2484" s="5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40711.782210648147</v>
      </c>
      <c r="T2484" s="9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114</v>
      </c>
      <c r="P2485" s="5">
        <f t="shared" si="229"/>
        <v>65.84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40970.750034722223</v>
      </c>
      <c r="T2485" s="9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</v>
      </c>
      <c r="P2486" s="5">
        <f t="shared" si="229"/>
        <v>46.4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40771.916701388887</v>
      </c>
      <c r="T2486" s="9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</v>
      </c>
      <c r="P2487" s="5">
        <f t="shared" si="229"/>
        <v>50.37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40793.998599537037</v>
      </c>
      <c r="T2487" s="9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266</v>
      </c>
      <c r="P2488" s="5">
        <f t="shared" si="229"/>
        <v>26.57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40991.708055555559</v>
      </c>
      <c r="T2488" s="9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</v>
      </c>
      <c r="P2489" s="5">
        <f t="shared" si="229"/>
        <v>39.49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41026.083298611113</v>
      </c>
      <c r="T2489" s="9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107</v>
      </c>
      <c r="P2490" s="5">
        <f t="shared" si="229"/>
        <v>49.25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40833.633194444446</v>
      </c>
      <c r="T2490" s="9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134</v>
      </c>
      <c r="P2491" s="5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41373.690266203703</v>
      </c>
      <c r="T2491" s="9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</v>
      </c>
      <c r="P2492" s="5">
        <f t="shared" si="229"/>
        <v>37.94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41023.227731481478</v>
      </c>
      <c r="T2492" s="9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</v>
      </c>
      <c r="P2493" s="5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40542.839282407411</v>
      </c>
      <c r="T2493" s="9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 s="5">
        <f t="shared" si="229"/>
        <v>27.78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41024.985972222225</v>
      </c>
      <c r="T2494" s="9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129</v>
      </c>
      <c r="P2495" s="5">
        <f t="shared" si="229"/>
        <v>99.38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41348.168287037035</v>
      </c>
      <c r="T2495" s="9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</v>
      </c>
      <c r="P2496" s="5">
        <f t="shared" si="229"/>
        <v>38.85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41022.645185185182</v>
      </c>
      <c r="T2496" s="9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128</v>
      </c>
      <c r="P2497" s="5">
        <f t="shared" si="229"/>
        <v>45.55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41036.946469907409</v>
      </c>
      <c r="T2497" s="9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 s="5">
        <f t="shared" si="229"/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41327.996435185189</v>
      </c>
      <c r="T2498" s="9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ROUND((E2499/D2499)*100,0)</f>
        <v>113</v>
      </c>
      <c r="P2499" s="5">
        <f t="shared" ref="P2499:P2562" si="235">ROUND((E2499/L2499),2)</f>
        <v>80.55</v>
      </c>
      <c r="Q2499" t="str">
        <f t="shared" ref="Q2499:Q2562" si="236">LEFT(N2499,FIND("/",N2499,1)-1)</f>
        <v>music</v>
      </c>
      <c r="R2499" t="str">
        <f t="shared" ref="R2499:R2562" si="237">RIGHT(N2499,LEN(N2499)-FIND("/",N2499,1))</f>
        <v>indie rock</v>
      </c>
      <c r="S2499" s="9">
        <f t="shared" ref="S2499:S2562" si="238">(((J2499/60)/60)/24)+DATE(1970,1,1)</f>
        <v>40730.878912037035</v>
      </c>
      <c r="T2499" s="9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106</v>
      </c>
      <c r="P2500" s="5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42017.967442129629</v>
      </c>
      <c r="T2500" s="9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203</v>
      </c>
      <c r="P2501" s="5">
        <f t="shared" si="235"/>
        <v>47.68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41226.648576388885</v>
      </c>
      <c r="T2501" s="9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</v>
      </c>
      <c r="P2502" s="5">
        <f t="shared" si="235"/>
        <v>23.45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41053.772858796299</v>
      </c>
      <c r="T2502" s="9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3</v>
      </c>
      <c r="P2503" s="5">
        <f t="shared" si="235"/>
        <v>40.14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42244.776666666665</v>
      </c>
      <c r="T2503" s="9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0</v>
      </c>
      <c r="P2504" s="5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41858.825439814813</v>
      </c>
      <c r="T2504" s="9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s="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42498.899398148147</v>
      </c>
      <c r="T2505" s="9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s="5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41928.015439814815</v>
      </c>
      <c r="T2506" s="9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s="5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42047.05574074074</v>
      </c>
      <c r="T2507" s="9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1</v>
      </c>
      <c r="P2508" s="5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42258.297094907408</v>
      </c>
      <c r="T2508" s="9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s="5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42105.072962962964</v>
      </c>
      <c r="T2509" s="9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s="5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41835.951782407406</v>
      </c>
      <c r="T2510" s="9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</v>
      </c>
      <c r="P2511" s="5">
        <f t="shared" si="235"/>
        <v>35.71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42058.809594907405</v>
      </c>
      <c r="T2511" s="9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</v>
      </c>
      <c r="P2512" s="5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42078.997361111105</v>
      </c>
      <c r="T2512" s="9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s="5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42371.446909722217</v>
      </c>
      <c r="T2513" s="9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s="5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41971.876863425925</v>
      </c>
      <c r="T2514" s="9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s="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42732.00681712963</v>
      </c>
      <c r="T2515" s="9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2</v>
      </c>
      <c r="P2516" s="5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41854.389780092592</v>
      </c>
      <c r="T2516" s="9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19</v>
      </c>
      <c r="P2517" s="5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42027.839733796296</v>
      </c>
      <c r="T2517" s="9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s="5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41942.653379629628</v>
      </c>
      <c r="T2518" s="9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10</v>
      </c>
      <c r="P2519" s="5">
        <f t="shared" si="235"/>
        <v>53.55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42052.802430555559</v>
      </c>
      <c r="T2519" s="9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s="5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41926.680879629632</v>
      </c>
      <c r="T2520" s="9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0</v>
      </c>
      <c r="P2521" s="5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41809.155138888891</v>
      </c>
      <c r="T2521" s="9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s="5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42612.600520833337</v>
      </c>
      <c r="T2522" s="9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</v>
      </c>
      <c r="P2523" s="5">
        <f t="shared" si="235"/>
        <v>103.68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42269.967835648145</v>
      </c>
      <c r="T2523" s="9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 s="5">
        <f t="shared" si="235"/>
        <v>185.19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42460.573611111111</v>
      </c>
      <c r="T2524" s="9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</v>
      </c>
      <c r="P2525" s="5">
        <f t="shared" si="235"/>
        <v>54.15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41930.975601851853</v>
      </c>
      <c r="T2525" s="9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102</v>
      </c>
      <c r="P2526" s="5">
        <f t="shared" si="235"/>
        <v>177.21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41961.807372685187</v>
      </c>
      <c r="T2526" s="9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</v>
      </c>
      <c r="P2527" s="5">
        <f t="shared" si="235"/>
        <v>100.33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41058.844571759262</v>
      </c>
      <c r="T2527" s="9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113</v>
      </c>
      <c r="P2528" s="5">
        <f t="shared" si="235"/>
        <v>136.91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41953.091134259259</v>
      </c>
      <c r="T2528" s="9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</v>
      </c>
      <c r="P2529" s="5">
        <f t="shared" si="235"/>
        <v>57.54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41546.75105324074</v>
      </c>
      <c r="T2529" s="9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</v>
      </c>
      <c r="P2530" s="5">
        <f t="shared" si="235"/>
        <v>52.96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42217.834525462968</v>
      </c>
      <c r="T2530" s="9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</v>
      </c>
      <c r="P2531" s="5">
        <f t="shared" si="235"/>
        <v>82.33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40948.080729166664</v>
      </c>
      <c r="T2531" s="9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 s="5">
        <f t="shared" si="235"/>
        <v>135.41999999999999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42081.864641203705</v>
      </c>
      <c r="T2532" s="9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</v>
      </c>
      <c r="P2533" s="5">
        <f t="shared" si="235"/>
        <v>74.069999999999993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42208.680023148147</v>
      </c>
      <c r="T2533" s="9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</v>
      </c>
      <c r="P2534" s="5">
        <f t="shared" si="235"/>
        <v>84.08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41107.849143518521</v>
      </c>
      <c r="T2534" s="9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111</v>
      </c>
      <c r="P2535" s="5">
        <f t="shared" si="235"/>
        <v>61.03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41304.751284722224</v>
      </c>
      <c r="T2535" s="9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 s="5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40127.700370370374</v>
      </c>
      <c r="T2536" s="9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104</v>
      </c>
      <c r="P2537" s="5">
        <f t="shared" si="235"/>
        <v>266.08999999999997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41943.791030092594</v>
      </c>
      <c r="T2537" s="9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116</v>
      </c>
      <c r="P2538" s="5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41464.106087962966</v>
      </c>
      <c r="T2538" s="9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</v>
      </c>
      <c r="P2539" s="5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40696.648784722223</v>
      </c>
      <c r="T2539" s="9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</v>
      </c>
      <c r="P2540" s="5">
        <f t="shared" si="235"/>
        <v>109.96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41298.509965277779</v>
      </c>
      <c r="T2540" s="9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</v>
      </c>
      <c r="P2541" s="5">
        <f t="shared" si="235"/>
        <v>169.92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41977.902222222227</v>
      </c>
      <c r="T2541" s="9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</v>
      </c>
      <c r="P2542" s="5">
        <f t="shared" si="235"/>
        <v>95.74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40785.675011574072</v>
      </c>
      <c r="T2542" s="9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</v>
      </c>
      <c r="P2543" s="5">
        <f t="shared" si="235"/>
        <v>59.46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41483.449282407404</v>
      </c>
      <c r="T2543" s="9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104</v>
      </c>
      <c r="P2544" s="5">
        <f t="shared" si="235"/>
        <v>55.77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41509.426585648151</v>
      </c>
      <c r="T2544" s="9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</v>
      </c>
      <c r="P2545" s="5">
        <f t="shared" si="235"/>
        <v>30.08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40514.107615740737</v>
      </c>
      <c r="T2545" s="9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101</v>
      </c>
      <c r="P2546" s="5">
        <f t="shared" si="235"/>
        <v>88.44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41068.520474537036</v>
      </c>
      <c r="T2546" s="9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</v>
      </c>
      <c r="P2547" s="5">
        <f t="shared" si="235"/>
        <v>64.03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42027.13817129629</v>
      </c>
      <c r="T2547" s="9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112</v>
      </c>
      <c r="P2548" s="5">
        <f t="shared" si="235"/>
        <v>60.15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41524.858553240738</v>
      </c>
      <c r="T2548" s="9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120</v>
      </c>
      <c r="P2549" s="5">
        <f t="shared" si="235"/>
        <v>49.19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40973.773182870369</v>
      </c>
      <c r="T2549" s="9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102</v>
      </c>
      <c r="P2550" s="5">
        <f t="shared" si="235"/>
        <v>165.16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42618.625428240746</v>
      </c>
      <c r="T2550" s="9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103</v>
      </c>
      <c r="P2551" s="5">
        <f t="shared" si="235"/>
        <v>43.62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41390.757754629631</v>
      </c>
      <c r="T2551" s="9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101</v>
      </c>
      <c r="P2552" s="5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42228.634328703702</v>
      </c>
      <c r="T2552" s="9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103</v>
      </c>
      <c r="P2553" s="5">
        <f t="shared" si="235"/>
        <v>67.42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40961.252141203702</v>
      </c>
      <c r="T2553" s="9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107</v>
      </c>
      <c r="P2554" s="5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42769.809965277775</v>
      </c>
      <c r="T2554" s="9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156</v>
      </c>
      <c r="P2555" s="5">
        <f t="shared" si="235"/>
        <v>38.880000000000003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41113.199155092596</v>
      </c>
      <c r="T2555" s="9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123</v>
      </c>
      <c r="P2556" s="5">
        <f t="shared" si="235"/>
        <v>54.99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42125.078275462962</v>
      </c>
      <c r="T2556" s="9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</v>
      </c>
      <c r="P2557" s="5">
        <f t="shared" si="235"/>
        <v>61.34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41026.655011574076</v>
      </c>
      <c r="T2557" s="9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106</v>
      </c>
      <c r="P2558" s="5">
        <f t="shared" si="235"/>
        <v>23.12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41222.991400462961</v>
      </c>
      <c r="T2558" s="9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</v>
      </c>
      <c r="P2559" s="5">
        <f t="shared" si="235"/>
        <v>29.61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41744.745208333334</v>
      </c>
      <c r="T2559" s="9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109</v>
      </c>
      <c r="P2560" s="5">
        <f t="shared" si="235"/>
        <v>75.61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42093.860023148154</v>
      </c>
      <c r="T2560" s="9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</v>
      </c>
      <c r="P2561" s="5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40829.873657407406</v>
      </c>
      <c r="T2561" s="9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</v>
      </c>
      <c r="P2562" s="5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42039.951087962967</v>
      </c>
      <c r="T2562" s="9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ROUND((E2563/D2563)*100,0)</f>
        <v>0</v>
      </c>
      <c r="P2563" s="5" t="e">
        <f t="shared" ref="P2563:P2626" si="241">ROUND((E2563/L2563),2)</f>
        <v>#DIV/0!</v>
      </c>
      <c r="Q2563" t="str">
        <f t="shared" ref="Q2563:Q2626" si="242">LEFT(N2563,FIND("/",N2563,1)-1)</f>
        <v>food</v>
      </c>
      <c r="R2563" t="str">
        <f t="shared" ref="R2563:R2626" si="243">RIGHT(N2563,LEN(N2563)-FIND("/",N2563,1))</f>
        <v>food trucks</v>
      </c>
      <c r="S2563" s="9">
        <f t="shared" ref="S2563:S2626" si="244">(((J2563/60)/60)/24)+DATE(1970,1,1)</f>
        <v>42260.528807870374</v>
      </c>
      <c r="T2563" s="9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1</v>
      </c>
      <c r="P2564" s="5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42594.524756944447</v>
      </c>
      <c r="T2564" s="9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s="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42155.139479166668</v>
      </c>
      <c r="T2565" s="9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s="5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41822.040497685186</v>
      </c>
      <c r="T2566" s="9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 s="5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42440.650335648148</v>
      </c>
      <c r="T2567" s="9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s="5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41842.980879629627</v>
      </c>
      <c r="T2568" s="9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</v>
      </c>
      <c r="P2569" s="5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42087.878912037035</v>
      </c>
      <c r="T2569" s="9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1</v>
      </c>
      <c r="P2570" s="5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42584.666597222225</v>
      </c>
      <c r="T2570" s="9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</v>
      </c>
      <c r="P2571" s="5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42234.105462962965</v>
      </c>
      <c r="T2571" s="9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1</v>
      </c>
      <c r="P2572" s="5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42744.903182870374</v>
      </c>
      <c r="T2572" s="9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</v>
      </c>
      <c r="P2573" s="5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42449.341678240744</v>
      </c>
      <c r="T2573" s="9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s="5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42077.119409722218</v>
      </c>
      <c r="T2574" s="9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s="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41829.592002314814</v>
      </c>
      <c r="T2575" s="9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s="5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42487.825752314813</v>
      </c>
      <c r="T2576" s="9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s="5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41986.108726851846</v>
      </c>
      <c r="T2577" s="9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s="5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42060.00980324074</v>
      </c>
      <c r="T2578" s="9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s="5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41830.820567129631</v>
      </c>
      <c r="T2579" s="9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s="5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42238.022905092599</v>
      </c>
      <c r="T2580" s="9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</v>
      </c>
      <c r="P2581" s="5">
        <f t="shared" si="241"/>
        <v>23.08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41837.829895833333</v>
      </c>
      <c r="T2581" s="9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1</v>
      </c>
      <c r="P2582" s="5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42110.326423611114</v>
      </c>
      <c r="T2582" s="9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11</v>
      </c>
      <c r="P2583" s="5">
        <f t="shared" si="241"/>
        <v>48.18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42294.628449074073</v>
      </c>
      <c r="T2583" s="9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0</v>
      </c>
      <c r="P2584" s="5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42642.988819444443</v>
      </c>
      <c r="T2584" s="9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1</v>
      </c>
      <c r="P2585" s="5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42019.76944444445</v>
      </c>
      <c r="T2585" s="9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s="5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42140.173252314817</v>
      </c>
      <c r="T2586" s="9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</v>
      </c>
      <c r="P2587" s="5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41795.963333333333</v>
      </c>
      <c r="T2587" s="9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</v>
      </c>
      <c r="P2588" s="5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42333.330277777779</v>
      </c>
      <c r="T2588" s="9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</v>
      </c>
      <c r="P2589" s="5">
        <f t="shared" si="241"/>
        <v>202.83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42338.675381944442</v>
      </c>
      <c r="T2589" s="9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4</v>
      </c>
      <c r="P2590" s="5">
        <f t="shared" si="241"/>
        <v>29.13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42042.676226851851</v>
      </c>
      <c r="T2590" s="9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</v>
      </c>
      <c r="P2591" s="5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42422.536192129628</v>
      </c>
      <c r="T2591" s="9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s="5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42388.589085648149</v>
      </c>
      <c r="T2592" s="9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2</v>
      </c>
      <c r="P2593" s="5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42382.906527777777</v>
      </c>
      <c r="T2593" s="9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</v>
      </c>
      <c r="P2594" s="5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41887.801168981481</v>
      </c>
      <c r="T2594" s="9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s="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9">
        <f t="shared" si="244"/>
        <v>42089.84520833334</v>
      </c>
      <c r="T2595" s="9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0</v>
      </c>
      <c r="P2596" s="5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41828.967916666668</v>
      </c>
      <c r="T2596" s="9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</v>
      </c>
      <c r="P2597" s="5">
        <f t="shared" si="241"/>
        <v>96.05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42760.244212962964</v>
      </c>
      <c r="T2597" s="9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24</v>
      </c>
      <c r="P2598" s="5">
        <f t="shared" si="241"/>
        <v>305.77999999999997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41828.664456018516</v>
      </c>
      <c r="T2598" s="9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6</v>
      </c>
      <c r="P2599" s="5">
        <f t="shared" si="241"/>
        <v>12.14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42510.341631944444</v>
      </c>
      <c r="T2599" s="9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 s="5">
        <f t="shared" si="241"/>
        <v>83.57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42240.840289351851</v>
      </c>
      <c r="T2600" s="9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1</v>
      </c>
      <c r="P2601" s="5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41809.754016203704</v>
      </c>
      <c r="T2601" s="9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7</v>
      </c>
      <c r="P2602" s="5">
        <f t="shared" si="241"/>
        <v>115.53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42394.900462962964</v>
      </c>
      <c r="T2602" s="9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</v>
      </c>
      <c r="P2603" s="5">
        <f t="shared" si="241"/>
        <v>21.9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41150.902187499996</v>
      </c>
      <c r="T2603" s="9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</v>
      </c>
      <c r="P2604" s="5">
        <f t="shared" si="241"/>
        <v>80.02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41915.747314814813</v>
      </c>
      <c r="T2604" s="9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</v>
      </c>
      <c r="P2605" s="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41617.912662037037</v>
      </c>
      <c r="T2605" s="9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</v>
      </c>
      <c r="P2606" s="5">
        <f t="shared" si="241"/>
        <v>64.930000000000007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40998.051192129627</v>
      </c>
      <c r="T2606" s="9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</v>
      </c>
      <c r="P2607" s="5">
        <f t="shared" si="241"/>
        <v>60.97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42508.541550925926</v>
      </c>
      <c r="T2607" s="9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</v>
      </c>
      <c r="P2608" s="5">
        <f t="shared" si="241"/>
        <v>31.44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41726.712754629632</v>
      </c>
      <c r="T2608" s="9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408</v>
      </c>
      <c r="P2609" s="5">
        <f t="shared" si="241"/>
        <v>81.95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42184.874675925923</v>
      </c>
      <c r="T2609" s="9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224</v>
      </c>
      <c r="P2610" s="5">
        <f t="shared" si="241"/>
        <v>58.93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42767.801712962959</v>
      </c>
      <c r="T2610" s="9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304</v>
      </c>
      <c r="P2611" s="5">
        <f t="shared" si="241"/>
        <v>157.29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41075.237858796296</v>
      </c>
      <c r="T2611" s="9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</v>
      </c>
      <c r="P2612" s="5">
        <f t="shared" si="241"/>
        <v>55.76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42564.881076388891</v>
      </c>
      <c r="T2612" s="9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2791</v>
      </c>
      <c r="P2613" s="5">
        <f t="shared" si="241"/>
        <v>83.8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42704.335810185185</v>
      </c>
      <c r="T2613" s="9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172</v>
      </c>
      <c r="P2614" s="5">
        <f t="shared" si="241"/>
        <v>58.42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41982.143171296295</v>
      </c>
      <c r="T2614" s="9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</v>
      </c>
      <c r="P2615" s="5">
        <f t="shared" si="241"/>
        <v>270.57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41143.81821759259</v>
      </c>
      <c r="T2615" s="9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 s="5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41730.708472222221</v>
      </c>
      <c r="T2616" s="9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170</v>
      </c>
      <c r="P2617" s="5">
        <f t="shared" si="241"/>
        <v>47.18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42453.49726851852</v>
      </c>
      <c r="T2617" s="9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115</v>
      </c>
      <c r="P2618" s="5">
        <f t="shared" si="241"/>
        <v>120.31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42211.99454861111</v>
      </c>
      <c r="T2618" s="9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878</v>
      </c>
      <c r="P2619" s="5">
        <f t="shared" si="241"/>
        <v>27.6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41902.874432870369</v>
      </c>
      <c r="T2619" s="9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</v>
      </c>
      <c r="P2620" s="5">
        <f t="shared" si="241"/>
        <v>205.3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42279.792372685188</v>
      </c>
      <c r="T2620" s="9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</v>
      </c>
      <c r="P2621" s="5">
        <f t="shared" si="241"/>
        <v>35.549999999999997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42273.884305555555</v>
      </c>
      <c r="T2621" s="9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144</v>
      </c>
      <c r="P2622" s="5">
        <f t="shared" si="241"/>
        <v>74.64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42251.16715277778</v>
      </c>
      <c r="T2622" s="9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146</v>
      </c>
      <c r="P2623" s="5">
        <f t="shared" si="241"/>
        <v>47.06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42115.74754629629</v>
      </c>
      <c r="T2623" s="9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</v>
      </c>
      <c r="P2624" s="5">
        <f t="shared" si="241"/>
        <v>26.59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42689.74324074074</v>
      </c>
      <c r="T2624" s="9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114</v>
      </c>
      <c r="P2625" s="5">
        <f t="shared" si="241"/>
        <v>36.770000000000003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42692.256550925929</v>
      </c>
      <c r="T2625" s="9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</v>
      </c>
      <c r="P2626" s="5">
        <f t="shared" si="241"/>
        <v>31.82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41144.42155092593</v>
      </c>
      <c r="T2626" s="9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ROUND((E2627/D2627)*100,0)</f>
        <v>956</v>
      </c>
      <c r="P2627" s="5">
        <f t="shared" ref="P2627:P2690" si="247">ROUND((E2627/L2627),2)</f>
        <v>27.58</v>
      </c>
      <c r="Q2627" t="str">
        <f t="shared" ref="Q2627:Q2690" si="248">LEFT(N2627,FIND("/",N2627,1)-1)</f>
        <v>technology</v>
      </c>
      <c r="R2627" t="str">
        <f t="shared" ref="R2627:R2690" si="249">RIGHT(N2627,LEN(N2627)-FIND("/",N2627,1))</f>
        <v>space exploration</v>
      </c>
      <c r="S2627" s="9">
        <f t="shared" ref="S2627:S2690" si="250">(((J2627/60)/60)/24)+DATE(1970,1,1)</f>
        <v>42658.810277777782</v>
      </c>
      <c r="T2627" s="9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</v>
      </c>
      <c r="P2628" s="5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42128.628113425926</v>
      </c>
      <c r="T2628" s="9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647</v>
      </c>
      <c r="P2629" s="5">
        <f t="shared" si="247"/>
        <v>21.56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42304.829409722224</v>
      </c>
      <c r="T2629" s="9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</v>
      </c>
      <c r="P2630" s="5">
        <f t="shared" si="247"/>
        <v>44.1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41953.966053240743</v>
      </c>
      <c r="T2630" s="9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128</v>
      </c>
      <c r="P2631" s="5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42108.538449074069</v>
      </c>
      <c r="T2631" s="9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158</v>
      </c>
      <c r="P2632" s="5">
        <f t="shared" si="247"/>
        <v>38.99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42524.105462962965</v>
      </c>
      <c r="T2632" s="9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115</v>
      </c>
      <c r="P2633" s="5">
        <f t="shared" si="247"/>
        <v>80.19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42218.169293981482</v>
      </c>
      <c r="T2633" s="9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</v>
      </c>
      <c r="P2634" s="5">
        <f t="shared" si="247"/>
        <v>34.9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42494.061793981484</v>
      </c>
      <c r="T2634" s="9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355</v>
      </c>
      <c r="P2635" s="5">
        <f t="shared" si="247"/>
        <v>89.1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41667.823287037041</v>
      </c>
      <c r="T2635" s="9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</v>
      </c>
      <c r="P2636" s="5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42612.656493055561</v>
      </c>
      <c r="T2636" s="9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 s="5">
        <f t="shared" si="247"/>
        <v>136.9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42037.950937500005</v>
      </c>
      <c r="T2637" s="9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</v>
      </c>
      <c r="P2638" s="5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42636.614745370374</v>
      </c>
      <c r="T2638" s="9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</v>
      </c>
      <c r="P2639" s="5">
        <f t="shared" si="247"/>
        <v>31.96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42639.549479166672</v>
      </c>
      <c r="T2639" s="9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102</v>
      </c>
      <c r="P2640" s="5">
        <f t="shared" si="247"/>
        <v>25.21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41989.913136574076</v>
      </c>
      <c r="T2640" s="9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 s="5">
        <f t="shared" si="247"/>
        <v>10.039999999999999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42024.86513888889</v>
      </c>
      <c r="T2641" s="9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106</v>
      </c>
      <c r="P2642" s="5">
        <f t="shared" si="247"/>
        <v>45.94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42103.160578703704</v>
      </c>
      <c r="T2642" s="9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 s="5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41880.827118055553</v>
      </c>
      <c r="T2643" s="9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s="5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42536.246620370366</v>
      </c>
      <c r="T2644" s="9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34</v>
      </c>
      <c r="P2645" s="5">
        <f t="shared" si="247"/>
        <v>223.58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42689.582349537035</v>
      </c>
      <c r="T2645" s="9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</v>
      </c>
      <c r="P2646" s="5">
        <f t="shared" si="247"/>
        <v>39.479999999999997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42774.792071759264</v>
      </c>
      <c r="T2646" s="9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11</v>
      </c>
      <c r="P2647" s="5">
        <f t="shared" si="247"/>
        <v>91.3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41921.842627314814</v>
      </c>
      <c r="T2647" s="9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</v>
      </c>
      <c r="P2648" s="5">
        <f t="shared" si="247"/>
        <v>78.67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42226.313298611116</v>
      </c>
      <c r="T2648" s="9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</v>
      </c>
      <c r="P2649" s="5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42200.261793981481</v>
      </c>
      <c r="T2649" s="9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1</v>
      </c>
      <c r="P2650" s="5">
        <f t="shared" si="247"/>
        <v>17.670000000000002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42408.714814814812</v>
      </c>
      <c r="T2650" s="9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0</v>
      </c>
      <c r="P2651" s="5">
        <f t="shared" si="247"/>
        <v>41.33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42341.99700231482</v>
      </c>
      <c r="T2651" s="9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1</v>
      </c>
      <c r="P2652" s="5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42695.624340277776</v>
      </c>
      <c r="T2652" s="9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2</v>
      </c>
      <c r="P2653" s="5">
        <f t="shared" si="247"/>
        <v>307.82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42327.805659722217</v>
      </c>
      <c r="T2653" s="9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1</v>
      </c>
      <c r="P2654" s="5">
        <f t="shared" si="247"/>
        <v>80.45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41953.158854166672</v>
      </c>
      <c r="T2654" s="9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12</v>
      </c>
      <c r="P2655" s="5">
        <f t="shared" si="247"/>
        <v>83.94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41771.651932870373</v>
      </c>
      <c r="T2655" s="9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0</v>
      </c>
      <c r="P2656" s="5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42055.600995370376</v>
      </c>
      <c r="T2656" s="9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</v>
      </c>
      <c r="P2657" s="5">
        <f t="shared" si="247"/>
        <v>73.37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42381.866284722222</v>
      </c>
      <c r="T2657" s="9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</v>
      </c>
      <c r="P2658" s="5">
        <f t="shared" si="247"/>
        <v>112.86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42767.688518518517</v>
      </c>
      <c r="T2658" s="9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19</v>
      </c>
      <c r="P2659" s="5">
        <f t="shared" si="247"/>
        <v>95.28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42551.928854166668</v>
      </c>
      <c r="T2659" s="9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0</v>
      </c>
      <c r="P2660" s="5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42551.884189814817</v>
      </c>
      <c r="T2660" s="9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3</v>
      </c>
      <c r="P2661" s="5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42082.069560185191</v>
      </c>
      <c r="T2661" s="9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0</v>
      </c>
      <c r="P2662" s="5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42272.713171296295</v>
      </c>
      <c r="T2662" s="9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103</v>
      </c>
      <c r="P2663" s="5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41542.958449074074</v>
      </c>
      <c r="T2663" s="9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107</v>
      </c>
      <c r="P2664" s="5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42207.746678240743</v>
      </c>
      <c r="T2664" s="9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105</v>
      </c>
      <c r="P2665" s="5">
        <f t="shared" si="247"/>
        <v>373.56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42222.622766203705</v>
      </c>
      <c r="T2665" s="9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</v>
      </c>
      <c r="P2666" s="5">
        <f t="shared" si="247"/>
        <v>174.04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42313.02542824074</v>
      </c>
      <c r="T2666" s="9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</v>
      </c>
      <c r="P2667" s="5">
        <f t="shared" si="247"/>
        <v>93.7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42083.895532407405</v>
      </c>
      <c r="T2667" s="9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</v>
      </c>
      <c r="P2668" s="5">
        <f t="shared" si="247"/>
        <v>77.33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42235.764340277776</v>
      </c>
      <c r="T2668" s="9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111</v>
      </c>
      <c r="P2669" s="5">
        <f t="shared" si="247"/>
        <v>92.22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42380.926111111112</v>
      </c>
      <c r="T2669" s="9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171</v>
      </c>
      <c r="P2670" s="5">
        <f t="shared" si="247"/>
        <v>60.96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42275.588715277772</v>
      </c>
      <c r="T2670" s="9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</v>
      </c>
      <c r="P2671" s="5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42319.035833333335</v>
      </c>
      <c r="T2671" s="9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</v>
      </c>
      <c r="P2672" s="5">
        <f t="shared" si="247"/>
        <v>41.58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41821.020601851851</v>
      </c>
      <c r="T2672" s="9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</v>
      </c>
      <c r="P2673" s="5">
        <f t="shared" si="247"/>
        <v>33.76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41962.749027777783</v>
      </c>
      <c r="T2673" s="9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</v>
      </c>
      <c r="P2674" s="5">
        <f t="shared" si="247"/>
        <v>70.62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42344.884143518517</v>
      </c>
      <c r="T2674" s="9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28</v>
      </c>
      <c r="P2675" s="5">
        <f t="shared" si="247"/>
        <v>167.15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41912.541655092595</v>
      </c>
      <c r="T2675" s="9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63</v>
      </c>
      <c r="P2676" s="5">
        <f t="shared" si="247"/>
        <v>128.62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42529.632754629631</v>
      </c>
      <c r="T2676" s="9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8</v>
      </c>
      <c r="P2677" s="5">
        <f t="shared" si="247"/>
        <v>65.41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41923.857511574075</v>
      </c>
      <c r="T2677" s="9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</v>
      </c>
      <c r="P2678" s="5">
        <f t="shared" si="247"/>
        <v>117.56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42482.624699074076</v>
      </c>
      <c r="T2678" s="9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18</v>
      </c>
      <c r="P2679" s="5">
        <f t="shared" si="247"/>
        <v>126.48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41793.029432870368</v>
      </c>
      <c r="T2679" s="9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0</v>
      </c>
      <c r="P2680" s="5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42241.798206018517</v>
      </c>
      <c r="T2680" s="9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</v>
      </c>
      <c r="P2681" s="5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42033.001087962963</v>
      </c>
      <c r="T2681" s="9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1</v>
      </c>
      <c r="P2682" s="5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42436.211701388893</v>
      </c>
      <c r="T2682" s="9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1</v>
      </c>
      <c r="P2683" s="5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41805.895254629628</v>
      </c>
      <c r="T2683" s="9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</v>
      </c>
      <c r="P2684" s="5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41932.871990740743</v>
      </c>
      <c r="T2684" s="9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</v>
      </c>
      <c r="P2685" s="5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42034.75509259259</v>
      </c>
      <c r="T2685" s="9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</v>
      </c>
      <c r="P2686" s="5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41820.914641203701</v>
      </c>
      <c r="T2686" s="9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</v>
      </c>
      <c r="P2687" s="5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42061.69594907407</v>
      </c>
      <c r="T2687" s="9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s="5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9">
        <f t="shared" si="250"/>
        <v>41892.974803240737</v>
      </c>
      <c r="T2688" s="9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s="5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42154.64025462963</v>
      </c>
      <c r="T2689" s="9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</v>
      </c>
      <c r="P2690" s="5">
        <f t="shared" si="247"/>
        <v>5.29</v>
      </c>
      <c r="Q2690" t="str">
        <f t="shared" si="248"/>
        <v>food</v>
      </c>
      <c r="R2690" t="str">
        <f t="shared" si="249"/>
        <v>food trucks</v>
      </c>
      <c r="S2690" s="9">
        <f t="shared" si="250"/>
        <v>42028.118865740747</v>
      </c>
      <c r="T2690" s="9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ROUND((E2691/D2691)*100,0)</f>
        <v>0</v>
      </c>
      <c r="P2691" s="5">
        <f t="shared" ref="P2691:P2754" si="253">ROUND((E2691/L2691),2)</f>
        <v>1</v>
      </c>
      <c r="Q2691" t="str">
        <f t="shared" ref="Q2691:Q2754" si="254">LEFT(N2691,FIND("/",N2691,1)-1)</f>
        <v>food</v>
      </c>
      <c r="R2691" t="str">
        <f t="shared" ref="R2691:R2754" si="255">RIGHT(N2691,LEN(N2691)-FIND("/",N2691,1))</f>
        <v>food trucks</v>
      </c>
      <c r="S2691" s="9">
        <f t="shared" ref="S2691:S2754" si="256">(((J2691/60)/60)/24)+DATE(1970,1,1)</f>
        <v>42551.961689814809</v>
      </c>
      <c r="T2691" s="9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11</v>
      </c>
      <c r="P2692" s="5">
        <f t="shared" si="253"/>
        <v>72.760000000000005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42113.105046296296</v>
      </c>
      <c r="T2692" s="9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0</v>
      </c>
      <c r="P2693" s="5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42089.724039351851</v>
      </c>
      <c r="T2693" s="9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1</v>
      </c>
      <c r="P2694" s="5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42058.334027777775</v>
      </c>
      <c r="T2694" s="9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1</v>
      </c>
      <c r="P2695" s="5">
        <f t="shared" si="253"/>
        <v>13.33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41834.138495370367</v>
      </c>
      <c r="T2695" s="9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0</v>
      </c>
      <c r="P2696" s="5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41878.140497685185</v>
      </c>
      <c r="T2696" s="9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</v>
      </c>
      <c r="P2697" s="5">
        <f t="shared" si="253"/>
        <v>23.67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42048.181921296295</v>
      </c>
      <c r="T2697" s="9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6</v>
      </c>
      <c r="P2698" s="5">
        <f t="shared" si="253"/>
        <v>89.21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41964.844444444447</v>
      </c>
      <c r="T2698" s="9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</v>
      </c>
      <c r="P2699" s="5">
        <f t="shared" si="253"/>
        <v>116.56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42187.940081018518</v>
      </c>
      <c r="T2699" s="9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</v>
      </c>
      <c r="P2700" s="5">
        <f t="shared" si="253"/>
        <v>13.01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41787.898240740738</v>
      </c>
      <c r="T2700" s="9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s="5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41829.896562499998</v>
      </c>
      <c r="T2701" s="9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1</v>
      </c>
      <c r="P2702" s="5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41870.87467592593</v>
      </c>
      <c r="T2702" s="9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</v>
      </c>
      <c r="P2703" s="5">
        <f t="shared" si="253"/>
        <v>34.130000000000003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42801.774699074071</v>
      </c>
      <c r="T2703" s="9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</v>
      </c>
      <c r="P2704" s="5">
        <f t="shared" si="253"/>
        <v>132.35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42800.801817129628</v>
      </c>
      <c r="T2704" s="9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104</v>
      </c>
      <c r="P2705" s="5">
        <f t="shared" si="253"/>
        <v>922.22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42756.690162037034</v>
      </c>
      <c r="T2705" s="9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</v>
      </c>
      <c r="P2706" s="5">
        <f t="shared" si="253"/>
        <v>163.57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42787.862430555557</v>
      </c>
      <c r="T2706" s="9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11</v>
      </c>
      <c r="P2707" s="5">
        <f t="shared" si="253"/>
        <v>217.38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42773.916180555556</v>
      </c>
      <c r="T2707" s="9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</v>
      </c>
      <c r="P2708" s="5">
        <f t="shared" si="253"/>
        <v>149.44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41899.294942129629</v>
      </c>
      <c r="T2708" s="9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351</v>
      </c>
      <c r="P2709" s="5">
        <f t="shared" si="253"/>
        <v>71.239999999999995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41391.782905092594</v>
      </c>
      <c r="T2709" s="9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</v>
      </c>
      <c r="P2710" s="5">
        <f t="shared" si="253"/>
        <v>44.46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42512.698217592595</v>
      </c>
      <c r="T2710" s="9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102</v>
      </c>
      <c r="P2711" s="5">
        <f t="shared" si="253"/>
        <v>164.94</v>
      </c>
      <c r="Q2711" t="str">
        <f t="shared" si="254"/>
        <v>theater</v>
      </c>
      <c r="R2711" t="str">
        <f t="shared" si="255"/>
        <v>spaces</v>
      </c>
      <c r="S2711" s="9">
        <f t="shared" si="256"/>
        <v>42612.149780092594</v>
      </c>
      <c r="T2711" s="9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154</v>
      </c>
      <c r="P2712" s="5">
        <f t="shared" si="253"/>
        <v>84.87</v>
      </c>
      <c r="Q2712" t="str">
        <f t="shared" si="254"/>
        <v>theater</v>
      </c>
      <c r="R2712" t="str">
        <f t="shared" si="255"/>
        <v>spaces</v>
      </c>
      <c r="S2712" s="9">
        <f t="shared" si="256"/>
        <v>41828.229490740741</v>
      </c>
      <c r="T2712" s="9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101</v>
      </c>
      <c r="P2713" s="5">
        <f t="shared" si="253"/>
        <v>53.95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41780.745254629634</v>
      </c>
      <c r="T2713" s="9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</v>
      </c>
      <c r="P2714" s="5">
        <f t="shared" si="253"/>
        <v>50.53</v>
      </c>
      <c r="Q2714" t="str">
        <f t="shared" si="254"/>
        <v>theater</v>
      </c>
      <c r="R2714" t="str">
        <f t="shared" si="255"/>
        <v>spaces</v>
      </c>
      <c r="S2714" s="9">
        <f t="shared" si="256"/>
        <v>41432.062037037038</v>
      </c>
      <c r="T2714" s="9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</v>
      </c>
      <c r="P2715" s="5">
        <f t="shared" si="253"/>
        <v>108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42322.653749999998</v>
      </c>
      <c r="T2715" s="9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</v>
      </c>
      <c r="P2716" s="5">
        <f t="shared" si="253"/>
        <v>95.37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42629.655046296291</v>
      </c>
      <c r="T2716" s="9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265</v>
      </c>
      <c r="P2717" s="5">
        <f t="shared" si="253"/>
        <v>57.63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42387.398472222223</v>
      </c>
      <c r="T2717" s="9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120</v>
      </c>
      <c r="P2718" s="5">
        <f t="shared" si="253"/>
        <v>64.16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42255.333252314813</v>
      </c>
      <c r="T2718" s="9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</v>
      </c>
      <c r="P2719" s="5">
        <f t="shared" si="253"/>
        <v>92.39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41934.914918981485</v>
      </c>
      <c r="T2719" s="9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104</v>
      </c>
      <c r="P2720" s="5">
        <f t="shared" si="253"/>
        <v>125.98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42465.596585648149</v>
      </c>
      <c r="T2720" s="9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109</v>
      </c>
      <c r="P2721" s="5">
        <f t="shared" si="253"/>
        <v>94.64</v>
      </c>
      <c r="Q2721" t="str">
        <f t="shared" si="254"/>
        <v>theater</v>
      </c>
      <c r="R2721" t="str">
        <f t="shared" si="255"/>
        <v>spaces</v>
      </c>
      <c r="S2721" s="9">
        <f t="shared" si="256"/>
        <v>42418.031180555554</v>
      </c>
      <c r="T2721" s="9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</v>
      </c>
      <c r="P2722" s="5">
        <f t="shared" si="253"/>
        <v>170.7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42655.465891203698</v>
      </c>
      <c r="T2722" s="9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 s="5">
        <f t="shared" si="253"/>
        <v>40.76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41493.543958333335</v>
      </c>
      <c r="T2723" s="9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253</v>
      </c>
      <c r="P2724" s="5">
        <f t="shared" si="253"/>
        <v>68.25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42704.857094907406</v>
      </c>
      <c r="T2724" s="9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</v>
      </c>
      <c r="P2725" s="5">
        <f t="shared" si="253"/>
        <v>95.49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41944.83898148148</v>
      </c>
      <c r="T2725" s="9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297</v>
      </c>
      <c r="P2726" s="5">
        <f t="shared" si="253"/>
        <v>7.19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42199.32707175926</v>
      </c>
      <c r="T2726" s="9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145</v>
      </c>
      <c r="P2727" s="5">
        <f t="shared" si="253"/>
        <v>511.65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42745.744618055556</v>
      </c>
      <c r="T2727" s="9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106</v>
      </c>
      <c r="P2728" s="5">
        <f t="shared" si="253"/>
        <v>261.75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42452.579988425925</v>
      </c>
      <c r="T2728" s="9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</v>
      </c>
      <c r="P2729" s="5">
        <f t="shared" si="253"/>
        <v>69.760000000000005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42198.676655092597</v>
      </c>
      <c r="T2729" s="9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202</v>
      </c>
      <c r="P2730" s="5">
        <f t="shared" si="253"/>
        <v>77.23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42333.59993055556</v>
      </c>
      <c r="T2730" s="9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</v>
      </c>
      <c r="P2731" s="5">
        <f t="shared" si="253"/>
        <v>340.57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42095.240706018521</v>
      </c>
      <c r="T2731" s="9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</v>
      </c>
      <c r="P2732" s="5">
        <f t="shared" si="253"/>
        <v>67.42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41351.541377314818</v>
      </c>
      <c r="T2732" s="9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</v>
      </c>
      <c r="P2733" s="5">
        <f t="shared" si="253"/>
        <v>845.7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41872.525717592594</v>
      </c>
      <c r="T2733" s="9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</v>
      </c>
      <c r="P2734" s="5">
        <f t="shared" si="253"/>
        <v>97.19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41389.808194444442</v>
      </c>
      <c r="T2734" s="9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108</v>
      </c>
      <c r="P2735" s="5">
        <f t="shared" si="253"/>
        <v>451.84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42044.272847222222</v>
      </c>
      <c r="T2735" s="9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 s="5">
        <f t="shared" si="253"/>
        <v>138.66999999999999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42626.668888888889</v>
      </c>
      <c r="T2736" s="9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</v>
      </c>
      <c r="P2737" s="5">
        <f t="shared" si="253"/>
        <v>21.64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41316.120949074073</v>
      </c>
      <c r="T2737" s="9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123</v>
      </c>
      <c r="P2738" s="5">
        <f t="shared" si="253"/>
        <v>169.52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41722.666354166664</v>
      </c>
      <c r="T2738" s="9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</v>
      </c>
      <c r="P2739" s="5">
        <f t="shared" si="253"/>
        <v>161.88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41611.917673611111</v>
      </c>
      <c r="T2739" s="9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148</v>
      </c>
      <c r="P2740" s="5">
        <f t="shared" si="253"/>
        <v>493.13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42620.143564814818</v>
      </c>
      <c r="T2740" s="9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</v>
      </c>
      <c r="P2741" s="5">
        <f t="shared" si="253"/>
        <v>22.12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41719.887928240743</v>
      </c>
      <c r="T2741" s="9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</v>
      </c>
      <c r="P2742" s="5">
        <f t="shared" si="253"/>
        <v>18.239999999999998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42045.031851851847</v>
      </c>
      <c r="T2742" s="9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</v>
      </c>
      <c r="P2743" s="5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41911.657430555555</v>
      </c>
      <c r="T2743" s="9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</v>
      </c>
      <c r="P2744" s="5">
        <f t="shared" si="253"/>
        <v>40.61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41030.719756944447</v>
      </c>
      <c r="T2744" s="9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s="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42632.328784722224</v>
      </c>
      <c r="T2745" s="9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</v>
      </c>
      <c r="P2746" s="5">
        <f t="shared" si="253"/>
        <v>37.950000000000003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40938.062476851854</v>
      </c>
      <c r="T2746" s="9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22</v>
      </c>
      <c r="P2747" s="5">
        <f t="shared" si="253"/>
        <v>35.729999999999997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41044.988055555557</v>
      </c>
      <c r="T2747" s="9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27</v>
      </c>
      <c r="P2748" s="5">
        <f t="shared" si="253"/>
        <v>42.16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41850.781377314815</v>
      </c>
      <c r="T2748" s="9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</v>
      </c>
      <c r="P2749" s="5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41044.64811342593</v>
      </c>
      <c r="T2749" s="9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</v>
      </c>
      <c r="P2750" s="5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42585.7106712963</v>
      </c>
      <c r="T2750" s="9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</v>
      </c>
      <c r="P2751" s="5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42068.799039351856</v>
      </c>
      <c r="T2751" s="9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s="5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41078.899826388886</v>
      </c>
      <c r="T2752" s="9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s="5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41747.887060185189</v>
      </c>
      <c r="T2753" s="9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</v>
      </c>
      <c r="P2754" s="5">
        <f t="shared" si="253"/>
        <v>39.29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40855.765092592592</v>
      </c>
      <c r="T2754" s="9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ROUND((E2755/D2755)*100,0)</f>
        <v>19</v>
      </c>
      <c r="P2755" s="5">
        <f t="shared" ref="P2755:P2818" si="259">ROUND((E2755/L2755),2)</f>
        <v>47.5</v>
      </c>
      <c r="Q2755" t="str">
        <f t="shared" ref="Q2755:Q2818" si="260">LEFT(N2755,FIND("/",N2755,1)-1)</f>
        <v>publishing</v>
      </c>
      <c r="R2755" t="str">
        <f t="shared" ref="R2755:R2818" si="261">RIGHT(N2755,LEN(N2755)-FIND("/",N2755,1))</f>
        <v>children's books</v>
      </c>
      <c r="S2755" s="9">
        <f t="shared" ref="S2755:S2818" si="262">(((J2755/60)/60)/24)+DATE(1970,1,1)</f>
        <v>41117.900729166664</v>
      </c>
      <c r="T2755" s="9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s="5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41863.636006944449</v>
      </c>
      <c r="T2756" s="9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 s="5">
        <f t="shared" si="259"/>
        <v>17.329999999999998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42072.790821759263</v>
      </c>
      <c r="T2757" s="9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</v>
      </c>
      <c r="P2758" s="5">
        <f t="shared" si="259"/>
        <v>31.76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41620.90047453704</v>
      </c>
      <c r="T2758" s="9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1</v>
      </c>
      <c r="P2759" s="5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42573.65662037037</v>
      </c>
      <c r="T2759" s="9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12</v>
      </c>
      <c r="P2760" s="5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42639.441932870366</v>
      </c>
      <c r="T2760" s="9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11</v>
      </c>
      <c r="P2761" s="5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42524.36650462963</v>
      </c>
      <c r="T2761" s="9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s="5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41415.461319444446</v>
      </c>
      <c r="T2762" s="9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1</v>
      </c>
      <c r="P2763" s="5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41247.063576388886</v>
      </c>
      <c r="T2763" s="9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1</v>
      </c>
      <c r="P2764" s="5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40927.036979166667</v>
      </c>
      <c r="T2764" s="9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</v>
      </c>
      <c r="P2765" s="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41373.579675925925</v>
      </c>
      <c r="T2765" s="9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</v>
      </c>
      <c r="P2766" s="5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41030.292025462964</v>
      </c>
      <c r="T2766" s="9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s="5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41194.579027777778</v>
      </c>
      <c r="T2767" s="9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 s="5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40736.668032407404</v>
      </c>
      <c r="T2768" s="9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1</v>
      </c>
      <c r="P2769" s="5">
        <f t="shared" si="259"/>
        <v>11.33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42172.958912037036</v>
      </c>
      <c r="T2769" s="9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</v>
      </c>
      <c r="P2770" s="5">
        <f t="shared" si="259"/>
        <v>29.47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40967.614849537036</v>
      </c>
      <c r="T2770" s="9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</v>
      </c>
      <c r="P2771" s="5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41745.826273148145</v>
      </c>
      <c r="T2771" s="9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</v>
      </c>
      <c r="P2772" s="5">
        <f t="shared" si="259"/>
        <v>63.1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41686.705208333333</v>
      </c>
      <c r="T2772" s="9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s="5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41257.531712962962</v>
      </c>
      <c r="T2773" s="9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s="5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41537.869143518517</v>
      </c>
      <c r="T2774" s="9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</v>
      </c>
      <c r="P2775" s="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42474.86482638889</v>
      </c>
      <c r="T2775" s="9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</v>
      </c>
      <c r="P2776" s="5">
        <f t="shared" si="259"/>
        <v>43.85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41311.126481481479</v>
      </c>
      <c r="T2776" s="9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 s="5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40863.013356481482</v>
      </c>
      <c r="T2777" s="9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8</v>
      </c>
      <c r="P2778" s="5">
        <f t="shared" si="259"/>
        <v>45.97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42136.297175925924</v>
      </c>
      <c r="T2778" s="9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</v>
      </c>
      <c r="P2779" s="5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42172.669027777782</v>
      </c>
      <c r="T2779" s="9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26</v>
      </c>
      <c r="P2780" s="5">
        <f t="shared" si="259"/>
        <v>93.67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41846.978078703702</v>
      </c>
      <c r="T2780" s="9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</v>
      </c>
      <c r="P2781" s="5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42300.585891203707</v>
      </c>
      <c r="T2781" s="9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s="5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42774.447777777779</v>
      </c>
      <c r="T2782" s="9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</v>
      </c>
      <c r="P2783" s="5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42018.94159722222</v>
      </c>
      <c r="T2783" s="9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 s="5">
        <f t="shared" si="259"/>
        <v>66.67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42026.924976851849</v>
      </c>
      <c r="T2784" s="9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115</v>
      </c>
      <c r="P2785" s="5">
        <f t="shared" si="259"/>
        <v>18.77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42103.535254629634</v>
      </c>
      <c r="T2785" s="9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 s="5">
        <f t="shared" si="259"/>
        <v>66.11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41920.787534722222</v>
      </c>
      <c r="T2786" s="9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105</v>
      </c>
      <c r="P2787" s="5">
        <f t="shared" si="259"/>
        <v>36.86</v>
      </c>
      <c r="Q2787" t="str">
        <f t="shared" si="260"/>
        <v>theater</v>
      </c>
      <c r="R2787" t="str">
        <f t="shared" si="261"/>
        <v>plays</v>
      </c>
      <c r="S2787" s="9">
        <f t="shared" si="262"/>
        <v>42558.189432870371</v>
      </c>
      <c r="T2787" s="9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118</v>
      </c>
      <c r="P2788" s="5">
        <f t="shared" si="259"/>
        <v>39.81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41815.569212962961</v>
      </c>
      <c r="T2788" s="9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120</v>
      </c>
      <c r="P2789" s="5">
        <f t="shared" si="259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41808.198518518519</v>
      </c>
      <c r="T2789" s="9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103</v>
      </c>
      <c r="P2790" s="5">
        <f t="shared" si="259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42550.701886574068</v>
      </c>
      <c r="T2790" s="9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</v>
      </c>
      <c r="P2791" s="5">
        <f t="shared" si="259"/>
        <v>126.46</v>
      </c>
      <c r="Q2791" t="str">
        <f t="shared" si="260"/>
        <v>theater</v>
      </c>
      <c r="R2791" t="str">
        <f t="shared" si="261"/>
        <v>plays</v>
      </c>
      <c r="S2791" s="9">
        <f t="shared" si="262"/>
        <v>42056.013124999998</v>
      </c>
      <c r="T2791" s="9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</v>
      </c>
      <c r="P2792" s="5">
        <f t="shared" si="259"/>
        <v>47.88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42016.938692129625</v>
      </c>
      <c r="T2792" s="9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103</v>
      </c>
      <c r="P2793" s="5">
        <f t="shared" si="259"/>
        <v>73.209999999999994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42591.899988425925</v>
      </c>
      <c r="T2793" s="9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108</v>
      </c>
      <c r="P2794" s="5">
        <f t="shared" si="259"/>
        <v>89.67</v>
      </c>
      <c r="Q2794" t="str">
        <f t="shared" si="260"/>
        <v>theater</v>
      </c>
      <c r="R2794" t="str">
        <f t="shared" si="261"/>
        <v>plays</v>
      </c>
      <c r="S2794" s="9">
        <f t="shared" si="262"/>
        <v>42183.231006944443</v>
      </c>
      <c r="T2794" s="9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111</v>
      </c>
      <c r="P2795" s="5">
        <f t="shared" si="259"/>
        <v>151.46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42176.419039351851</v>
      </c>
      <c r="T2795" s="9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 s="5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42416.691655092596</v>
      </c>
      <c r="T2796" s="9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</v>
      </c>
      <c r="P2797" s="5">
        <f t="shared" si="259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41780.525937500002</v>
      </c>
      <c r="T2797" s="9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116</v>
      </c>
      <c r="P2798" s="5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41795.528101851851</v>
      </c>
      <c r="T2798" s="9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103</v>
      </c>
      <c r="P2799" s="5">
        <f t="shared" si="259"/>
        <v>87.36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41798.94027777778</v>
      </c>
      <c r="T2799" s="9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</v>
      </c>
      <c r="P2800" s="5">
        <f t="shared" si="259"/>
        <v>36.47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42201.675011574072</v>
      </c>
      <c r="T2800" s="9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117</v>
      </c>
      <c r="P2801" s="5">
        <f t="shared" si="259"/>
        <v>44.86</v>
      </c>
      <c r="Q2801" t="str">
        <f t="shared" si="260"/>
        <v>theater</v>
      </c>
      <c r="R2801" t="str">
        <f t="shared" si="261"/>
        <v>plays</v>
      </c>
      <c r="S2801" s="9">
        <f t="shared" si="262"/>
        <v>42507.264699074076</v>
      </c>
      <c r="T2801" s="9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 s="5">
        <f t="shared" si="259"/>
        <v>42.9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41948.552847222221</v>
      </c>
      <c r="T2802" s="9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</v>
      </c>
      <c r="P2803" s="5">
        <f t="shared" si="259"/>
        <v>51.23</v>
      </c>
      <c r="Q2803" t="str">
        <f t="shared" si="260"/>
        <v>theater</v>
      </c>
      <c r="R2803" t="str">
        <f t="shared" si="261"/>
        <v>plays</v>
      </c>
      <c r="S2803" s="9">
        <f t="shared" si="262"/>
        <v>41900.243159722224</v>
      </c>
      <c r="T2803" s="9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102</v>
      </c>
      <c r="P2804" s="5">
        <f t="shared" si="259"/>
        <v>33.94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42192.64707175926</v>
      </c>
      <c r="T2804" s="9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128</v>
      </c>
      <c r="P2805" s="5">
        <f t="shared" si="259"/>
        <v>90.74</v>
      </c>
      <c r="Q2805" t="str">
        <f t="shared" si="260"/>
        <v>theater</v>
      </c>
      <c r="R2805" t="str">
        <f t="shared" si="261"/>
        <v>plays</v>
      </c>
      <c r="S2805" s="9">
        <f t="shared" si="262"/>
        <v>42158.065694444449</v>
      </c>
      <c r="T2805" s="9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115</v>
      </c>
      <c r="P2806" s="5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41881.453587962962</v>
      </c>
      <c r="T2806" s="9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</v>
      </c>
      <c r="P2807" s="5">
        <f t="shared" si="259"/>
        <v>24.44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42213.505474537036</v>
      </c>
      <c r="T2807" s="9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</v>
      </c>
      <c r="P2808" s="5">
        <f t="shared" si="259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42185.267245370371</v>
      </c>
      <c r="T2808" s="9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 s="5">
        <f t="shared" si="259"/>
        <v>67.739999999999995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42154.873124999998</v>
      </c>
      <c r="T2809" s="9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</v>
      </c>
      <c r="P2810" s="5">
        <f t="shared" si="259"/>
        <v>65.38</v>
      </c>
      <c r="Q2810" t="str">
        <f t="shared" si="260"/>
        <v>theater</v>
      </c>
      <c r="R2810" t="str">
        <f t="shared" si="261"/>
        <v>plays</v>
      </c>
      <c r="S2810" s="9">
        <f t="shared" si="262"/>
        <v>42208.84646990741</v>
      </c>
      <c r="T2810" s="9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</v>
      </c>
      <c r="P2811" s="5">
        <f t="shared" si="259"/>
        <v>121.9</v>
      </c>
      <c r="Q2811" t="str">
        <f t="shared" si="260"/>
        <v>theater</v>
      </c>
      <c r="R2811" t="str">
        <f t="shared" si="261"/>
        <v>plays</v>
      </c>
      <c r="S2811" s="9">
        <f t="shared" si="262"/>
        <v>42451.496817129635</v>
      </c>
      <c r="T2811" s="9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</v>
      </c>
      <c r="P2812" s="5">
        <f t="shared" si="259"/>
        <v>47.46</v>
      </c>
      <c r="Q2812" t="str">
        <f t="shared" si="260"/>
        <v>theater</v>
      </c>
      <c r="R2812" t="str">
        <f t="shared" si="261"/>
        <v>plays</v>
      </c>
      <c r="S2812" s="9">
        <f t="shared" si="262"/>
        <v>41759.13962962963</v>
      </c>
      <c r="T2812" s="9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</v>
      </c>
      <c r="P2813" s="5">
        <f t="shared" si="259"/>
        <v>92.84</v>
      </c>
      <c r="Q2813" t="str">
        <f t="shared" si="260"/>
        <v>theater</v>
      </c>
      <c r="R2813" t="str">
        <f t="shared" si="261"/>
        <v>plays</v>
      </c>
      <c r="S2813" s="9">
        <f t="shared" si="262"/>
        <v>42028.496562500004</v>
      </c>
      <c r="T2813" s="9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</v>
      </c>
      <c r="P2814" s="5">
        <f t="shared" si="259"/>
        <v>68.25</v>
      </c>
      <c r="Q2814" t="str">
        <f t="shared" si="260"/>
        <v>theater</v>
      </c>
      <c r="R2814" t="str">
        <f t="shared" si="261"/>
        <v>plays</v>
      </c>
      <c r="S2814" s="9">
        <f t="shared" si="262"/>
        <v>42054.74418981481</v>
      </c>
      <c r="T2814" s="9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128</v>
      </c>
      <c r="P2815" s="5">
        <f t="shared" si="259"/>
        <v>37.21</v>
      </c>
      <c r="Q2815" t="str">
        <f t="shared" si="260"/>
        <v>theater</v>
      </c>
      <c r="R2815" t="str">
        <f t="shared" si="261"/>
        <v>plays</v>
      </c>
      <c r="S2815" s="9">
        <f t="shared" si="262"/>
        <v>42693.742604166662</v>
      </c>
      <c r="T2815" s="9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108</v>
      </c>
      <c r="P2816" s="5">
        <f t="shared" si="259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42103.399479166663</v>
      </c>
      <c r="T2816" s="9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 s="5">
        <f t="shared" si="259"/>
        <v>43.21</v>
      </c>
      <c r="Q2817" t="str">
        <f t="shared" si="260"/>
        <v>theater</v>
      </c>
      <c r="R2817" t="str">
        <f t="shared" si="261"/>
        <v>plays</v>
      </c>
      <c r="S2817" s="9">
        <f t="shared" si="262"/>
        <v>42559.776724537034</v>
      </c>
      <c r="T2817" s="9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142</v>
      </c>
      <c r="P2818" s="5">
        <f t="shared" si="259"/>
        <v>25.13</v>
      </c>
      <c r="Q2818" t="str">
        <f t="shared" si="260"/>
        <v>theater</v>
      </c>
      <c r="R2818" t="str">
        <f t="shared" si="261"/>
        <v>plays</v>
      </c>
      <c r="S2818" s="9">
        <f t="shared" si="262"/>
        <v>42188.467499999999</v>
      </c>
      <c r="T2818" s="9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ROUND((E2819/D2819)*100,0)</f>
        <v>130</v>
      </c>
      <c r="P2819" s="5">
        <f t="shared" ref="P2819:P2882" si="265">ROUND((E2819/L2819),2)</f>
        <v>23.64</v>
      </c>
      <c r="Q2819" t="str">
        <f t="shared" ref="Q2819:Q2882" si="266">LEFT(N2819,FIND("/",N2819,1)-1)</f>
        <v>theater</v>
      </c>
      <c r="R2819" t="str">
        <f t="shared" ref="R2819:R2882" si="267">RIGHT(N2819,LEN(N2819)-FIND("/",N2819,1))</f>
        <v>plays</v>
      </c>
      <c r="S2819" s="9">
        <f t="shared" ref="S2819:S2882" si="268">(((J2819/60)/60)/24)+DATE(1970,1,1)</f>
        <v>42023.634976851856</v>
      </c>
      <c r="T2819" s="9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</v>
      </c>
      <c r="P2820" s="5">
        <f t="shared" si="265"/>
        <v>103.95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42250.598217592589</v>
      </c>
      <c r="T2820" s="9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105</v>
      </c>
      <c r="P2821" s="5">
        <f t="shared" si="265"/>
        <v>50.38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42139.525567129633</v>
      </c>
      <c r="T2821" s="9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 s="5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42401.610983796301</v>
      </c>
      <c r="T2822" s="9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 s="5">
        <f t="shared" si="265"/>
        <v>28.57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41875.922858796301</v>
      </c>
      <c r="T2823" s="9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 s="5">
        <f t="shared" si="265"/>
        <v>63.83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42060.683935185181</v>
      </c>
      <c r="T2824" s="9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 s="5">
        <f t="shared" si="265"/>
        <v>8.86</v>
      </c>
      <c r="Q2825" t="str">
        <f t="shared" si="266"/>
        <v>theater</v>
      </c>
      <c r="R2825" t="str">
        <f t="shared" si="267"/>
        <v>plays</v>
      </c>
      <c r="S2825" s="9">
        <f t="shared" si="268"/>
        <v>42067.011643518519</v>
      </c>
      <c r="T2825" s="9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117</v>
      </c>
      <c r="P2826" s="5">
        <f t="shared" si="265"/>
        <v>50.67</v>
      </c>
      <c r="Q2826" t="str">
        <f t="shared" si="266"/>
        <v>theater</v>
      </c>
      <c r="R2826" t="str">
        <f t="shared" si="267"/>
        <v>plays</v>
      </c>
      <c r="S2826" s="9">
        <f t="shared" si="268"/>
        <v>42136.270787037036</v>
      </c>
      <c r="T2826" s="9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</v>
      </c>
      <c r="P2827" s="5">
        <f t="shared" si="265"/>
        <v>60.78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42312.792662037042</v>
      </c>
      <c r="T2827" s="9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108</v>
      </c>
      <c r="P2828" s="5">
        <f t="shared" si="265"/>
        <v>113.42</v>
      </c>
      <c r="Q2828" t="str">
        <f t="shared" si="266"/>
        <v>theater</v>
      </c>
      <c r="R2828" t="str">
        <f t="shared" si="267"/>
        <v>plays</v>
      </c>
      <c r="S2828" s="9">
        <f t="shared" si="268"/>
        <v>42171.034861111111</v>
      </c>
      <c r="T2828" s="9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</v>
      </c>
      <c r="P2829" s="5">
        <f t="shared" si="265"/>
        <v>104.57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42494.683634259258</v>
      </c>
      <c r="T2829" s="9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</v>
      </c>
      <c r="P2830" s="5">
        <f t="shared" si="265"/>
        <v>98.31</v>
      </c>
      <c r="Q2830" t="str">
        <f t="shared" si="266"/>
        <v>theater</v>
      </c>
      <c r="R2830" t="str">
        <f t="shared" si="267"/>
        <v>plays</v>
      </c>
      <c r="S2830" s="9">
        <f t="shared" si="268"/>
        <v>42254.264687499999</v>
      </c>
      <c r="T2830" s="9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107</v>
      </c>
      <c r="P2831" s="5">
        <f t="shared" si="265"/>
        <v>35.04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42495.434236111112</v>
      </c>
      <c r="T2831" s="9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 s="5">
        <f t="shared" si="265"/>
        <v>272.73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41758.839675925927</v>
      </c>
      <c r="T2832" s="9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111</v>
      </c>
      <c r="P2833" s="5">
        <f t="shared" si="265"/>
        <v>63.85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42171.824884259258</v>
      </c>
      <c r="T2833" s="9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115</v>
      </c>
      <c r="P2834" s="5">
        <f t="shared" si="265"/>
        <v>30.19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41938.709421296298</v>
      </c>
      <c r="T2834" s="9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</v>
      </c>
      <c r="P2835" s="5">
        <f t="shared" si="265"/>
        <v>83.51</v>
      </c>
      <c r="Q2835" t="str">
        <f t="shared" si="266"/>
        <v>theater</v>
      </c>
      <c r="R2835" t="str">
        <f t="shared" si="267"/>
        <v>plays</v>
      </c>
      <c r="S2835" s="9">
        <f t="shared" si="268"/>
        <v>42268.127696759257</v>
      </c>
      <c r="T2835" s="9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 s="5">
        <f t="shared" si="265"/>
        <v>64.760000000000005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42019.959837962961</v>
      </c>
      <c r="T2836" s="9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</v>
      </c>
      <c r="P2837" s="5">
        <f t="shared" si="265"/>
        <v>20.12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42313.703900462962</v>
      </c>
      <c r="T2837" s="9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108</v>
      </c>
      <c r="P2838" s="5">
        <f t="shared" si="265"/>
        <v>44.09</v>
      </c>
      <c r="Q2838" t="str">
        <f t="shared" si="266"/>
        <v>theater</v>
      </c>
      <c r="R2838" t="str">
        <f t="shared" si="267"/>
        <v>plays</v>
      </c>
      <c r="S2838" s="9">
        <f t="shared" si="268"/>
        <v>42746.261782407411</v>
      </c>
      <c r="T2838" s="9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 s="5">
        <f t="shared" si="265"/>
        <v>40.479999999999997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42307.908379629633</v>
      </c>
      <c r="T2839" s="9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</v>
      </c>
      <c r="P2840" s="5">
        <f t="shared" si="265"/>
        <v>44.54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41842.607592592591</v>
      </c>
      <c r="T2840" s="9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</v>
      </c>
      <c r="P2841" s="5">
        <f t="shared" si="265"/>
        <v>125.81</v>
      </c>
      <c r="Q2841" t="str">
        <f t="shared" si="266"/>
        <v>theater</v>
      </c>
      <c r="R2841" t="str">
        <f t="shared" si="267"/>
        <v>plays</v>
      </c>
      <c r="S2841" s="9">
        <f t="shared" si="268"/>
        <v>41853.240208333329</v>
      </c>
      <c r="T2841" s="9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 s="5">
        <f t="shared" si="265"/>
        <v>19.7</v>
      </c>
      <c r="Q2842" t="str">
        <f t="shared" si="266"/>
        <v>theater</v>
      </c>
      <c r="R2842" t="str">
        <f t="shared" si="267"/>
        <v>plays</v>
      </c>
      <c r="S2842" s="9">
        <f t="shared" si="268"/>
        <v>42060.035636574074</v>
      </c>
      <c r="T2842" s="9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 s="5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42291.739548611105</v>
      </c>
      <c r="T2843" s="9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s="5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9">
        <f t="shared" si="268"/>
        <v>41784.952488425923</v>
      </c>
      <c r="T2844" s="9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s="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9">
        <f t="shared" si="268"/>
        <v>42492.737847222219</v>
      </c>
      <c r="T2845" s="9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</v>
      </c>
      <c r="P2846" s="5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42709.546064814815</v>
      </c>
      <c r="T2846" s="9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32</v>
      </c>
      <c r="P2847" s="5">
        <f t="shared" si="265"/>
        <v>60.67</v>
      </c>
      <c r="Q2847" t="str">
        <f t="shared" si="266"/>
        <v>theater</v>
      </c>
      <c r="R2847" t="str">
        <f t="shared" si="267"/>
        <v>plays</v>
      </c>
      <c r="S2847" s="9">
        <f t="shared" si="268"/>
        <v>42103.016585648147</v>
      </c>
      <c r="T2847" s="9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s="5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9">
        <f t="shared" si="268"/>
        <v>42108.692060185189</v>
      </c>
      <c r="T2848" s="9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s="5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9">
        <f t="shared" si="268"/>
        <v>42453.806307870371</v>
      </c>
      <c r="T2849" s="9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</v>
      </c>
      <c r="P2850" s="5">
        <f t="shared" si="265"/>
        <v>23.33</v>
      </c>
      <c r="Q2850" t="str">
        <f t="shared" si="266"/>
        <v>theater</v>
      </c>
      <c r="R2850" t="str">
        <f t="shared" si="267"/>
        <v>plays</v>
      </c>
      <c r="S2850" s="9">
        <f t="shared" si="268"/>
        <v>42123.648831018523</v>
      </c>
      <c r="T2850" s="9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 s="5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42453.428240740745</v>
      </c>
      <c r="T2851" s="9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4</v>
      </c>
      <c r="P2852" s="5">
        <f t="shared" si="265"/>
        <v>23.92</v>
      </c>
      <c r="Q2852" t="str">
        <f t="shared" si="266"/>
        <v>theater</v>
      </c>
      <c r="R2852" t="str">
        <f t="shared" si="267"/>
        <v>plays</v>
      </c>
      <c r="S2852" s="9">
        <f t="shared" si="268"/>
        <v>41858.007071759261</v>
      </c>
      <c r="T2852" s="9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s="5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9">
        <f t="shared" si="268"/>
        <v>42390.002650462964</v>
      </c>
      <c r="T2853" s="9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2</v>
      </c>
      <c r="P2854" s="5">
        <f t="shared" si="265"/>
        <v>15.83</v>
      </c>
      <c r="Q2854" t="str">
        <f t="shared" si="266"/>
        <v>theater</v>
      </c>
      <c r="R2854" t="str">
        <f t="shared" si="267"/>
        <v>plays</v>
      </c>
      <c r="S2854" s="9">
        <f t="shared" si="268"/>
        <v>41781.045173611114</v>
      </c>
      <c r="T2854" s="9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s="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9">
        <f t="shared" si="268"/>
        <v>41836.190937499996</v>
      </c>
      <c r="T2855" s="9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42</v>
      </c>
      <c r="P2856" s="5">
        <f t="shared" si="265"/>
        <v>29.79</v>
      </c>
      <c r="Q2856" t="str">
        <f t="shared" si="266"/>
        <v>theater</v>
      </c>
      <c r="R2856" t="str">
        <f t="shared" si="267"/>
        <v>plays</v>
      </c>
      <c r="S2856" s="9">
        <f t="shared" si="268"/>
        <v>42111.71665509259</v>
      </c>
      <c r="T2856" s="9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 s="5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42370.007766203707</v>
      </c>
      <c r="T2857" s="9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5</v>
      </c>
      <c r="P2858" s="5">
        <f t="shared" si="265"/>
        <v>24.33</v>
      </c>
      <c r="Q2858" t="str">
        <f t="shared" si="266"/>
        <v>theater</v>
      </c>
      <c r="R2858" t="str">
        <f t="shared" si="267"/>
        <v>plays</v>
      </c>
      <c r="S2858" s="9">
        <f t="shared" si="268"/>
        <v>42165.037581018521</v>
      </c>
      <c r="T2858" s="9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20</v>
      </c>
      <c r="P2859" s="5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42726.920081018514</v>
      </c>
      <c r="T2859" s="9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s="5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9">
        <f t="shared" si="268"/>
        <v>41954.545081018514</v>
      </c>
      <c r="T2860" s="9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2</v>
      </c>
      <c r="P2861" s="5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42233.362314814818</v>
      </c>
      <c r="T2861" s="9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7</v>
      </c>
      <c r="P2862" s="5">
        <f t="shared" si="265"/>
        <v>29.56</v>
      </c>
      <c r="Q2862" t="str">
        <f t="shared" si="266"/>
        <v>theater</v>
      </c>
      <c r="R2862" t="str">
        <f t="shared" si="267"/>
        <v>plays</v>
      </c>
      <c r="S2862" s="9">
        <f t="shared" si="268"/>
        <v>42480.800648148142</v>
      </c>
      <c r="T2862" s="9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 s="5">
        <f t="shared" si="265"/>
        <v>26.67</v>
      </c>
      <c r="Q2863" t="str">
        <f t="shared" si="266"/>
        <v>theater</v>
      </c>
      <c r="R2863" t="str">
        <f t="shared" si="267"/>
        <v>plays</v>
      </c>
      <c r="S2863" s="9">
        <f t="shared" si="268"/>
        <v>42257.590833333335</v>
      </c>
      <c r="T2863" s="9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</v>
      </c>
      <c r="P2864" s="5">
        <f t="shared" si="265"/>
        <v>18.329999999999998</v>
      </c>
      <c r="Q2864" t="str">
        <f t="shared" si="266"/>
        <v>theater</v>
      </c>
      <c r="R2864" t="str">
        <f t="shared" si="267"/>
        <v>plays</v>
      </c>
      <c r="S2864" s="9">
        <f t="shared" si="268"/>
        <v>41784.789687500001</v>
      </c>
      <c r="T2864" s="9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</v>
      </c>
      <c r="P2865" s="5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41831.675034722226</v>
      </c>
      <c r="T2865" s="9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2</v>
      </c>
      <c r="P2866" s="5">
        <f t="shared" si="265"/>
        <v>13.33</v>
      </c>
      <c r="Q2866" t="str">
        <f t="shared" si="266"/>
        <v>theater</v>
      </c>
      <c r="R2866" t="str">
        <f t="shared" si="267"/>
        <v>plays</v>
      </c>
      <c r="S2866" s="9">
        <f t="shared" si="268"/>
        <v>42172.613506944443</v>
      </c>
      <c r="T2866" s="9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s="5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9">
        <f t="shared" si="268"/>
        <v>41950.114108796297</v>
      </c>
      <c r="T2867" s="9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1</v>
      </c>
      <c r="P2868" s="5">
        <f t="shared" si="265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42627.955104166671</v>
      </c>
      <c r="T2868" s="9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</v>
      </c>
      <c r="P2869" s="5">
        <f t="shared" si="265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42531.195277777777</v>
      </c>
      <c r="T2869" s="9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</v>
      </c>
      <c r="P2870" s="5">
        <f t="shared" si="265"/>
        <v>105.03</v>
      </c>
      <c r="Q2870" t="str">
        <f t="shared" si="266"/>
        <v>theater</v>
      </c>
      <c r="R2870" t="str">
        <f t="shared" si="267"/>
        <v>plays</v>
      </c>
      <c r="S2870" s="9">
        <f t="shared" si="268"/>
        <v>42618.827013888891</v>
      </c>
      <c r="T2870" s="9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1</v>
      </c>
      <c r="P2871" s="5">
        <f t="shared" si="265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42540.593530092592</v>
      </c>
      <c r="T2871" s="9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 s="5">
        <f t="shared" si="265"/>
        <v>83.33</v>
      </c>
      <c r="Q2872" t="str">
        <f t="shared" si="266"/>
        <v>theater</v>
      </c>
      <c r="R2872" t="str">
        <f t="shared" si="267"/>
        <v>plays</v>
      </c>
      <c r="S2872" s="9">
        <f t="shared" si="268"/>
        <v>41746.189409722225</v>
      </c>
      <c r="T2872" s="9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5</v>
      </c>
      <c r="P2873" s="5">
        <f t="shared" si="265"/>
        <v>35.92</v>
      </c>
      <c r="Q2873" t="str">
        <f t="shared" si="266"/>
        <v>theater</v>
      </c>
      <c r="R2873" t="str">
        <f t="shared" si="267"/>
        <v>plays</v>
      </c>
      <c r="S2873" s="9">
        <f t="shared" si="268"/>
        <v>41974.738576388889</v>
      </c>
      <c r="T2873" s="9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s="5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9">
        <f t="shared" si="268"/>
        <v>42115.11618055556</v>
      </c>
      <c r="T2874" s="9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</v>
      </c>
      <c r="P2875" s="5">
        <f t="shared" si="265"/>
        <v>119.13</v>
      </c>
      <c r="Q2875" t="str">
        <f t="shared" si="266"/>
        <v>theater</v>
      </c>
      <c r="R2875" t="str">
        <f t="shared" si="267"/>
        <v>plays</v>
      </c>
      <c r="S2875" s="9">
        <f t="shared" si="268"/>
        <v>42002.817488425921</v>
      </c>
      <c r="T2875" s="9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</v>
      </c>
      <c r="P2876" s="5">
        <f t="shared" si="265"/>
        <v>90.33</v>
      </c>
      <c r="Q2876" t="str">
        <f t="shared" si="266"/>
        <v>theater</v>
      </c>
      <c r="R2876" t="str">
        <f t="shared" si="267"/>
        <v>plays</v>
      </c>
      <c r="S2876" s="9">
        <f t="shared" si="268"/>
        <v>42722.84474537037</v>
      </c>
      <c r="T2876" s="9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0</v>
      </c>
      <c r="P2877" s="5">
        <f t="shared" si="265"/>
        <v>2.33</v>
      </c>
      <c r="Q2877" t="str">
        <f t="shared" si="266"/>
        <v>theater</v>
      </c>
      <c r="R2877" t="str">
        <f t="shared" si="267"/>
        <v>plays</v>
      </c>
      <c r="S2877" s="9">
        <f t="shared" si="268"/>
        <v>42465.128391203703</v>
      </c>
      <c r="T2877" s="9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s="5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9">
        <f t="shared" si="268"/>
        <v>42171.743969907402</v>
      </c>
      <c r="T2878" s="9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11</v>
      </c>
      <c r="P2879" s="5">
        <f t="shared" si="265"/>
        <v>108.33</v>
      </c>
      <c r="Q2879" t="str">
        <f t="shared" si="266"/>
        <v>theater</v>
      </c>
      <c r="R2879" t="str">
        <f t="shared" si="267"/>
        <v>plays</v>
      </c>
      <c r="S2879" s="9">
        <f t="shared" si="268"/>
        <v>42672.955138888887</v>
      </c>
      <c r="T2879" s="9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</v>
      </c>
      <c r="P2880" s="5">
        <f t="shared" si="265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42128.615682870368</v>
      </c>
      <c r="T2880" s="9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</v>
      </c>
      <c r="P2881" s="5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42359.725243055553</v>
      </c>
      <c r="T2881" s="9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</v>
      </c>
      <c r="P2882" s="5">
        <f t="shared" si="265"/>
        <v>96.55</v>
      </c>
      <c r="Q2882" t="str">
        <f t="shared" si="266"/>
        <v>theater</v>
      </c>
      <c r="R2882" t="str">
        <f t="shared" si="267"/>
        <v>plays</v>
      </c>
      <c r="S2882" s="9">
        <f t="shared" si="268"/>
        <v>42192.905694444446</v>
      </c>
      <c r="T2882" s="9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ROUND((E2883/D2883)*100,0)</f>
        <v>0</v>
      </c>
      <c r="P2883" s="5" t="e">
        <f t="shared" ref="P2883:P2946" si="271">ROUND((E2883/L2883),2)</f>
        <v>#DIV/0!</v>
      </c>
      <c r="Q2883" t="str">
        <f t="shared" ref="Q2883:Q2946" si="272">LEFT(N2883,FIND("/",N2883,1)-1)</f>
        <v>theater</v>
      </c>
      <c r="R2883" t="str">
        <f t="shared" ref="R2883:R2946" si="273">RIGHT(N2883,LEN(N2883)-FIND("/",N2883,1))</f>
        <v>plays</v>
      </c>
      <c r="S2883" s="9">
        <f t="shared" ref="S2883:S2946" si="274">(((J2883/60)/60)/24)+DATE(1970,1,1)</f>
        <v>41916.597638888888</v>
      </c>
      <c r="T2883" s="9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34</v>
      </c>
      <c r="P2884" s="5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42461.596273148149</v>
      </c>
      <c r="T2884" s="9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</v>
      </c>
      <c r="P2885" s="5">
        <f t="shared" si="271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42370.90320601852</v>
      </c>
      <c r="T2885" s="9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</v>
      </c>
      <c r="P2886" s="5">
        <f t="shared" si="271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41948.727256944447</v>
      </c>
      <c r="T2886" s="9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33</v>
      </c>
      <c r="P2887" s="5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42047.07640046296</v>
      </c>
      <c r="T2887" s="9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 s="5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42261.632916666669</v>
      </c>
      <c r="T2888" s="9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</v>
      </c>
      <c r="P2889" s="5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41985.427361111113</v>
      </c>
      <c r="T2889" s="9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s="5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9">
        <f t="shared" si="274"/>
        <v>41922.535185185188</v>
      </c>
      <c r="T2890" s="9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</v>
      </c>
      <c r="P2891" s="5">
        <f t="shared" si="271"/>
        <v>81.569999999999993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41850.863252314812</v>
      </c>
      <c r="T2891" s="9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</v>
      </c>
      <c r="P2892" s="5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41831.742962962962</v>
      </c>
      <c r="T2892" s="9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3</v>
      </c>
      <c r="P2893" s="5">
        <f t="shared" si="271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42415.883425925931</v>
      </c>
      <c r="T2893" s="9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</v>
      </c>
      <c r="P2894" s="5">
        <f t="shared" si="271"/>
        <v>29.41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41869.714166666665</v>
      </c>
      <c r="T2894" s="9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1</v>
      </c>
      <c r="P2895" s="5">
        <f t="shared" si="271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41953.773090277777</v>
      </c>
      <c r="T2895" s="9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s="5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9">
        <f t="shared" si="274"/>
        <v>42037.986284722225</v>
      </c>
      <c r="T2896" s="9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5</v>
      </c>
      <c r="P2897" s="5">
        <f t="shared" si="271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41811.555462962962</v>
      </c>
      <c r="T2897" s="9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21</v>
      </c>
      <c r="P2898" s="5">
        <f t="shared" si="271"/>
        <v>52.08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42701.908807870372</v>
      </c>
      <c r="T2898" s="9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5</v>
      </c>
      <c r="P2899" s="5">
        <f t="shared" si="271"/>
        <v>183.33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42258.646504629629</v>
      </c>
      <c r="T2899" s="9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</v>
      </c>
      <c r="P2900" s="5">
        <f t="shared" si="271"/>
        <v>26.33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42278.664965277778</v>
      </c>
      <c r="T2900" s="9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s="5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9">
        <f t="shared" si="274"/>
        <v>42515.078217592592</v>
      </c>
      <c r="T2901" s="9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62</v>
      </c>
      <c r="P2902" s="5">
        <f t="shared" si="271"/>
        <v>486.43</v>
      </c>
      <c r="Q2902" t="str">
        <f t="shared" si="272"/>
        <v>theater</v>
      </c>
      <c r="R2902" t="str">
        <f t="shared" si="273"/>
        <v>plays</v>
      </c>
      <c r="S2902" s="9">
        <f t="shared" si="274"/>
        <v>41830.234166666669</v>
      </c>
      <c r="T2902" s="9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1</v>
      </c>
      <c r="P2903" s="5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41982.904386574075</v>
      </c>
      <c r="T2903" s="9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0</v>
      </c>
      <c r="P2904" s="5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42210.439768518518</v>
      </c>
      <c r="T2904" s="9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1</v>
      </c>
      <c r="P2905" s="5">
        <f t="shared" si="271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42196.166874999995</v>
      </c>
      <c r="T2905" s="9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 s="5">
        <f t="shared" si="271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41940.967951388891</v>
      </c>
      <c r="T2906" s="9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18</v>
      </c>
      <c r="P2907" s="5">
        <f t="shared" si="271"/>
        <v>36.590000000000003</v>
      </c>
      <c r="Q2907" t="str">
        <f t="shared" si="272"/>
        <v>theater</v>
      </c>
      <c r="R2907" t="str">
        <f t="shared" si="273"/>
        <v>plays</v>
      </c>
      <c r="S2907" s="9">
        <f t="shared" si="274"/>
        <v>42606.056863425925</v>
      </c>
      <c r="T2907" s="9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</v>
      </c>
      <c r="P2908" s="5">
        <f t="shared" si="271"/>
        <v>80.709999999999994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42199.648912037039</v>
      </c>
      <c r="T2908" s="9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</v>
      </c>
      <c r="P2909" s="5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42444.877743055549</v>
      </c>
      <c r="T2909" s="9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3</v>
      </c>
      <c r="P2910" s="5">
        <f t="shared" si="271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42499.731701388882</v>
      </c>
      <c r="T2910" s="9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0</v>
      </c>
      <c r="P2911" s="5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41929.266215277778</v>
      </c>
      <c r="T2911" s="9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0</v>
      </c>
      <c r="P2912" s="5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42107.841284722221</v>
      </c>
      <c r="T2912" s="9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37</v>
      </c>
      <c r="P2913" s="5">
        <f t="shared" si="271"/>
        <v>46.93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42142.768819444449</v>
      </c>
      <c r="T2913" s="9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</v>
      </c>
      <c r="P2914" s="5">
        <f t="shared" si="271"/>
        <v>78.08</v>
      </c>
      <c r="Q2914" t="str">
        <f t="shared" si="272"/>
        <v>theater</v>
      </c>
      <c r="R2914" t="str">
        <f t="shared" si="273"/>
        <v>plays</v>
      </c>
      <c r="S2914" s="9">
        <f t="shared" si="274"/>
        <v>42354.131643518514</v>
      </c>
      <c r="T2914" s="9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</v>
      </c>
      <c r="P2915" s="5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41828.922905092593</v>
      </c>
      <c r="T2915" s="9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0</v>
      </c>
      <c r="P2916" s="5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42017.907337962963</v>
      </c>
      <c r="T2916" s="9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</v>
      </c>
      <c r="P2917" s="5">
        <f t="shared" si="271"/>
        <v>203.67</v>
      </c>
      <c r="Q2917" t="str">
        <f t="shared" si="272"/>
        <v>theater</v>
      </c>
      <c r="R2917" t="str">
        <f t="shared" si="273"/>
        <v>plays</v>
      </c>
      <c r="S2917" s="9">
        <f t="shared" si="274"/>
        <v>42415.398032407407</v>
      </c>
      <c r="T2917" s="9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8</v>
      </c>
      <c r="P2918" s="5">
        <f t="shared" si="271"/>
        <v>20.71</v>
      </c>
      <c r="Q2918" t="str">
        <f t="shared" si="272"/>
        <v>theater</v>
      </c>
      <c r="R2918" t="str">
        <f t="shared" si="273"/>
        <v>plays</v>
      </c>
      <c r="S2918" s="9">
        <f t="shared" si="274"/>
        <v>41755.476724537039</v>
      </c>
      <c r="T2918" s="9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22</v>
      </c>
      <c r="P2919" s="5">
        <f t="shared" si="271"/>
        <v>48.56</v>
      </c>
      <c r="Q2919" t="str">
        <f t="shared" si="272"/>
        <v>theater</v>
      </c>
      <c r="R2919" t="str">
        <f t="shared" si="273"/>
        <v>plays</v>
      </c>
      <c r="S2919" s="9">
        <f t="shared" si="274"/>
        <v>42245.234340277777</v>
      </c>
      <c r="T2919" s="9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</v>
      </c>
      <c r="P2920" s="5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42278.629710648151</v>
      </c>
      <c r="T2920" s="9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9</v>
      </c>
      <c r="P2921" s="5">
        <f t="shared" si="271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41826.61954861111</v>
      </c>
      <c r="T2921" s="9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27</v>
      </c>
      <c r="P2922" s="5">
        <f t="shared" si="271"/>
        <v>51.62</v>
      </c>
      <c r="Q2922" t="str">
        <f t="shared" si="272"/>
        <v>theater</v>
      </c>
      <c r="R2922" t="str">
        <f t="shared" si="273"/>
        <v>plays</v>
      </c>
      <c r="S2922" s="9">
        <f t="shared" si="274"/>
        <v>42058.792476851857</v>
      </c>
      <c r="T2922" s="9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 s="5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41877.886620370373</v>
      </c>
      <c r="T2923" s="9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 s="5">
        <f t="shared" si="271"/>
        <v>83.33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42097.874155092592</v>
      </c>
      <c r="T2924" s="9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 s="5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42013.15253472222</v>
      </c>
      <c r="T2925" s="9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</v>
      </c>
      <c r="P2926" s="5">
        <f t="shared" si="271"/>
        <v>175.51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42103.556828703702</v>
      </c>
      <c r="T2926" s="9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</v>
      </c>
      <c r="P2927" s="5">
        <f t="shared" si="271"/>
        <v>231.66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41863.584120370368</v>
      </c>
      <c r="T2927" s="9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 s="5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42044.765960648147</v>
      </c>
      <c r="T2928" s="9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131</v>
      </c>
      <c r="P2929" s="5">
        <f t="shared" si="271"/>
        <v>112.14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41806.669317129628</v>
      </c>
      <c r="T2929" s="9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 s="5">
        <f t="shared" si="271"/>
        <v>41.67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42403.998217592598</v>
      </c>
      <c r="T2930" s="9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</v>
      </c>
      <c r="P2931" s="5">
        <f t="shared" si="271"/>
        <v>255.17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41754.564328703702</v>
      </c>
      <c r="T2931" s="9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101</v>
      </c>
      <c r="P2932" s="5">
        <f t="shared" si="271"/>
        <v>162.77000000000001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42101.584074074075</v>
      </c>
      <c r="T2932" s="9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 s="5">
        <f t="shared" si="271"/>
        <v>88.33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41872.291238425925</v>
      </c>
      <c r="T2933" s="9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</v>
      </c>
      <c r="P2934" s="5">
        <f t="shared" si="271"/>
        <v>85.74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42025.164780092593</v>
      </c>
      <c r="T2934" s="9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103</v>
      </c>
      <c r="P2935" s="5">
        <f t="shared" si="271"/>
        <v>47.57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42495.956631944442</v>
      </c>
      <c r="T2935" s="9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 s="5">
        <f t="shared" si="271"/>
        <v>72.97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41775.636157407411</v>
      </c>
      <c r="T2936" s="9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101</v>
      </c>
      <c r="P2937" s="5">
        <f t="shared" si="271"/>
        <v>90.54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42553.583425925928</v>
      </c>
      <c r="T2937" s="9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 s="5">
        <f t="shared" si="271"/>
        <v>37.65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41912.650729166664</v>
      </c>
      <c r="T2938" s="9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</v>
      </c>
      <c r="P2939" s="5">
        <f t="shared" si="271"/>
        <v>36.36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41803.457326388889</v>
      </c>
      <c r="T2939" s="9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</v>
      </c>
      <c r="P2940" s="5">
        <f t="shared" si="271"/>
        <v>126.72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42004.703865740739</v>
      </c>
      <c r="T2940" s="9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103</v>
      </c>
      <c r="P2941" s="5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41845.809166666666</v>
      </c>
      <c r="T2941" s="9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</v>
      </c>
      <c r="P2942" s="5">
        <f t="shared" si="271"/>
        <v>81.239999999999995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41982.773356481484</v>
      </c>
      <c r="T2942" s="9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0</v>
      </c>
      <c r="P2943" s="5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42034.960127314815</v>
      </c>
      <c r="T2943" s="9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</v>
      </c>
      <c r="P2944" s="5">
        <f t="shared" si="271"/>
        <v>202.23</v>
      </c>
      <c r="Q2944" t="str">
        <f t="shared" si="272"/>
        <v>theater</v>
      </c>
      <c r="R2944" t="str">
        <f t="shared" si="273"/>
        <v>spaces</v>
      </c>
      <c r="S2944" s="9">
        <f t="shared" si="274"/>
        <v>42334.803923611107</v>
      </c>
      <c r="T2944" s="9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s="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9">
        <f t="shared" si="274"/>
        <v>42077.129398148143</v>
      </c>
      <c r="T2945" s="9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 s="5">
        <f t="shared" si="271"/>
        <v>100</v>
      </c>
      <c r="Q2946" t="str">
        <f t="shared" si="272"/>
        <v>theater</v>
      </c>
      <c r="R2946" t="str">
        <f t="shared" si="273"/>
        <v>spaces</v>
      </c>
      <c r="S2946" s="9">
        <f t="shared" si="274"/>
        <v>42132.9143287037</v>
      </c>
      <c r="T2946" s="9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ROUND((E2947/D2947)*100,0)</f>
        <v>0</v>
      </c>
      <c r="P2947" s="5" t="e">
        <f t="shared" ref="P2947:P3010" si="277">ROUND((E2947/L2947),2)</f>
        <v>#DIV/0!</v>
      </c>
      <c r="Q2947" t="str">
        <f t="shared" ref="Q2947:Q3010" si="278">LEFT(N2947,FIND("/",N2947,1)-1)</f>
        <v>theater</v>
      </c>
      <c r="R2947" t="str">
        <f t="shared" ref="R2947:R3010" si="279">RIGHT(N2947,LEN(N2947)-FIND("/",N2947,1))</f>
        <v>spaces</v>
      </c>
      <c r="S2947" s="9">
        <f t="shared" ref="S2947:S3010" si="280">(((J2947/60)/60)/24)+DATE(1970,1,1)</f>
        <v>42118.139583333337</v>
      </c>
      <c r="T2947" s="9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</v>
      </c>
      <c r="P2948" s="5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42567.531157407408</v>
      </c>
      <c r="T2948" s="9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</v>
      </c>
      <c r="P2949" s="5">
        <f t="shared" si="277"/>
        <v>82.46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42649.562118055561</v>
      </c>
      <c r="T2949" s="9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0</v>
      </c>
      <c r="P2950" s="5">
        <f t="shared" si="277"/>
        <v>2.67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42097.649224537032</v>
      </c>
      <c r="T2950" s="9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3</v>
      </c>
      <c r="P2951" s="5">
        <f t="shared" si="277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42297.823113425926</v>
      </c>
      <c r="T2951" s="9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s="5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9">
        <f t="shared" si="280"/>
        <v>42362.36518518519</v>
      </c>
      <c r="T2952" s="9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</v>
      </c>
      <c r="P2953" s="5">
        <f t="shared" si="277"/>
        <v>18.899999999999999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41872.802928240737</v>
      </c>
      <c r="T2953" s="9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</v>
      </c>
      <c r="P2954" s="5">
        <f t="shared" si="277"/>
        <v>200.63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42628.690266203703</v>
      </c>
      <c r="T2954" s="9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</v>
      </c>
      <c r="P2955" s="5">
        <f t="shared" si="277"/>
        <v>201.67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42255.791909722218</v>
      </c>
      <c r="T2955" s="9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s="5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9">
        <f t="shared" si="280"/>
        <v>42790.583368055552</v>
      </c>
      <c r="T2956" s="9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60</v>
      </c>
      <c r="P2957" s="5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42141.741307870368</v>
      </c>
      <c r="T2957" s="9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17</v>
      </c>
      <c r="P2958" s="5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42464.958912037036</v>
      </c>
      <c r="T2958" s="9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2</v>
      </c>
      <c r="P2959" s="5">
        <f t="shared" si="277"/>
        <v>93.33</v>
      </c>
      <c r="Q2959" t="str">
        <f t="shared" si="278"/>
        <v>theater</v>
      </c>
      <c r="R2959" t="str">
        <f t="shared" si="279"/>
        <v>spaces</v>
      </c>
      <c r="S2959" s="9">
        <f t="shared" si="280"/>
        <v>42031.011249999996</v>
      </c>
      <c r="T2959" s="9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s="5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9">
        <f t="shared" si="280"/>
        <v>42438.779131944444</v>
      </c>
      <c r="T2960" s="9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s="5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9">
        <f t="shared" si="280"/>
        <v>42498.008391203708</v>
      </c>
      <c r="T2961" s="9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s="5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9">
        <f t="shared" si="280"/>
        <v>41863.757210648146</v>
      </c>
      <c r="T2962" s="9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110</v>
      </c>
      <c r="P2963" s="5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42061.212488425925</v>
      </c>
      <c r="T2963" s="9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122</v>
      </c>
      <c r="P2964" s="5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42036.24428240741</v>
      </c>
      <c r="T2964" s="9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107</v>
      </c>
      <c r="P2965" s="5">
        <f t="shared" si="277"/>
        <v>109.03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42157.470185185186</v>
      </c>
      <c r="T2965" s="9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101</v>
      </c>
      <c r="P2966" s="5">
        <f t="shared" si="277"/>
        <v>25.69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41827.909942129627</v>
      </c>
      <c r="T2966" s="9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</v>
      </c>
      <c r="P2967" s="5">
        <f t="shared" si="277"/>
        <v>41.92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42162.729548611111</v>
      </c>
      <c r="T2967" s="9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114</v>
      </c>
      <c r="P2968" s="5">
        <f t="shared" si="277"/>
        <v>88.77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42233.738564814819</v>
      </c>
      <c r="T2968" s="9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114</v>
      </c>
      <c r="P2969" s="5">
        <f t="shared" si="277"/>
        <v>80.23</v>
      </c>
      <c r="Q2969" t="str">
        <f t="shared" si="278"/>
        <v>theater</v>
      </c>
      <c r="R2969" t="str">
        <f t="shared" si="279"/>
        <v>plays</v>
      </c>
      <c r="S2969" s="9">
        <f t="shared" si="280"/>
        <v>42042.197824074072</v>
      </c>
      <c r="T2969" s="9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 s="5">
        <f t="shared" si="277"/>
        <v>78.94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42585.523842592593</v>
      </c>
      <c r="T2970" s="9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163</v>
      </c>
      <c r="P2971" s="5">
        <f t="shared" si="277"/>
        <v>95.59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42097.786493055552</v>
      </c>
      <c r="T2971" s="9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 s="5">
        <f t="shared" si="277"/>
        <v>69.89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41808.669571759259</v>
      </c>
      <c r="T2972" s="9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</v>
      </c>
      <c r="P2973" s="5">
        <f t="shared" si="277"/>
        <v>74.53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41852.658310185187</v>
      </c>
      <c r="T2973" s="9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</v>
      </c>
      <c r="P2974" s="5">
        <f t="shared" si="277"/>
        <v>123.94</v>
      </c>
      <c r="Q2974" t="str">
        <f t="shared" si="278"/>
        <v>theater</v>
      </c>
      <c r="R2974" t="str">
        <f t="shared" si="279"/>
        <v>plays</v>
      </c>
      <c r="S2974" s="9">
        <f t="shared" si="280"/>
        <v>42694.110185185185</v>
      </c>
      <c r="T2974" s="9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175</v>
      </c>
      <c r="P2975" s="5">
        <f t="shared" si="277"/>
        <v>264.85000000000002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42341.818379629629</v>
      </c>
      <c r="T2975" s="9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 s="5">
        <f t="shared" si="277"/>
        <v>58.62</v>
      </c>
      <c r="Q2976" t="str">
        <f t="shared" si="278"/>
        <v>theater</v>
      </c>
      <c r="R2976" t="str">
        <f t="shared" si="279"/>
        <v>plays</v>
      </c>
      <c r="S2976" s="9">
        <f t="shared" si="280"/>
        <v>41880.061006944445</v>
      </c>
      <c r="T2976" s="9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</v>
      </c>
      <c r="P2977" s="5">
        <f t="shared" si="277"/>
        <v>70.88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41941.683865740742</v>
      </c>
      <c r="T2977" s="9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</v>
      </c>
      <c r="P2978" s="5">
        <f t="shared" si="277"/>
        <v>8.57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42425.730671296296</v>
      </c>
      <c r="T2978" s="9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114</v>
      </c>
      <c r="P2979" s="5">
        <f t="shared" si="277"/>
        <v>113.57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42026.88118055556</v>
      </c>
      <c r="T2979" s="9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</v>
      </c>
      <c r="P2980" s="5">
        <f t="shared" si="277"/>
        <v>60.69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41922.640590277777</v>
      </c>
      <c r="T2980" s="9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</v>
      </c>
      <c r="P2981" s="5">
        <f t="shared" si="277"/>
        <v>110.22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41993.824340277773</v>
      </c>
      <c r="T2981" s="9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</v>
      </c>
      <c r="P2982" s="5">
        <f t="shared" si="277"/>
        <v>136.46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42219.915856481486</v>
      </c>
      <c r="T2982" s="9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129</v>
      </c>
      <c r="P2983" s="5">
        <f t="shared" si="277"/>
        <v>53.16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42225.559675925921</v>
      </c>
      <c r="T2983" s="9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</v>
      </c>
      <c r="P2984" s="5">
        <f t="shared" si="277"/>
        <v>86.49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42381.686840277776</v>
      </c>
      <c r="T2984" s="9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147</v>
      </c>
      <c r="P2985" s="5">
        <f t="shared" si="277"/>
        <v>155.24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41894.632361111115</v>
      </c>
      <c r="T2985" s="9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</v>
      </c>
      <c r="P2986" s="5">
        <f t="shared" si="277"/>
        <v>115.08</v>
      </c>
      <c r="Q2986" t="str">
        <f t="shared" si="278"/>
        <v>theater</v>
      </c>
      <c r="R2986" t="str">
        <f t="shared" si="279"/>
        <v>spaces</v>
      </c>
      <c r="S2986" s="9">
        <f t="shared" si="280"/>
        <v>42576.278715277775</v>
      </c>
      <c r="T2986" s="9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122</v>
      </c>
      <c r="P2987" s="5">
        <f t="shared" si="277"/>
        <v>109.59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42654.973703703698</v>
      </c>
      <c r="T2987" s="9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106</v>
      </c>
      <c r="P2988" s="5">
        <f t="shared" si="277"/>
        <v>45.21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42431.500069444446</v>
      </c>
      <c r="T2988" s="9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</v>
      </c>
      <c r="P2989" s="5">
        <f t="shared" si="277"/>
        <v>104.15</v>
      </c>
      <c r="Q2989" t="str">
        <f t="shared" si="278"/>
        <v>theater</v>
      </c>
      <c r="R2989" t="str">
        <f t="shared" si="279"/>
        <v>spaces</v>
      </c>
      <c r="S2989" s="9">
        <f t="shared" si="280"/>
        <v>42627.307303240741</v>
      </c>
      <c r="T2989" s="9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 s="5">
        <f t="shared" si="277"/>
        <v>35.71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42511.362048611118</v>
      </c>
      <c r="T2990" s="9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177</v>
      </c>
      <c r="P2991" s="5">
        <f t="shared" si="277"/>
        <v>97</v>
      </c>
      <c r="Q2991" t="str">
        <f t="shared" si="278"/>
        <v>theater</v>
      </c>
      <c r="R2991" t="str">
        <f t="shared" si="279"/>
        <v>spaces</v>
      </c>
      <c r="S2991" s="9">
        <f t="shared" si="280"/>
        <v>42337.02039351852</v>
      </c>
      <c r="T2991" s="9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 s="5">
        <f t="shared" si="277"/>
        <v>370.37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42341.57430555555</v>
      </c>
      <c r="T2992" s="9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</v>
      </c>
      <c r="P2993" s="5">
        <f t="shared" si="277"/>
        <v>94.41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42740.837152777778</v>
      </c>
      <c r="T2993" s="9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105</v>
      </c>
      <c r="P2994" s="5">
        <f t="shared" si="277"/>
        <v>48.98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42622.767476851848</v>
      </c>
      <c r="T2994" s="9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</v>
      </c>
      <c r="P2995" s="5">
        <f t="shared" si="277"/>
        <v>45.59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42390.838738425926</v>
      </c>
      <c r="T2995" s="9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458</v>
      </c>
      <c r="P2996" s="5">
        <f t="shared" si="277"/>
        <v>23.28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41885.478842592594</v>
      </c>
      <c r="T2996" s="9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105</v>
      </c>
      <c r="P2997" s="5">
        <f t="shared" si="277"/>
        <v>63.23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42724.665173611109</v>
      </c>
      <c r="T2997" s="9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172</v>
      </c>
      <c r="P2998" s="5">
        <f t="shared" si="277"/>
        <v>153.52000000000001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42090.912500000006</v>
      </c>
      <c r="T2998" s="9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104</v>
      </c>
      <c r="P2999" s="5">
        <f t="shared" si="277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42775.733715277776</v>
      </c>
      <c r="T2999" s="9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</v>
      </c>
      <c r="P3000" s="5">
        <f t="shared" si="277"/>
        <v>118.97</v>
      </c>
      <c r="Q3000" t="str">
        <f t="shared" si="278"/>
        <v>theater</v>
      </c>
      <c r="R3000" t="str">
        <f t="shared" si="279"/>
        <v>spaces</v>
      </c>
      <c r="S3000" s="9">
        <f t="shared" si="280"/>
        <v>41778.193622685183</v>
      </c>
      <c r="T3000" s="9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119</v>
      </c>
      <c r="P3001" s="5">
        <f t="shared" si="277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42780.740277777775</v>
      </c>
      <c r="T3001" s="9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 s="5">
        <f t="shared" si="277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42752.827199074076</v>
      </c>
      <c r="T3002" s="9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319</v>
      </c>
      <c r="P3003" s="5">
        <f t="shared" si="277"/>
        <v>131.38</v>
      </c>
      <c r="Q3003" t="str">
        <f t="shared" si="278"/>
        <v>theater</v>
      </c>
      <c r="R3003" t="str">
        <f t="shared" si="279"/>
        <v>spaces</v>
      </c>
      <c r="S3003" s="9">
        <f t="shared" si="280"/>
        <v>42534.895625000005</v>
      </c>
      <c r="T3003" s="9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109</v>
      </c>
      <c r="P3004" s="5">
        <f t="shared" si="277"/>
        <v>73.03</v>
      </c>
      <c r="Q3004" t="str">
        <f t="shared" si="278"/>
        <v>theater</v>
      </c>
      <c r="R3004" t="str">
        <f t="shared" si="279"/>
        <v>spaces</v>
      </c>
      <c r="S3004" s="9">
        <f t="shared" si="280"/>
        <v>41239.83625</v>
      </c>
      <c r="T3004" s="9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</v>
      </c>
      <c r="P3005" s="5">
        <f t="shared" si="277"/>
        <v>178.53</v>
      </c>
      <c r="Q3005" t="str">
        <f t="shared" si="278"/>
        <v>theater</v>
      </c>
      <c r="R3005" t="str">
        <f t="shared" si="279"/>
        <v>spaces</v>
      </c>
      <c r="S3005" s="9">
        <f t="shared" si="280"/>
        <v>42398.849259259259</v>
      </c>
      <c r="T3005" s="9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113</v>
      </c>
      <c r="P3006" s="5">
        <f t="shared" si="277"/>
        <v>162.91</v>
      </c>
      <c r="Q3006" t="str">
        <f t="shared" si="278"/>
        <v>theater</v>
      </c>
      <c r="R3006" t="str">
        <f t="shared" si="279"/>
        <v>spaces</v>
      </c>
      <c r="S3006" s="9">
        <f t="shared" si="280"/>
        <v>41928.881064814814</v>
      </c>
      <c r="T3006" s="9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</v>
      </c>
      <c r="P3007" s="5">
        <f t="shared" si="277"/>
        <v>108.24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41888.674826388888</v>
      </c>
      <c r="T3007" s="9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108</v>
      </c>
      <c r="P3008" s="5">
        <f t="shared" si="277"/>
        <v>88.87</v>
      </c>
      <c r="Q3008" t="str">
        <f t="shared" si="278"/>
        <v>theater</v>
      </c>
      <c r="R3008" t="str">
        <f t="shared" si="279"/>
        <v>spaces</v>
      </c>
      <c r="S3008" s="9">
        <f t="shared" si="280"/>
        <v>41957.756840277783</v>
      </c>
      <c r="T3008" s="9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 s="5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42098.216238425928</v>
      </c>
      <c r="T3009" s="9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</v>
      </c>
      <c r="P3010" s="5">
        <f t="shared" si="277"/>
        <v>116.73</v>
      </c>
      <c r="Q3010" t="str">
        <f t="shared" si="278"/>
        <v>theater</v>
      </c>
      <c r="R3010" t="str">
        <f t="shared" si="279"/>
        <v>spaces</v>
      </c>
      <c r="S3010" s="9">
        <f t="shared" si="280"/>
        <v>42360.212025462963</v>
      </c>
      <c r="T3010" s="9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ROUND((E3011/D3011)*100,0)</f>
        <v>120</v>
      </c>
      <c r="P3011" s="5">
        <f t="shared" ref="P3011:P3074" si="283">ROUND((E3011/L3011),2)</f>
        <v>233.9</v>
      </c>
      <c r="Q3011" t="str">
        <f t="shared" ref="Q3011:Q3074" si="284">LEFT(N3011,FIND("/",N3011,1)-1)</f>
        <v>theater</v>
      </c>
      <c r="R3011" t="str">
        <f t="shared" ref="R3011:R3074" si="285">RIGHT(N3011,LEN(N3011)-FIND("/",N3011,1))</f>
        <v>spaces</v>
      </c>
      <c r="S3011" s="9">
        <f t="shared" ref="S3011:S3074" si="286">(((J3011/60)/60)/24)+DATE(1970,1,1)</f>
        <v>41939.569907407407</v>
      </c>
      <c r="T3011" s="9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 s="5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41996.832395833335</v>
      </c>
      <c r="T3012" s="9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124</v>
      </c>
      <c r="P3013" s="5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42334.468935185185</v>
      </c>
      <c r="T3013" s="9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</v>
      </c>
      <c r="P3014" s="5">
        <f t="shared" si="283"/>
        <v>85.18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42024.702893518523</v>
      </c>
      <c r="T3014" s="9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157</v>
      </c>
      <c r="P3015" s="5">
        <f t="shared" si="283"/>
        <v>146.69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42146.836215277777</v>
      </c>
      <c r="T3015" s="9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</v>
      </c>
      <c r="P3016" s="5">
        <f t="shared" si="283"/>
        <v>50.76</v>
      </c>
      <c r="Q3016" t="str">
        <f t="shared" si="284"/>
        <v>theater</v>
      </c>
      <c r="R3016" t="str">
        <f t="shared" si="285"/>
        <v>spaces</v>
      </c>
      <c r="S3016" s="9">
        <f t="shared" si="286"/>
        <v>41920.123611111114</v>
      </c>
      <c r="T3016" s="9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</v>
      </c>
      <c r="P3017" s="5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41785.72729166667</v>
      </c>
      <c r="T3017" s="9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103</v>
      </c>
      <c r="P3018" s="5">
        <f t="shared" si="283"/>
        <v>242.28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41778.548055555555</v>
      </c>
      <c r="T3018" s="9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106</v>
      </c>
      <c r="P3019" s="5">
        <f t="shared" si="283"/>
        <v>146.44999999999999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41841.850034722222</v>
      </c>
      <c r="T3019" s="9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101</v>
      </c>
      <c r="P3020" s="5">
        <f t="shared" si="283"/>
        <v>103.17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42163.29833333334</v>
      </c>
      <c r="T3020" s="9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</v>
      </c>
      <c r="P3021" s="5">
        <f t="shared" si="283"/>
        <v>80.459999999999994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41758.833564814813</v>
      </c>
      <c r="T3021" s="9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101</v>
      </c>
      <c r="P3022" s="5">
        <f t="shared" si="283"/>
        <v>234.67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42170.846446759257</v>
      </c>
      <c r="T3022" s="9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</v>
      </c>
      <c r="P3023" s="5">
        <f t="shared" si="283"/>
        <v>50.69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42660.618854166663</v>
      </c>
      <c r="T3023" s="9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101</v>
      </c>
      <c r="P3024" s="5">
        <f t="shared" si="283"/>
        <v>162.71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42564.95380787037</v>
      </c>
      <c r="T3024" s="9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 s="5">
        <f t="shared" si="283"/>
        <v>120.17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42121.675763888896</v>
      </c>
      <c r="T3025" s="9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</v>
      </c>
      <c r="P3026" s="5">
        <f t="shared" si="283"/>
        <v>67.7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41158.993923611109</v>
      </c>
      <c r="T3026" s="9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</v>
      </c>
      <c r="P3027" s="5">
        <f t="shared" si="283"/>
        <v>52.1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41761.509409722225</v>
      </c>
      <c r="T3027" s="9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</v>
      </c>
      <c r="P3028" s="5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42783.459398148145</v>
      </c>
      <c r="T3028" s="9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</v>
      </c>
      <c r="P3029" s="5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42053.704293981486</v>
      </c>
      <c r="T3029" s="9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</v>
      </c>
      <c r="P3030" s="5">
        <f t="shared" si="283"/>
        <v>84.86</v>
      </c>
      <c r="Q3030" t="str">
        <f t="shared" si="284"/>
        <v>theater</v>
      </c>
      <c r="R3030" t="str">
        <f t="shared" si="285"/>
        <v>spaces</v>
      </c>
      <c r="S3030" s="9">
        <f t="shared" si="286"/>
        <v>42567.264178240745</v>
      </c>
      <c r="T3030" s="9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110</v>
      </c>
      <c r="P3031" s="5">
        <f t="shared" si="283"/>
        <v>94.55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41932.708877314813</v>
      </c>
      <c r="T3031" s="9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107</v>
      </c>
      <c r="P3032" s="5">
        <f t="shared" si="283"/>
        <v>45.54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42233.747349537036</v>
      </c>
      <c r="T3032" s="9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 s="5">
        <f t="shared" si="283"/>
        <v>51.72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42597.882488425923</v>
      </c>
      <c r="T3033" s="9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</v>
      </c>
      <c r="P3034" s="5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42228.044664351852</v>
      </c>
      <c r="T3034" s="9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147</v>
      </c>
      <c r="P3035" s="5">
        <f t="shared" si="283"/>
        <v>191.13</v>
      </c>
      <c r="Q3035" t="str">
        <f t="shared" si="284"/>
        <v>theater</v>
      </c>
      <c r="R3035" t="str">
        <f t="shared" si="285"/>
        <v>spaces</v>
      </c>
      <c r="S3035" s="9">
        <f t="shared" si="286"/>
        <v>42570.110243055555</v>
      </c>
      <c r="T3035" s="9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113</v>
      </c>
      <c r="P3036" s="5">
        <f t="shared" si="283"/>
        <v>89.31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42644.535358796296</v>
      </c>
      <c r="T3036" s="9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109</v>
      </c>
      <c r="P3037" s="5">
        <f t="shared" si="283"/>
        <v>88.59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41368.560289351852</v>
      </c>
      <c r="T3037" s="9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127</v>
      </c>
      <c r="P3038" s="5">
        <f t="shared" si="283"/>
        <v>96.3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41466.785231481481</v>
      </c>
      <c r="T3038" s="9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</v>
      </c>
      <c r="P3039" s="5">
        <f t="shared" si="283"/>
        <v>33.31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40378.893206018518</v>
      </c>
      <c r="T3039" s="9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101</v>
      </c>
      <c r="P3040" s="5">
        <f t="shared" si="283"/>
        <v>37.22</v>
      </c>
      <c r="Q3040" t="str">
        <f t="shared" si="284"/>
        <v>theater</v>
      </c>
      <c r="R3040" t="str">
        <f t="shared" si="285"/>
        <v>spaces</v>
      </c>
      <c r="S3040" s="9">
        <f t="shared" si="286"/>
        <v>42373.252280092594</v>
      </c>
      <c r="T3040" s="9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109</v>
      </c>
      <c r="P3041" s="5">
        <f t="shared" si="283"/>
        <v>92.13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41610.794421296298</v>
      </c>
      <c r="T3041" s="9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108</v>
      </c>
      <c r="P3042" s="5">
        <f t="shared" si="283"/>
        <v>76.790000000000006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42177.791909722218</v>
      </c>
      <c r="T3042" s="9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</v>
      </c>
      <c r="P3043" s="5">
        <f t="shared" si="283"/>
        <v>96.53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42359.868611111116</v>
      </c>
      <c r="T3043" s="9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 s="5">
        <f t="shared" si="283"/>
        <v>51.89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42253.688043981485</v>
      </c>
      <c r="T3044" s="9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</v>
      </c>
      <c r="P3045" s="5">
        <f t="shared" si="283"/>
        <v>128.91</v>
      </c>
      <c r="Q3045" t="str">
        <f t="shared" si="284"/>
        <v>theater</v>
      </c>
      <c r="R3045" t="str">
        <f t="shared" si="285"/>
        <v>spaces</v>
      </c>
      <c r="S3045" s="9">
        <f t="shared" si="286"/>
        <v>42083.070590277777</v>
      </c>
      <c r="T3045" s="9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</v>
      </c>
      <c r="P3046" s="5">
        <f t="shared" si="283"/>
        <v>84.11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42387.7268287037</v>
      </c>
      <c r="T3046" s="9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133</v>
      </c>
      <c r="P3047" s="5">
        <f t="shared" si="283"/>
        <v>82.94</v>
      </c>
      <c r="Q3047" t="str">
        <f t="shared" si="284"/>
        <v>theater</v>
      </c>
      <c r="R3047" t="str">
        <f t="shared" si="285"/>
        <v>spaces</v>
      </c>
      <c r="S3047" s="9">
        <f t="shared" si="286"/>
        <v>41843.155729166669</v>
      </c>
      <c r="T3047" s="9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191</v>
      </c>
      <c r="P3048" s="5">
        <f t="shared" si="283"/>
        <v>259.95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41862.803078703706</v>
      </c>
      <c r="T3048" s="9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 s="5">
        <f t="shared" si="283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42443.989050925928</v>
      </c>
      <c r="T3049" s="9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</v>
      </c>
      <c r="P3050" s="5">
        <f t="shared" si="283"/>
        <v>177.02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41975.901180555549</v>
      </c>
      <c r="T3050" s="9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107</v>
      </c>
      <c r="P3051" s="5">
        <f t="shared" si="283"/>
        <v>74.069999999999993</v>
      </c>
      <c r="Q3051" t="str">
        <f t="shared" si="284"/>
        <v>theater</v>
      </c>
      <c r="R3051" t="str">
        <f t="shared" si="285"/>
        <v>spaces</v>
      </c>
      <c r="S3051" s="9">
        <f t="shared" si="286"/>
        <v>42139.014525462961</v>
      </c>
      <c r="T3051" s="9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 s="5">
        <f t="shared" si="283"/>
        <v>70.67</v>
      </c>
      <c r="Q3052" t="str">
        <f t="shared" si="284"/>
        <v>theater</v>
      </c>
      <c r="R3052" t="str">
        <f t="shared" si="285"/>
        <v>spaces</v>
      </c>
      <c r="S3052" s="9">
        <f t="shared" si="286"/>
        <v>42465.16851851852</v>
      </c>
      <c r="T3052" s="9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24</v>
      </c>
      <c r="P3053" s="5">
        <f t="shared" si="283"/>
        <v>23.63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42744.416030092587</v>
      </c>
      <c r="T3053" s="9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</v>
      </c>
      <c r="P3054" s="5">
        <f t="shared" si="283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42122.670069444444</v>
      </c>
      <c r="T3054" s="9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</v>
      </c>
      <c r="P3055" s="5">
        <f t="shared" si="283"/>
        <v>13.33</v>
      </c>
      <c r="Q3055" t="str">
        <f t="shared" si="284"/>
        <v>theater</v>
      </c>
      <c r="R3055" t="str">
        <f t="shared" si="285"/>
        <v>spaces</v>
      </c>
      <c r="S3055" s="9">
        <f t="shared" si="286"/>
        <v>41862.761724537035</v>
      </c>
      <c r="T3055" s="9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s="5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9">
        <f t="shared" si="286"/>
        <v>42027.832800925928</v>
      </c>
      <c r="T3056" s="9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0</v>
      </c>
      <c r="P3057" s="5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41953.95821759259</v>
      </c>
      <c r="T3057" s="9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s="5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9">
        <f t="shared" si="286"/>
        <v>41851.636388888888</v>
      </c>
      <c r="T3058" s="9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s="5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9">
        <f t="shared" si="286"/>
        <v>42433.650590277779</v>
      </c>
      <c r="T3059" s="9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0</v>
      </c>
      <c r="P3060" s="5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42460.374305555553</v>
      </c>
      <c r="T3060" s="9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</v>
      </c>
      <c r="P3061" s="5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41829.935717592591</v>
      </c>
      <c r="T3061" s="9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</v>
      </c>
      <c r="P3062" s="5">
        <f t="shared" si="283"/>
        <v>55.83</v>
      </c>
      <c r="Q3062" t="str">
        <f t="shared" si="284"/>
        <v>theater</v>
      </c>
      <c r="R3062" t="str">
        <f t="shared" si="285"/>
        <v>spaces</v>
      </c>
      <c r="S3062" s="9">
        <f t="shared" si="286"/>
        <v>42245.274699074071</v>
      </c>
      <c r="T3062" s="9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s="5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9">
        <f t="shared" si="286"/>
        <v>41834.784120370372</v>
      </c>
      <c r="T3063" s="9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67</v>
      </c>
      <c r="P3064" s="5">
        <f t="shared" si="283"/>
        <v>99.76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42248.535787037035</v>
      </c>
      <c r="T3064" s="9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20</v>
      </c>
      <c r="P3065" s="5">
        <f t="shared" si="283"/>
        <v>25.52</v>
      </c>
      <c r="Q3065" t="str">
        <f t="shared" si="284"/>
        <v>theater</v>
      </c>
      <c r="R3065" t="str">
        <f t="shared" si="285"/>
        <v>spaces</v>
      </c>
      <c r="S3065" s="9">
        <f t="shared" si="286"/>
        <v>42630.922893518517</v>
      </c>
      <c r="T3065" s="9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</v>
      </c>
      <c r="P3066" s="5">
        <f t="shared" si="283"/>
        <v>117.65</v>
      </c>
      <c r="Q3066" t="str">
        <f t="shared" si="284"/>
        <v>theater</v>
      </c>
      <c r="R3066" t="str">
        <f t="shared" si="285"/>
        <v>spaces</v>
      </c>
      <c r="S3066" s="9">
        <f t="shared" si="286"/>
        <v>42299.130162037036</v>
      </c>
      <c r="T3066" s="9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</v>
      </c>
      <c r="P3067" s="5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41825.055231481485</v>
      </c>
      <c r="T3067" s="9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12</v>
      </c>
      <c r="P3068" s="5">
        <f t="shared" si="283"/>
        <v>2796.67</v>
      </c>
      <c r="Q3068" t="str">
        <f t="shared" si="284"/>
        <v>theater</v>
      </c>
      <c r="R3068" t="str">
        <f t="shared" si="285"/>
        <v>spaces</v>
      </c>
      <c r="S3068" s="9">
        <f t="shared" si="286"/>
        <v>42531.228437500002</v>
      </c>
      <c r="T3068" s="9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3</v>
      </c>
      <c r="P3069" s="5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42226.938414351855</v>
      </c>
      <c r="T3069" s="9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0</v>
      </c>
      <c r="P3070" s="5">
        <f t="shared" si="283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42263.691574074073</v>
      </c>
      <c r="T3070" s="9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</v>
      </c>
      <c r="P3071" s="5">
        <f t="shared" si="283"/>
        <v>20.14</v>
      </c>
      <c r="Q3071" t="str">
        <f t="shared" si="284"/>
        <v>theater</v>
      </c>
      <c r="R3071" t="str">
        <f t="shared" si="285"/>
        <v>spaces</v>
      </c>
      <c r="S3071" s="9">
        <f t="shared" si="286"/>
        <v>41957.833726851852</v>
      </c>
      <c r="T3071" s="9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</v>
      </c>
      <c r="P3072" s="5">
        <f t="shared" si="283"/>
        <v>20.88</v>
      </c>
      <c r="Q3072" t="str">
        <f t="shared" si="284"/>
        <v>theater</v>
      </c>
      <c r="R3072" t="str">
        <f t="shared" si="285"/>
        <v>spaces</v>
      </c>
      <c r="S3072" s="9">
        <f t="shared" si="286"/>
        <v>42690.733437499999</v>
      </c>
      <c r="T3072" s="9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60</v>
      </c>
      <c r="P3073" s="5">
        <f t="shared" si="283"/>
        <v>61.31</v>
      </c>
      <c r="Q3073" t="str">
        <f t="shared" si="284"/>
        <v>theater</v>
      </c>
      <c r="R3073" t="str">
        <f t="shared" si="285"/>
        <v>spaces</v>
      </c>
      <c r="S3073" s="9">
        <f t="shared" si="286"/>
        <v>42097.732418981483</v>
      </c>
      <c r="T3073" s="9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0</v>
      </c>
      <c r="P3074" s="5">
        <f t="shared" si="283"/>
        <v>1</v>
      </c>
      <c r="Q3074" t="str">
        <f t="shared" si="284"/>
        <v>theater</v>
      </c>
      <c r="R3074" t="str">
        <f t="shared" si="285"/>
        <v>spaces</v>
      </c>
      <c r="S3074" s="9">
        <f t="shared" si="286"/>
        <v>42658.690532407403</v>
      </c>
      <c r="T3074" s="9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ROUND((E3075/D3075)*100,0)</f>
        <v>0</v>
      </c>
      <c r="P3075" s="5">
        <f t="shared" ref="P3075:P3138" si="289">ROUND((E3075/L3075),2)</f>
        <v>92.14</v>
      </c>
      <c r="Q3075" t="str">
        <f t="shared" ref="Q3075:Q3138" si="290">LEFT(N3075,FIND("/",N3075,1)-1)</f>
        <v>theater</v>
      </c>
      <c r="R3075" t="str">
        <f t="shared" ref="R3075:R3138" si="291">RIGHT(N3075,LEN(N3075)-FIND("/",N3075,1))</f>
        <v>spaces</v>
      </c>
      <c r="S3075" s="9">
        <f t="shared" ref="S3075:S3138" si="292">(((J3075/60)/60)/24)+DATE(1970,1,1)</f>
        <v>42111.684027777781</v>
      </c>
      <c r="T3075" s="9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0</v>
      </c>
      <c r="P3076" s="5">
        <f t="shared" si="289"/>
        <v>7.33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42409.571284722217</v>
      </c>
      <c r="T3076" s="9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9</v>
      </c>
      <c r="P3077" s="5">
        <f t="shared" si="289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42551.102314814809</v>
      </c>
      <c r="T3077" s="9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</v>
      </c>
      <c r="P3078" s="5">
        <f t="shared" si="289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42226.651886574073</v>
      </c>
      <c r="T3078" s="9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</v>
      </c>
      <c r="P3079" s="5">
        <f t="shared" si="289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42766.956921296296</v>
      </c>
      <c r="T3079" s="9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</v>
      </c>
      <c r="P3080" s="5">
        <f t="shared" si="289"/>
        <v>23.67</v>
      </c>
      <c r="Q3080" t="str">
        <f t="shared" si="290"/>
        <v>theater</v>
      </c>
      <c r="R3080" t="str">
        <f t="shared" si="291"/>
        <v>spaces</v>
      </c>
      <c r="S3080" s="9">
        <f t="shared" si="292"/>
        <v>42031.138831018514</v>
      </c>
      <c r="T3080" s="9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1</v>
      </c>
      <c r="P3081" s="5">
        <f t="shared" si="289"/>
        <v>415.78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42055.713368055556</v>
      </c>
      <c r="T3081" s="9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0</v>
      </c>
      <c r="P3082" s="5">
        <f t="shared" si="289"/>
        <v>53.71</v>
      </c>
      <c r="Q3082" t="str">
        <f t="shared" si="290"/>
        <v>theater</v>
      </c>
      <c r="R3082" t="str">
        <f t="shared" si="291"/>
        <v>spaces</v>
      </c>
      <c r="S3082" s="9">
        <f t="shared" si="292"/>
        <v>41940.028287037036</v>
      </c>
      <c r="T3082" s="9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</v>
      </c>
      <c r="P3083" s="5">
        <f t="shared" si="289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42237.181608796294</v>
      </c>
      <c r="T3083" s="9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s="5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9">
        <f t="shared" si="292"/>
        <v>42293.922986111109</v>
      </c>
      <c r="T3084" s="9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</v>
      </c>
      <c r="P3085" s="5">
        <f t="shared" si="289"/>
        <v>18.670000000000002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41853.563402777778</v>
      </c>
      <c r="T3085" s="9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12</v>
      </c>
      <c r="P3086" s="5">
        <f t="shared" si="289"/>
        <v>78.33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42100.723738425921</v>
      </c>
      <c r="T3086" s="9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</v>
      </c>
      <c r="P3087" s="5">
        <f t="shared" si="289"/>
        <v>67.78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42246.883784722217</v>
      </c>
      <c r="T3087" s="9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</v>
      </c>
      <c r="P3088" s="5">
        <f t="shared" si="289"/>
        <v>16.670000000000002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42173.67082175926</v>
      </c>
      <c r="T3088" s="9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1</v>
      </c>
      <c r="P3089" s="5">
        <f t="shared" si="289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42665.150347222225</v>
      </c>
      <c r="T3089" s="9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</v>
      </c>
      <c r="P3090" s="5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41981.57230324074</v>
      </c>
      <c r="T3090" s="9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</v>
      </c>
      <c r="P3091" s="5">
        <f t="shared" si="289"/>
        <v>130.09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42528.542627314819</v>
      </c>
      <c r="T3091" s="9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</v>
      </c>
      <c r="P3092" s="5">
        <f t="shared" si="289"/>
        <v>1270.22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42065.818807870368</v>
      </c>
      <c r="T3092" s="9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16</v>
      </c>
      <c r="P3093" s="5">
        <f t="shared" si="289"/>
        <v>88.44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42566.948414351849</v>
      </c>
      <c r="T3093" s="9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</v>
      </c>
      <c r="P3094" s="5">
        <f t="shared" si="289"/>
        <v>56.34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42255.619351851856</v>
      </c>
      <c r="T3094" s="9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23</v>
      </c>
      <c r="P3095" s="5">
        <f t="shared" si="289"/>
        <v>53.53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41760.909039351849</v>
      </c>
      <c r="T3095" s="9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0</v>
      </c>
      <c r="P3096" s="5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42207.795787037037</v>
      </c>
      <c r="T3096" s="9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</v>
      </c>
      <c r="P3097" s="5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42523.025231481486</v>
      </c>
      <c r="T3097" s="9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4</v>
      </c>
      <c r="P3098" s="5">
        <f t="shared" si="289"/>
        <v>56.79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42114.825532407413</v>
      </c>
      <c r="T3098" s="9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</v>
      </c>
      <c r="P3099" s="5">
        <f t="shared" si="289"/>
        <v>40.83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42629.503483796296</v>
      </c>
      <c r="T3099" s="9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4</v>
      </c>
      <c r="P3100" s="5">
        <f t="shared" si="289"/>
        <v>65.11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42359.792233796295</v>
      </c>
      <c r="T3100" s="9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14</v>
      </c>
      <c r="P3101" s="5">
        <f t="shared" si="289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42382.189710648148</v>
      </c>
      <c r="T3101" s="9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</v>
      </c>
      <c r="P3102" s="5">
        <f t="shared" si="289"/>
        <v>140.54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41902.622395833336</v>
      </c>
      <c r="T3102" s="9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 s="5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42171.383530092593</v>
      </c>
      <c r="T3103" s="9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</v>
      </c>
      <c r="P3104" s="5">
        <f t="shared" si="289"/>
        <v>69.53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42555.340486111112</v>
      </c>
      <c r="T3104" s="9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</v>
      </c>
      <c r="P3105" s="5">
        <f t="shared" si="289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42107.156319444446</v>
      </c>
      <c r="T3105" s="9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30</v>
      </c>
      <c r="P3106" s="5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42006.908692129626</v>
      </c>
      <c r="T3106" s="9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</v>
      </c>
      <c r="P3107" s="5">
        <f t="shared" si="289"/>
        <v>79.87</v>
      </c>
      <c r="Q3107" t="str">
        <f t="shared" si="290"/>
        <v>theater</v>
      </c>
      <c r="R3107" t="str">
        <f t="shared" si="291"/>
        <v>spaces</v>
      </c>
      <c r="S3107" s="9">
        <f t="shared" si="292"/>
        <v>41876.718935185185</v>
      </c>
      <c r="T3107" s="9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</v>
      </c>
      <c r="P3108" s="5">
        <f t="shared" si="289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42241.429120370376</v>
      </c>
      <c r="T3108" s="9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20</v>
      </c>
      <c r="P3109" s="5">
        <f t="shared" si="289"/>
        <v>272.58999999999997</v>
      </c>
      <c r="Q3109" t="str">
        <f t="shared" si="290"/>
        <v>theater</v>
      </c>
      <c r="R3109" t="str">
        <f t="shared" si="291"/>
        <v>spaces</v>
      </c>
      <c r="S3109" s="9">
        <f t="shared" si="292"/>
        <v>42128.814247685179</v>
      </c>
      <c r="T3109" s="9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0</v>
      </c>
      <c r="P3110" s="5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42062.680486111116</v>
      </c>
      <c r="T3110" s="9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</v>
      </c>
      <c r="P3111" s="5">
        <f t="shared" si="289"/>
        <v>58.18</v>
      </c>
      <c r="Q3111" t="str">
        <f t="shared" si="290"/>
        <v>theater</v>
      </c>
      <c r="R3111" t="str">
        <f t="shared" si="291"/>
        <v>spaces</v>
      </c>
      <c r="S3111" s="9">
        <f t="shared" si="292"/>
        <v>41844.125115740739</v>
      </c>
      <c r="T3111" s="9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</v>
      </c>
      <c r="P3112" s="5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42745.031469907408</v>
      </c>
      <c r="T3112" s="9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27</v>
      </c>
      <c r="P3113" s="5">
        <f t="shared" si="289"/>
        <v>70.11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41885.595138888886</v>
      </c>
      <c r="T3113" s="9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5</v>
      </c>
      <c r="P3114" s="5">
        <f t="shared" si="289"/>
        <v>57.89</v>
      </c>
      <c r="Q3114" t="str">
        <f t="shared" si="290"/>
        <v>theater</v>
      </c>
      <c r="R3114" t="str">
        <f t="shared" si="291"/>
        <v>spaces</v>
      </c>
      <c r="S3114" s="9">
        <f t="shared" si="292"/>
        <v>42615.121921296297</v>
      </c>
      <c r="T3114" s="9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</v>
      </c>
      <c r="P3115" s="5">
        <f t="shared" si="289"/>
        <v>125.27</v>
      </c>
      <c r="Q3115" t="str">
        <f t="shared" si="290"/>
        <v>theater</v>
      </c>
      <c r="R3115" t="str">
        <f t="shared" si="291"/>
        <v>spaces</v>
      </c>
      <c r="S3115" s="9">
        <f t="shared" si="292"/>
        <v>42081.731273148151</v>
      </c>
      <c r="T3115" s="9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s="5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9">
        <f t="shared" si="292"/>
        <v>41843.632523148146</v>
      </c>
      <c r="T3116" s="9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 s="5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42496.447071759263</v>
      </c>
      <c r="T3117" s="9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</v>
      </c>
      <c r="P3118" s="5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42081.515335648146</v>
      </c>
      <c r="T3118" s="9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</v>
      </c>
      <c r="P3119" s="5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42509.374537037031</v>
      </c>
      <c r="T3119" s="9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</v>
      </c>
      <c r="P3120" s="5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42534.649571759262</v>
      </c>
      <c r="T3120" s="9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</v>
      </c>
      <c r="P3121" s="5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42060.04550925926</v>
      </c>
      <c r="T3121" s="9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0</v>
      </c>
      <c r="P3122" s="5">
        <f t="shared" si="289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42435.942083333335</v>
      </c>
      <c r="T3122" s="9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1</v>
      </c>
      <c r="P3123" s="5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41848.679803240739</v>
      </c>
      <c r="T3123" s="9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</v>
      </c>
      <c r="P3124" s="5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42678.932083333333</v>
      </c>
      <c r="T3124" s="9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</v>
      </c>
      <c r="P3125" s="5">
        <f t="shared" si="289"/>
        <v>244.8</v>
      </c>
      <c r="Q3125" t="str">
        <f t="shared" si="290"/>
        <v>theater</v>
      </c>
      <c r="R3125" t="str">
        <f t="shared" si="291"/>
        <v>spaces</v>
      </c>
      <c r="S3125" s="9">
        <f t="shared" si="292"/>
        <v>42530.993032407408</v>
      </c>
      <c r="T3125" s="9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0</v>
      </c>
      <c r="P3126" s="5">
        <f t="shared" si="289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41977.780104166668</v>
      </c>
      <c r="T3126" s="9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s="5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9">
        <f t="shared" si="292"/>
        <v>42346.20685185185</v>
      </c>
      <c r="T3127" s="9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</v>
      </c>
      <c r="P3128" s="5">
        <f t="shared" si="289"/>
        <v>61.18</v>
      </c>
      <c r="Q3128" t="str">
        <f t="shared" si="290"/>
        <v>theater</v>
      </c>
      <c r="R3128" t="str">
        <f t="shared" si="291"/>
        <v>spaces</v>
      </c>
      <c r="S3128" s="9">
        <f t="shared" si="292"/>
        <v>42427.01807870371</v>
      </c>
      <c r="T3128" s="9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s="5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9">
        <f t="shared" si="292"/>
        <v>42034.856817129628</v>
      </c>
      <c r="T3129" s="9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109</v>
      </c>
      <c r="P3130" s="5">
        <f t="shared" si="289"/>
        <v>139.24</v>
      </c>
      <c r="Q3130" t="str">
        <f t="shared" si="290"/>
        <v>theater</v>
      </c>
      <c r="R3130" t="str">
        <f t="shared" si="291"/>
        <v>plays</v>
      </c>
      <c r="S3130" s="9">
        <f t="shared" si="292"/>
        <v>42780.825706018513</v>
      </c>
      <c r="T3130" s="9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1</v>
      </c>
      <c r="P3131" s="5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42803.842812499999</v>
      </c>
      <c r="T3131" s="9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4</v>
      </c>
      <c r="P3132" s="5">
        <f t="shared" si="289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42808.640231481477</v>
      </c>
      <c r="T3132" s="9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16</v>
      </c>
      <c r="P3133" s="5">
        <f t="shared" si="289"/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42803.579224537039</v>
      </c>
      <c r="T3133" s="9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0</v>
      </c>
      <c r="P3134" s="5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42786.350231481483</v>
      </c>
      <c r="T3134" s="9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 s="5">
        <f t="shared" si="289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42788.565208333333</v>
      </c>
      <c r="T3135" s="9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23</v>
      </c>
      <c r="P3136" s="5">
        <f t="shared" si="289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42800.720127314817</v>
      </c>
      <c r="T3136" s="9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21</v>
      </c>
      <c r="P3137" s="5">
        <f t="shared" si="289"/>
        <v>23.14</v>
      </c>
      <c r="Q3137" t="str">
        <f t="shared" si="290"/>
        <v>theater</v>
      </c>
      <c r="R3137" t="str">
        <f t="shared" si="291"/>
        <v>plays</v>
      </c>
      <c r="S3137" s="9">
        <f t="shared" si="292"/>
        <v>42807.151863425926</v>
      </c>
      <c r="T3137" s="9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128</v>
      </c>
      <c r="P3138" s="5">
        <f t="shared" si="289"/>
        <v>29.05</v>
      </c>
      <c r="Q3138" t="str">
        <f t="shared" si="290"/>
        <v>theater</v>
      </c>
      <c r="R3138" t="str">
        <f t="shared" si="291"/>
        <v>plays</v>
      </c>
      <c r="S3138" s="9">
        <f t="shared" si="292"/>
        <v>42789.462430555555</v>
      </c>
      <c r="T3138" s="9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ROUND((E3139/D3139)*100,0)</f>
        <v>3</v>
      </c>
      <c r="P3139" s="5">
        <f t="shared" ref="P3139:P3202" si="295">ROUND((E3139/L3139),2)</f>
        <v>50</v>
      </c>
      <c r="Q3139" t="str">
        <f t="shared" ref="Q3139:Q3202" si="296">LEFT(N3139,FIND("/",N3139,1)-1)</f>
        <v>theater</v>
      </c>
      <c r="R3139" t="str">
        <f t="shared" ref="R3139:R3202" si="297">RIGHT(N3139,LEN(N3139)-FIND("/",N3139,1))</f>
        <v>plays</v>
      </c>
      <c r="S3139" s="9">
        <f t="shared" ref="S3139:S3202" si="298">(((J3139/60)/60)/24)+DATE(1970,1,1)</f>
        <v>42807.885057870371</v>
      </c>
      <c r="T3139" s="9">
        <f t="shared" ref="T3139:T3202" si="2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s="5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9">
        <f t="shared" si="298"/>
        <v>42809.645914351851</v>
      </c>
      <c r="T3140" s="9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</v>
      </c>
      <c r="P3141" s="5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42785.270370370374</v>
      </c>
      <c r="T3141" s="9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1</v>
      </c>
      <c r="P3142" s="5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42802.718784722223</v>
      </c>
      <c r="T3142" s="9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52</v>
      </c>
      <c r="P3143" s="5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42800.753333333334</v>
      </c>
      <c r="T3143" s="9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2</v>
      </c>
      <c r="P3144" s="5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42783.513182870374</v>
      </c>
      <c r="T3144" s="9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s="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9">
        <f t="shared" si="298"/>
        <v>42808.358287037037</v>
      </c>
      <c r="T3145" s="9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</v>
      </c>
      <c r="P3146" s="5">
        <f t="shared" si="295"/>
        <v>251.33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42796.538275462968</v>
      </c>
      <c r="T3146" s="9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s="5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9">
        <f t="shared" si="298"/>
        <v>42762.040902777779</v>
      </c>
      <c r="T3147" s="9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11</v>
      </c>
      <c r="P3148" s="5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42796.682476851856</v>
      </c>
      <c r="T3148" s="9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118</v>
      </c>
      <c r="P3149" s="5">
        <f t="shared" si="295"/>
        <v>110.35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41909.969386574077</v>
      </c>
      <c r="T3149" s="9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</v>
      </c>
      <c r="P3150" s="5">
        <f t="shared" si="295"/>
        <v>41.42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41891.665324074071</v>
      </c>
      <c r="T3150" s="9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 s="5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41226.017361111109</v>
      </c>
      <c r="T3151" s="9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 s="5">
        <f t="shared" si="295"/>
        <v>33.99</v>
      </c>
      <c r="Q3152" t="str">
        <f t="shared" si="296"/>
        <v>theater</v>
      </c>
      <c r="R3152" t="str">
        <f t="shared" si="297"/>
        <v>plays</v>
      </c>
      <c r="S3152" s="9">
        <f t="shared" si="298"/>
        <v>40478.263923611114</v>
      </c>
      <c r="T3152" s="9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</v>
      </c>
      <c r="P3153" s="5">
        <f t="shared" si="295"/>
        <v>103.35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41862.83997685185</v>
      </c>
      <c r="T3153" s="9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106</v>
      </c>
      <c r="P3154" s="5">
        <f t="shared" si="295"/>
        <v>34.79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41550.867673611108</v>
      </c>
      <c r="T3154" s="9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336</v>
      </c>
      <c r="P3155" s="5">
        <f t="shared" si="295"/>
        <v>41.77</v>
      </c>
      <c r="Q3155" t="str">
        <f t="shared" si="296"/>
        <v>theater</v>
      </c>
      <c r="R3155" t="str">
        <f t="shared" si="297"/>
        <v>plays</v>
      </c>
      <c r="S3155" s="9">
        <f t="shared" si="298"/>
        <v>40633.154363425929</v>
      </c>
      <c r="T3155" s="9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113</v>
      </c>
      <c r="P3156" s="5">
        <f t="shared" si="295"/>
        <v>64.27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40970.875671296293</v>
      </c>
      <c r="T3156" s="9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189</v>
      </c>
      <c r="P3157" s="5">
        <f t="shared" si="295"/>
        <v>31.21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41233.499131944445</v>
      </c>
      <c r="T3157" s="9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102</v>
      </c>
      <c r="P3158" s="5">
        <f t="shared" si="295"/>
        <v>62.92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41026.953055555554</v>
      </c>
      <c r="T3158" s="9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 s="5">
        <f t="shared" si="295"/>
        <v>98.54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41829.788252314815</v>
      </c>
      <c r="T3159" s="9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114</v>
      </c>
      <c r="P3160" s="5">
        <f t="shared" si="295"/>
        <v>82.61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41447.839722222219</v>
      </c>
      <c r="T3160" s="9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</v>
      </c>
      <c r="P3161" s="5">
        <f t="shared" si="295"/>
        <v>38.5</v>
      </c>
      <c r="Q3161" t="str">
        <f t="shared" si="296"/>
        <v>theater</v>
      </c>
      <c r="R3161" t="str">
        <f t="shared" si="297"/>
        <v>plays</v>
      </c>
      <c r="S3161" s="9">
        <f t="shared" si="298"/>
        <v>40884.066678240742</v>
      </c>
      <c r="T3161" s="9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102</v>
      </c>
      <c r="P3162" s="5">
        <f t="shared" si="295"/>
        <v>80.16</v>
      </c>
      <c r="Q3162" t="str">
        <f t="shared" si="296"/>
        <v>theater</v>
      </c>
      <c r="R3162" t="str">
        <f t="shared" si="297"/>
        <v>plays</v>
      </c>
      <c r="S3162" s="9">
        <f t="shared" si="298"/>
        <v>41841.26489583333</v>
      </c>
      <c r="T3162" s="9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</v>
      </c>
      <c r="P3163" s="5">
        <f t="shared" si="295"/>
        <v>28.41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41897.536134259259</v>
      </c>
      <c r="T3163" s="9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</v>
      </c>
      <c r="P3164" s="5">
        <f t="shared" si="295"/>
        <v>80.73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41799.685902777775</v>
      </c>
      <c r="T3164" s="9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</v>
      </c>
      <c r="P3165" s="5">
        <f t="shared" si="295"/>
        <v>200.69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41775.753761574073</v>
      </c>
      <c r="T3165" s="9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107</v>
      </c>
      <c r="P3166" s="5">
        <f t="shared" si="295"/>
        <v>37.590000000000003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41766.80572916667</v>
      </c>
      <c r="T3166" s="9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163</v>
      </c>
      <c r="P3167" s="5">
        <f t="shared" si="295"/>
        <v>58.1</v>
      </c>
      <c r="Q3167" t="str">
        <f t="shared" si="296"/>
        <v>theater</v>
      </c>
      <c r="R3167" t="str">
        <f t="shared" si="297"/>
        <v>plays</v>
      </c>
      <c r="S3167" s="9">
        <f t="shared" si="298"/>
        <v>40644.159259259257</v>
      </c>
      <c r="T3167" s="9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</v>
      </c>
      <c r="P3168" s="5">
        <f t="shared" si="295"/>
        <v>60.3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41940.69158564815</v>
      </c>
      <c r="T3168" s="9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</v>
      </c>
      <c r="P3169" s="5">
        <f t="shared" si="295"/>
        <v>63.36</v>
      </c>
      <c r="Q3169" t="str">
        <f t="shared" si="296"/>
        <v>theater</v>
      </c>
      <c r="R3169" t="str">
        <f t="shared" si="297"/>
        <v>plays</v>
      </c>
      <c r="S3169" s="9">
        <f t="shared" si="298"/>
        <v>41839.175706018519</v>
      </c>
      <c r="T3169" s="9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</v>
      </c>
      <c r="P3170" s="5">
        <f t="shared" si="295"/>
        <v>50.9</v>
      </c>
      <c r="Q3170" t="str">
        <f t="shared" si="296"/>
        <v>theater</v>
      </c>
      <c r="R3170" t="str">
        <f t="shared" si="297"/>
        <v>plays</v>
      </c>
      <c r="S3170" s="9">
        <f t="shared" si="298"/>
        <v>41772.105937500004</v>
      </c>
      <c r="T3170" s="9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</v>
      </c>
      <c r="P3171" s="5">
        <f t="shared" si="295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41591.737974537034</v>
      </c>
      <c r="T3171" s="9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</v>
      </c>
      <c r="P3172" s="5">
        <f t="shared" si="295"/>
        <v>31.62</v>
      </c>
      <c r="Q3172" t="str">
        <f t="shared" si="296"/>
        <v>theater</v>
      </c>
      <c r="R3172" t="str">
        <f t="shared" si="297"/>
        <v>plays</v>
      </c>
      <c r="S3172" s="9">
        <f t="shared" si="298"/>
        <v>41789.080370370371</v>
      </c>
      <c r="T3172" s="9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109</v>
      </c>
      <c r="P3173" s="5">
        <f t="shared" si="295"/>
        <v>65.099999999999994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42466.608310185184</v>
      </c>
      <c r="T3173" s="9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115</v>
      </c>
      <c r="P3174" s="5">
        <f t="shared" si="295"/>
        <v>79.31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40923.729953703703</v>
      </c>
      <c r="T3174" s="9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 s="5">
        <f t="shared" si="295"/>
        <v>139.19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41878.878379629627</v>
      </c>
      <c r="T3175" s="9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</v>
      </c>
      <c r="P3176" s="5">
        <f t="shared" si="295"/>
        <v>131.91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41862.864675925928</v>
      </c>
      <c r="T3176" s="9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110</v>
      </c>
      <c r="P3177" s="5">
        <f t="shared" si="295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40531.886886574073</v>
      </c>
      <c r="T3177" s="9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115</v>
      </c>
      <c r="P3178" s="5">
        <f t="shared" si="295"/>
        <v>39.67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41477.930914351848</v>
      </c>
      <c r="T3178" s="9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</v>
      </c>
      <c r="P3179" s="5">
        <f t="shared" si="295"/>
        <v>57.55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41781.666770833333</v>
      </c>
      <c r="T3179" s="9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172</v>
      </c>
      <c r="P3180" s="5">
        <f t="shared" si="295"/>
        <v>33.03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41806.605034722219</v>
      </c>
      <c r="T3180" s="9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</v>
      </c>
      <c r="P3181" s="5">
        <f t="shared" si="295"/>
        <v>77.34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41375.702210648145</v>
      </c>
      <c r="T3181" s="9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120</v>
      </c>
      <c r="P3182" s="5">
        <f t="shared" si="295"/>
        <v>31.93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41780.412604166668</v>
      </c>
      <c r="T3182" s="9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</v>
      </c>
      <c r="P3183" s="5">
        <f t="shared" si="295"/>
        <v>36.33</v>
      </c>
      <c r="Q3183" t="str">
        <f t="shared" si="296"/>
        <v>theater</v>
      </c>
      <c r="R3183" t="str">
        <f t="shared" si="297"/>
        <v>plays</v>
      </c>
      <c r="S3183" s="9">
        <f t="shared" si="298"/>
        <v>41779.310034722221</v>
      </c>
      <c r="T3183" s="9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101</v>
      </c>
      <c r="P3184" s="5">
        <f t="shared" si="295"/>
        <v>46.77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40883.949317129627</v>
      </c>
      <c r="T3184" s="9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</v>
      </c>
      <c r="P3185" s="5">
        <f t="shared" si="295"/>
        <v>40.07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41491.79478009259</v>
      </c>
      <c r="T3185" s="9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</v>
      </c>
      <c r="P3186" s="5">
        <f t="shared" si="295"/>
        <v>100.22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41791.993414351848</v>
      </c>
      <c r="T3186" s="9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 s="5">
        <f t="shared" si="295"/>
        <v>41.67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41829.977326388893</v>
      </c>
      <c r="T3187" s="9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</v>
      </c>
      <c r="P3188" s="5">
        <f t="shared" si="295"/>
        <v>46.71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41868.924050925925</v>
      </c>
      <c r="T3188" s="9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</v>
      </c>
      <c r="P3189" s="5">
        <f t="shared" si="295"/>
        <v>71.489999999999995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41835.666354166664</v>
      </c>
      <c r="T3189" s="9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 s="5">
        <f t="shared" si="295"/>
        <v>14.44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42144.415532407409</v>
      </c>
      <c r="T3190" s="9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</v>
      </c>
      <c r="P3191" s="5">
        <f t="shared" si="295"/>
        <v>356.84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42118.346435185187</v>
      </c>
      <c r="T3191" s="9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s="5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9">
        <f t="shared" si="298"/>
        <v>42683.151331018518</v>
      </c>
      <c r="T3192" s="9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</v>
      </c>
      <c r="P3193" s="5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42538.755428240736</v>
      </c>
      <c r="T3193" s="9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</v>
      </c>
      <c r="P3194" s="5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42018.94049768518</v>
      </c>
      <c r="T3194" s="9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12</v>
      </c>
      <c r="P3195" s="5">
        <f t="shared" si="295"/>
        <v>24.46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42010.968240740738</v>
      </c>
      <c r="T3195" s="9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s="5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9">
        <f t="shared" si="298"/>
        <v>42182.062476851846</v>
      </c>
      <c r="T3196" s="9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</v>
      </c>
      <c r="P3197" s="5">
        <f t="shared" si="295"/>
        <v>53.08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42017.594236111108</v>
      </c>
      <c r="T3197" s="9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</v>
      </c>
      <c r="P3198" s="5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42157.598090277781</v>
      </c>
      <c r="T3198" s="9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</v>
      </c>
      <c r="P3199" s="5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42009.493263888886</v>
      </c>
      <c r="T3199" s="9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</v>
      </c>
      <c r="P3200" s="5">
        <f t="shared" si="295"/>
        <v>36.67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42013.424502314811</v>
      </c>
      <c r="T3200" s="9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</v>
      </c>
      <c r="P3201" s="5">
        <f t="shared" si="295"/>
        <v>49.21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41858.761782407404</v>
      </c>
      <c r="T3201" s="9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0</v>
      </c>
      <c r="P3202" s="5">
        <f t="shared" si="295"/>
        <v>1</v>
      </c>
      <c r="Q3202" t="str">
        <f t="shared" si="296"/>
        <v>theater</v>
      </c>
      <c r="R3202" t="str">
        <f t="shared" si="297"/>
        <v>musical</v>
      </c>
      <c r="S3202" s="9">
        <f t="shared" si="298"/>
        <v>42460.320613425924</v>
      </c>
      <c r="T3202" s="9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ROUND((E3203/D3203)*100,0)</f>
        <v>1</v>
      </c>
      <c r="P3203" s="5">
        <f t="shared" ref="P3203:P3266" si="301">ROUND((E3203/L3203),2)</f>
        <v>12.5</v>
      </c>
      <c r="Q3203" t="str">
        <f t="shared" ref="Q3203:Q3266" si="302">LEFT(N3203,FIND("/",N3203,1)-1)</f>
        <v>theater</v>
      </c>
      <c r="R3203" t="str">
        <f t="shared" ref="R3203:R3266" si="303">RIGHT(N3203,LEN(N3203)-FIND("/",N3203,1))</f>
        <v>musical</v>
      </c>
      <c r="S3203" s="9">
        <f t="shared" ref="S3203:S3266" si="304">(((J3203/60)/60)/24)+DATE(1970,1,1)</f>
        <v>41861.767094907409</v>
      </c>
      <c r="T3203" s="9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55</v>
      </c>
      <c r="P3204" s="5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42293.853541666671</v>
      </c>
      <c r="T3204" s="9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 s="5">
        <f t="shared" si="301"/>
        <v>41.67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42242.988680555558</v>
      </c>
      <c r="T3205" s="9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s="5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9">
        <f t="shared" si="304"/>
        <v>42172.686099537037</v>
      </c>
      <c r="T3206" s="9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</v>
      </c>
      <c r="P3207" s="5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42095.374675925923</v>
      </c>
      <c r="T3207" s="9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s="5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9">
        <f t="shared" si="304"/>
        <v>42236.276053240741</v>
      </c>
      <c r="T3208" s="9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</v>
      </c>
      <c r="P3209" s="5">
        <f t="shared" si="301"/>
        <v>70.83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42057.277858796297</v>
      </c>
      <c r="T3209" s="9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104</v>
      </c>
      <c r="P3210" s="5">
        <f t="shared" si="301"/>
        <v>63.11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41827.605057870373</v>
      </c>
      <c r="T3210" s="9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</v>
      </c>
      <c r="P3211" s="5">
        <f t="shared" si="301"/>
        <v>50.16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41778.637245370373</v>
      </c>
      <c r="T3211" s="9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126</v>
      </c>
      <c r="P3212" s="5">
        <f t="shared" si="301"/>
        <v>62.88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41013.936562499999</v>
      </c>
      <c r="T3212" s="9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120</v>
      </c>
      <c r="P3213" s="5">
        <f t="shared" si="301"/>
        <v>85.53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41834.586574074077</v>
      </c>
      <c r="T3213" s="9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</v>
      </c>
      <c r="P3214" s="5">
        <f t="shared" si="301"/>
        <v>53.72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41829.795729166668</v>
      </c>
      <c r="T3214" s="9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</v>
      </c>
      <c r="P3215" s="5">
        <f t="shared" si="301"/>
        <v>127.81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42171.763414351852</v>
      </c>
      <c r="T3215" s="9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</v>
      </c>
      <c r="P3216" s="5">
        <f t="shared" si="301"/>
        <v>106.57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42337.792511574073</v>
      </c>
      <c r="T3216" s="9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</v>
      </c>
      <c r="P3217" s="5">
        <f t="shared" si="301"/>
        <v>262.11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42219.665173611109</v>
      </c>
      <c r="T3217" s="9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</v>
      </c>
      <c r="P3218" s="5">
        <f t="shared" si="301"/>
        <v>57.17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42165.462627314817</v>
      </c>
      <c r="T3218" s="9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</v>
      </c>
      <c r="P3219" s="5">
        <f t="shared" si="301"/>
        <v>50.2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42648.546111111107</v>
      </c>
      <c r="T3219" s="9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</v>
      </c>
      <c r="P3220" s="5">
        <f t="shared" si="301"/>
        <v>66.59</v>
      </c>
      <c r="Q3220" t="str">
        <f t="shared" si="302"/>
        <v>theater</v>
      </c>
      <c r="R3220" t="str">
        <f t="shared" si="303"/>
        <v>plays</v>
      </c>
      <c r="S3220" s="9">
        <f t="shared" si="304"/>
        <v>41971.002152777779</v>
      </c>
      <c r="T3220" s="9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</v>
      </c>
      <c r="P3221" s="5">
        <f t="shared" si="301"/>
        <v>168.25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42050.983182870375</v>
      </c>
      <c r="T3221" s="9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101</v>
      </c>
      <c r="P3222" s="5">
        <f t="shared" si="301"/>
        <v>256.37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42772.833379629628</v>
      </c>
      <c r="T3222" s="9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</v>
      </c>
      <c r="P3223" s="5">
        <f t="shared" si="301"/>
        <v>36.61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42155.696793981479</v>
      </c>
      <c r="T3223" s="9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125</v>
      </c>
      <c r="P3224" s="5">
        <f t="shared" si="301"/>
        <v>37.14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42270.582141203704</v>
      </c>
      <c r="T3224" s="9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110</v>
      </c>
      <c r="P3225" s="5">
        <f t="shared" si="301"/>
        <v>45.88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42206.835370370376</v>
      </c>
      <c r="T3225" s="9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</v>
      </c>
      <c r="P3226" s="5">
        <f t="shared" si="301"/>
        <v>141.71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42697.850844907407</v>
      </c>
      <c r="T3226" s="9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</v>
      </c>
      <c r="P3227" s="5">
        <f t="shared" si="301"/>
        <v>52.49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42503.559467592597</v>
      </c>
      <c r="T3227" s="9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</v>
      </c>
      <c r="P3228" s="5">
        <f t="shared" si="301"/>
        <v>59.52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42277.583472222221</v>
      </c>
      <c r="T3228" s="9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 s="5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42722.882361111115</v>
      </c>
      <c r="T3229" s="9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</v>
      </c>
      <c r="P3230" s="5">
        <f t="shared" si="301"/>
        <v>193.62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42323.70930555556</v>
      </c>
      <c r="T3230" s="9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108</v>
      </c>
      <c r="P3231" s="5">
        <f t="shared" si="301"/>
        <v>106.8</v>
      </c>
      <c r="Q3231" t="str">
        <f t="shared" si="302"/>
        <v>theater</v>
      </c>
      <c r="R3231" t="str">
        <f t="shared" si="303"/>
        <v>plays</v>
      </c>
      <c r="S3231" s="9">
        <f t="shared" si="304"/>
        <v>41933.291643518518</v>
      </c>
      <c r="T3231" s="9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110</v>
      </c>
      <c r="P3232" s="5">
        <f t="shared" si="301"/>
        <v>77.22</v>
      </c>
      <c r="Q3232" t="str">
        <f t="shared" si="302"/>
        <v>theater</v>
      </c>
      <c r="R3232" t="str">
        <f t="shared" si="303"/>
        <v>plays</v>
      </c>
      <c r="S3232" s="9">
        <f t="shared" si="304"/>
        <v>41898.168125000004</v>
      </c>
      <c r="T3232" s="9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 s="5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42446.943831018521</v>
      </c>
      <c r="T3233" s="9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</v>
      </c>
      <c r="P3234" s="5">
        <f t="shared" si="301"/>
        <v>50.46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42463.81385416667</v>
      </c>
      <c r="T3234" s="9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119</v>
      </c>
      <c r="P3235" s="5">
        <f t="shared" si="301"/>
        <v>97.38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42766.805034722223</v>
      </c>
      <c r="T3235" s="9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</v>
      </c>
      <c r="P3236" s="5">
        <f t="shared" si="301"/>
        <v>34.92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42734.789444444439</v>
      </c>
      <c r="T3236" s="9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</v>
      </c>
      <c r="P3237" s="5">
        <f t="shared" si="301"/>
        <v>85.53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42522.347812499997</v>
      </c>
      <c r="T3237" s="9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101</v>
      </c>
      <c r="P3238" s="5">
        <f t="shared" si="301"/>
        <v>182.91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42702.917048611111</v>
      </c>
      <c r="T3238" s="9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101</v>
      </c>
      <c r="P3239" s="5">
        <f t="shared" si="301"/>
        <v>131.13999999999999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42252.474351851852</v>
      </c>
      <c r="T3239" s="9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</v>
      </c>
      <c r="P3240" s="5">
        <f t="shared" si="301"/>
        <v>39.81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42156.510393518518</v>
      </c>
      <c r="T3240" s="9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106</v>
      </c>
      <c r="P3241" s="5">
        <f t="shared" si="301"/>
        <v>59.7</v>
      </c>
      <c r="Q3241" t="str">
        <f t="shared" si="302"/>
        <v>theater</v>
      </c>
      <c r="R3241" t="str">
        <f t="shared" si="303"/>
        <v>plays</v>
      </c>
      <c r="S3241" s="9">
        <f t="shared" si="304"/>
        <v>42278.089039351849</v>
      </c>
      <c r="T3241" s="9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101</v>
      </c>
      <c r="P3242" s="5">
        <f t="shared" si="301"/>
        <v>88.74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42754.693842592591</v>
      </c>
      <c r="T3242" s="9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</v>
      </c>
      <c r="P3243" s="5">
        <f t="shared" si="301"/>
        <v>58.69</v>
      </c>
      <c r="Q3243" t="str">
        <f t="shared" si="302"/>
        <v>theater</v>
      </c>
      <c r="R3243" t="str">
        <f t="shared" si="303"/>
        <v>plays</v>
      </c>
      <c r="S3243" s="9">
        <f t="shared" si="304"/>
        <v>41893.324884259258</v>
      </c>
      <c r="T3243" s="9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</v>
      </c>
      <c r="P3244" s="5">
        <f t="shared" si="301"/>
        <v>69.569999999999993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41871.755694444444</v>
      </c>
      <c r="T3244" s="9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103</v>
      </c>
      <c r="P3245" s="5">
        <f t="shared" si="301"/>
        <v>115.87</v>
      </c>
      <c r="Q3245" t="str">
        <f t="shared" si="302"/>
        <v>theater</v>
      </c>
      <c r="R3245" t="str">
        <f t="shared" si="303"/>
        <v>plays</v>
      </c>
      <c r="S3245" s="9">
        <f t="shared" si="304"/>
        <v>42262.096782407403</v>
      </c>
      <c r="T3245" s="9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103</v>
      </c>
      <c r="P3246" s="5">
        <f t="shared" si="301"/>
        <v>23.87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42675.694236111114</v>
      </c>
      <c r="T3246" s="9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</v>
      </c>
      <c r="P3247" s="5">
        <f t="shared" si="301"/>
        <v>81.13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42135.60020833333</v>
      </c>
      <c r="T3247" s="9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</v>
      </c>
      <c r="P3248" s="5">
        <f t="shared" si="301"/>
        <v>57.63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42230.472222222219</v>
      </c>
      <c r="T3248" s="9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106</v>
      </c>
      <c r="P3249" s="5">
        <f t="shared" si="301"/>
        <v>46.43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42167.434166666666</v>
      </c>
      <c r="T3249" s="9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101</v>
      </c>
      <c r="P3250" s="5">
        <f t="shared" si="301"/>
        <v>60.48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42068.888391203705</v>
      </c>
      <c r="T3250" s="9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105</v>
      </c>
      <c r="P3251" s="5">
        <f t="shared" si="301"/>
        <v>65.58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42145.746689814812</v>
      </c>
      <c r="T3251" s="9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102</v>
      </c>
      <c r="P3252" s="5">
        <f t="shared" si="301"/>
        <v>119.19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41918.742175925923</v>
      </c>
      <c r="T3252" s="9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111</v>
      </c>
      <c r="P3253" s="5">
        <f t="shared" si="301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42146.731087962966</v>
      </c>
      <c r="T3253" s="9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128</v>
      </c>
      <c r="P3254" s="5">
        <f t="shared" si="301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42590.472685185188</v>
      </c>
      <c r="T3254" s="9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102</v>
      </c>
      <c r="P3255" s="5">
        <f t="shared" si="301"/>
        <v>177.09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42602.576712962968</v>
      </c>
      <c r="T3255" s="9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</v>
      </c>
      <c r="P3256" s="5">
        <f t="shared" si="301"/>
        <v>70.77</v>
      </c>
      <c r="Q3256" t="str">
        <f t="shared" si="302"/>
        <v>theater</v>
      </c>
      <c r="R3256" t="str">
        <f t="shared" si="303"/>
        <v>plays</v>
      </c>
      <c r="S3256" s="9">
        <f t="shared" si="304"/>
        <v>42059.085752314815</v>
      </c>
      <c r="T3256" s="9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 s="5">
        <f t="shared" si="301"/>
        <v>29.17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41889.768229166664</v>
      </c>
      <c r="T3257" s="9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</v>
      </c>
      <c r="P3258" s="5">
        <f t="shared" si="301"/>
        <v>72.760000000000005</v>
      </c>
      <c r="Q3258" t="str">
        <f t="shared" si="302"/>
        <v>theater</v>
      </c>
      <c r="R3258" t="str">
        <f t="shared" si="303"/>
        <v>plays</v>
      </c>
      <c r="S3258" s="9">
        <f t="shared" si="304"/>
        <v>42144.573807870373</v>
      </c>
      <c r="T3258" s="9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</v>
      </c>
      <c r="P3259" s="5">
        <f t="shared" si="301"/>
        <v>51.85</v>
      </c>
      <c r="Q3259" t="str">
        <f t="shared" si="302"/>
        <v>theater</v>
      </c>
      <c r="R3259" t="str">
        <f t="shared" si="303"/>
        <v>plays</v>
      </c>
      <c r="S3259" s="9">
        <f t="shared" si="304"/>
        <v>42758.559629629628</v>
      </c>
      <c r="T3259" s="9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</v>
      </c>
      <c r="P3260" s="5">
        <f t="shared" si="301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41982.887280092589</v>
      </c>
      <c r="T3260" s="9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</v>
      </c>
      <c r="P3261" s="5">
        <f t="shared" si="301"/>
        <v>251.74</v>
      </c>
      <c r="Q3261" t="str">
        <f t="shared" si="302"/>
        <v>theater</v>
      </c>
      <c r="R3261" t="str">
        <f t="shared" si="303"/>
        <v>plays</v>
      </c>
      <c r="S3261" s="9">
        <f t="shared" si="304"/>
        <v>42614.760937500003</v>
      </c>
      <c r="T3261" s="9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</v>
      </c>
      <c r="P3262" s="5">
        <f t="shared" si="301"/>
        <v>74.819999999999993</v>
      </c>
      <c r="Q3262" t="str">
        <f t="shared" si="302"/>
        <v>theater</v>
      </c>
      <c r="R3262" t="str">
        <f t="shared" si="303"/>
        <v>plays</v>
      </c>
      <c r="S3262" s="9">
        <f t="shared" si="304"/>
        <v>42303.672662037032</v>
      </c>
      <c r="T3262" s="9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</v>
      </c>
      <c r="P3263" s="5">
        <f t="shared" si="301"/>
        <v>67.650000000000006</v>
      </c>
      <c r="Q3263" t="str">
        <f t="shared" si="302"/>
        <v>theater</v>
      </c>
      <c r="R3263" t="str">
        <f t="shared" si="303"/>
        <v>plays</v>
      </c>
      <c r="S3263" s="9">
        <f t="shared" si="304"/>
        <v>42171.725416666668</v>
      </c>
      <c r="T3263" s="9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</v>
      </c>
      <c r="P3264" s="5">
        <f t="shared" si="301"/>
        <v>93.81</v>
      </c>
      <c r="Q3264" t="str">
        <f t="shared" si="302"/>
        <v>theater</v>
      </c>
      <c r="R3264" t="str">
        <f t="shared" si="303"/>
        <v>plays</v>
      </c>
      <c r="S3264" s="9">
        <f t="shared" si="304"/>
        <v>41964.315532407403</v>
      </c>
      <c r="T3264" s="9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</v>
      </c>
      <c r="P3265" s="5">
        <f t="shared" si="301"/>
        <v>41.24</v>
      </c>
      <c r="Q3265" t="str">
        <f t="shared" si="302"/>
        <v>theater</v>
      </c>
      <c r="R3265" t="str">
        <f t="shared" si="303"/>
        <v>plays</v>
      </c>
      <c r="S3265" s="9">
        <f t="shared" si="304"/>
        <v>42284.516064814816</v>
      </c>
      <c r="T3265" s="9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 s="5">
        <f t="shared" si="301"/>
        <v>52.55</v>
      </c>
      <c r="Q3266" t="str">
        <f t="shared" si="302"/>
        <v>theater</v>
      </c>
      <c r="R3266" t="str">
        <f t="shared" si="303"/>
        <v>plays</v>
      </c>
      <c r="S3266" s="9">
        <f t="shared" si="304"/>
        <v>42016.800208333334</v>
      </c>
      <c r="T3266" s="9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ROUND((E3267/D3267)*100,0)</f>
        <v>164</v>
      </c>
      <c r="P3267" s="5">
        <f t="shared" ref="P3267:P3330" si="307">ROUND((E3267/L3267),2)</f>
        <v>70.290000000000006</v>
      </c>
      <c r="Q3267" t="str">
        <f t="shared" ref="Q3267:Q3330" si="308">LEFT(N3267,FIND("/",N3267,1)-1)</f>
        <v>theater</v>
      </c>
      <c r="R3267" t="str">
        <f t="shared" ref="R3267:R3330" si="309">RIGHT(N3267,LEN(N3267)-FIND("/",N3267,1))</f>
        <v>plays</v>
      </c>
      <c r="S3267" s="9">
        <f t="shared" ref="S3267:S3330" si="310">(((J3267/60)/60)/24)+DATE(1970,1,1)</f>
        <v>42311.711979166663</v>
      </c>
      <c r="T3267" s="9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</v>
      </c>
      <c r="P3268" s="5">
        <f t="shared" si="307"/>
        <v>48.33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42136.536134259266</v>
      </c>
      <c r="T3268" s="9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</v>
      </c>
      <c r="P3269" s="5">
        <f t="shared" si="307"/>
        <v>53.18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42172.757638888885</v>
      </c>
      <c r="T3269" s="9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 s="5">
        <f t="shared" si="307"/>
        <v>60.95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42590.90425925926</v>
      </c>
      <c r="T3270" s="9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102</v>
      </c>
      <c r="P3271" s="5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42137.395798611105</v>
      </c>
      <c r="T3271" s="9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102</v>
      </c>
      <c r="P3272" s="5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42167.533159722225</v>
      </c>
      <c r="T3272" s="9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 s="5">
        <f t="shared" si="307"/>
        <v>38.24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41915.437210648146</v>
      </c>
      <c r="T3273" s="9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</v>
      </c>
      <c r="P3274" s="5">
        <f t="shared" si="307"/>
        <v>106.5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42284.500104166669</v>
      </c>
      <c r="T3274" s="9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</v>
      </c>
      <c r="P3275" s="5">
        <f t="shared" si="307"/>
        <v>204.57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42611.801412037035</v>
      </c>
      <c r="T3275" s="9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</v>
      </c>
      <c r="P3276" s="5">
        <f t="shared" si="307"/>
        <v>54.91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42400.704537037032</v>
      </c>
      <c r="T3276" s="9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</v>
      </c>
      <c r="P3277" s="5">
        <f t="shared" si="307"/>
        <v>150.41999999999999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42017.88045138889</v>
      </c>
      <c r="T3277" s="9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117</v>
      </c>
      <c r="P3278" s="5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42426.949988425928</v>
      </c>
      <c r="T3278" s="9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109</v>
      </c>
      <c r="P3279" s="5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41931.682939814818</v>
      </c>
      <c r="T3279" s="9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</v>
      </c>
      <c r="P3280" s="5">
        <f t="shared" si="307"/>
        <v>76.03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42124.848414351851</v>
      </c>
      <c r="T3280" s="9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</v>
      </c>
      <c r="P3281" s="5">
        <f t="shared" si="307"/>
        <v>105.21</v>
      </c>
      <c r="Q3281" t="str">
        <f t="shared" si="308"/>
        <v>theater</v>
      </c>
      <c r="R3281" t="str">
        <f t="shared" si="309"/>
        <v>plays</v>
      </c>
      <c r="S3281" s="9">
        <f t="shared" si="310"/>
        <v>42431.102534722217</v>
      </c>
      <c r="T3281" s="9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 s="5">
        <f t="shared" si="307"/>
        <v>68.67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42121.756921296299</v>
      </c>
      <c r="T3282" s="9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122</v>
      </c>
      <c r="P3283" s="5">
        <f t="shared" si="307"/>
        <v>129.36000000000001</v>
      </c>
      <c r="Q3283" t="str">
        <f t="shared" si="308"/>
        <v>theater</v>
      </c>
      <c r="R3283" t="str">
        <f t="shared" si="309"/>
        <v>plays</v>
      </c>
      <c r="S3283" s="9">
        <f t="shared" si="310"/>
        <v>42219.019733796296</v>
      </c>
      <c r="T3283" s="9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103</v>
      </c>
      <c r="P3284" s="5">
        <f t="shared" si="307"/>
        <v>134.26</v>
      </c>
      <c r="Q3284" t="str">
        <f t="shared" si="308"/>
        <v>theater</v>
      </c>
      <c r="R3284" t="str">
        <f t="shared" si="309"/>
        <v>plays</v>
      </c>
      <c r="S3284" s="9">
        <f t="shared" si="310"/>
        <v>42445.19430555556</v>
      </c>
      <c r="T3284" s="9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105</v>
      </c>
      <c r="P3285" s="5">
        <f t="shared" si="307"/>
        <v>17.829999999999998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42379.74418981481</v>
      </c>
      <c r="T3285" s="9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102</v>
      </c>
      <c r="P3286" s="5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42380.884872685187</v>
      </c>
      <c r="T3286" s="9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</v>
      </c>
      <c r="P3287" s="5">
        <f t="shared" si="307"/>
        <v>69.19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42762.942430555559</v>
      </c>
      <c r="T3287" s="9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102</v>
      </c>
      <c r="P3288" s="5">
        <f t="shared" si="307"/>
        <v>125.12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42567.840069444443</v>
      </c>
      <c r="T3288" s="9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 s="5">
        <f t="shared" si="307"/>
        <v>73.53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42311.750324074077</v>
      </c>
      <c r="T3289" s="9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</v>
      </c>
      <c r="P3290" s="5">
        <f t="shared" si="307"/>
        <v>48.44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42505.774479166663</v>
      </c>
      <c r="T3290" s="9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</v>
      </c>
      <c r="P3291" s="5">
        <f t="shared" si="307"/>
        <v>26.61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42758.368078703701</v>
      </c>
      <c r="T3291" s="9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</v>
      </c>
      <c r="P3292" s="5">
        <f t="shared" si="307"/>
        <v>33.67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42775.51494212963</v>
      </c>
      <c r="T3292" s="9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114</v>
      </c>
      <c r="P3293" s="5">
        <f t="shared" si="307"/>
        <v>40.71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42232.702546296292</v>
      </c>
      <c r="T3293" s="9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</v>
      </c>
      <c r="P3294" s="5">
        <f t="shared" si="307"/>
        <v>19.27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42282.770231481481</v>
      </c>
      <c r="T3294" s="9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</v>
      </c>
      <c r="P3295" s="5">
        <f t="shared" si="307"/>
        <v>84.29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42768.425370370373</v>
      </c>
      <c r="T3295" s="9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</v>
      </c>
      <c r="P3296" s="5">
        <f t="shared" si="307"/>
        <v>29.58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42141.541134259256</v>
      </c>
      <c r="T3296" s="9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103</v>
      </c>
      <c r="P3297" s="5">
        <f t="shared" si="307"/>
        <v>26.67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42609.442465277782</v>
      </c>
      <c r="T3297" s="9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</v>
      </c>
      <c r="P3298" s="5">
        <f t="shared" si="307"/>
        <v>45.98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42309.756620370375</v>
      </c>
      <c r="T3298" s="9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</v>
      </c>
      <c r="P3299" s="5">
        <f t="shared" si="307"/>
        <v>125.09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42193.771481481483</v>
      </c>
      <c r="T3299" s="9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102</v>
      </c>
      <c r="P3300" s="5">
        <f t="shared" si="307"/>
        <v>141.29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42239.957962962959</v>
      </c>
      <c r="T3300" s="9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</v>
      </c>
      <c r="P3301" s="5">
        <f t="shared" si="307"/>
        <v>55.33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42261.917395833334</v>
      </c>
      <c r="T3301" s="9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</v>
      </c>
      <c r="P3302" s="5">
        <f t="shared" si="307"/>
        <v>46.42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42102.743773148148</v>
      </c>
      <c r="T3302" s="9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</v>
      </c>
      <c r="P3303" s="5">
        <f t="shared" si="307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42538.73583333334</v>
      </c>
      <c r="T3303" s="9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</v>
      </c>
      <c r="P3304" s="5">
        <f t="shared" si="307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42681.35157407407</v>
      </c>
      <c r="T3304" s="9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116</v>
      </c>
      <c r="P3305" s="5">
        <f t="shared" si="307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42056.65143518518</v>
      </c>
      <c r="T3305" s="9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105</v>
      </c>
      <c r="P3306" s="5">
        <f t="shared" si="307"/>
        <v>89.59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42696.624444444446</v>
      </c>
      <c r="T3306" s="9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</v>
      </c>
      <c r="P3307" s="5">
        <f t="shared" si="307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42186.855879629627</v>
      </c>
      <c r="T3307" s="9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</v>
      </c>
      <c r="P3308" s="5">
        <f t="shared" si="307"/>
        <v>48.7</v>
      </c>
      <c r="Q3308" t="str">
        <f t="shared" si="308"/>
        <v>theater</v>
      </c>
      <c r="R3308" t="str">
        <f t="shared" si="309"/>
        <v>plays</v>
      </c>
      <c r="S3308" s="9">
        <f t="shared" si="310"/>
        <v>42493.219236111108</v>
      </c>
      <c r="T3308" s="9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107</v>
      </c>
      <c r="P3309" s="5">
        <f t="shared" si="307"/>
        <v>53.34</v>
      </c>
      <c r="Q3309" t="str">
        <f t="shared" si="308"/>
        <v>theater</v>
      </c>
      <c r="R3309" t="str">
        <f t="shared" si="309"/>
        <v>plays</v>
      </c>
      <c r="S3309" s="9">
        <f t="shared" si="310"/>
        <v>42475.057164351849</v>
      </c>
      <c r="T3309" s="9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</v>
      </c>
      <c r="P3310" s="5">
        <f t="shared" si="307"/>
        <v>75.09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42452.876909722225</v>
      </c>
      <c r="T3310" s="9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</v>
      </c>
      <c r="P3311" s="5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42628.650208333333</v>
      </c>
      <c r="T3311" s="9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</v>
      </c>
      <c r="P3312" s="5">
        <f t="shared" si="307"/>
        <v>209.84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42253.928530092591</v>
      </c>
      <c r="T3312" s="9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110</v>
      </c>
      <c r="P3313" s="5">
        <f t="shared" si="307"/>
        <v>61.02</v>
      </c>
      <c r="Q3313" t="str">
        <f t="shared" si="308"/>
        <v>theater</v>
      </c>
      <c r="R3313" t="str">
        <f t="shared" si="309"/>
        <v>plays</v>
      </c>
      <c r="S3313" s="9">
        <f t="shared" si="310"/>
        <v>42264.29178240741</v>
      </c>
      <c r="T3313" s="9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</v>
      </c>
      <c r="P3314" s="5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42664.809560185182</v>
      </c>
      <c r="T3314" s="9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</v>
      </c>
      <c r="P3315" s="5">
        <f t="shared" si="307"/>
        <v>80.03</v>
      </c>
      <c r="Q3315" t="str">
        <f t="shared" si="308"/>
        <v>theater</v>
      </c>
      <c r="R3315" t="str">
        <f t="shared" si="309"/>
        <v>plays</v>
      </c>
      <c r="S3315" s="9">
        <f t="shared" si="310"/>
        <v>42382.244409722218</v>
      </c>
      <c r="T3315" s="9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211</v>
      </c>
      <c r="P3316" s="5">
        <f t="shared" si="307"/>
        <v>29.07</v>
      </c>
      <c r="Q3316" t="str">
        <f t="shared" si="308"/>
        <v>theater</v>
      </c>
      <c r="R3316" t="str">
        <f t="shared" si="309"/>
        <v>plays</v>
      </c>
      <c r="S3316" s="9">
        <f t="shared" si="310"/>
        <v>42105.267488425925</v>
      </c>
      <c r="T3316" s="9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</v>
      </c>
      <c r="P3317" s="5">
        <f t="shared" si="307"/>
        <v>49.44</v>
      </c>
      <c r="Q3317" t="str">
        <f t="shared" si="308"/>
        <v>theater</v>
      </c>
      <c r="R3317" t="str">
        <f t="shared" si="309"/>
        <v>plays</v>
      </c>
      <c r="S3317" s="9">
        <f t="shared" si="310"/>
        <v>42466.303715277783</v>
      </c>
      <c r="T3317" s="9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</v>
      </c>
      <c r="P3318" s="5">
        <f t="shared" si="307"/>
        <v>93.98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41826.871238425927</v>
      </c>
      <c r="T3318" s="9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</v>
      </c>
      <c r="P3319" s="5">
        <f t="shared" si="307"/>
        <v>61.94</v>
      </c>
      <c r="Q3319" t="str">
        <f t="shared" si="308"/>
        <v>theater</v>
      </c>
      <c r="R3319" t="str">
        <f t="shared" si="309"/>
        <v>plays</v>
      </c>
      <c r="S3319" s="9">
        <f t="shared" si="310"/>
        <v>42499.039629629624</v>
      </c>
      <c r="T3319" s="9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126</v>
      </c>
      <c r="P3320" s="5">
        <f t="shared" si="307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42431.302002314813</v>
      </c>
      <c r="T3320" s="9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 s="5">
        <f t="shared" si="307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41990.585486111115</v>
      </c>
      <c r="T3321" s="9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 s="5">
        <f t="shared" si="307"/>
        <v>66.45</v>
      </c>
      <c r="Q3322" t="str">
        <f t="shared" si="308"/>
        <v>theater</v>
      </c>
      <c r="R3322" t="str">
        <f t="shared" si="309"/>
        <v>plays</v>
      </c>
      <c r="S3322" s="9">
        <f t="shared" si="310"/>
        <v>42513.045798611114</v>
      </c>
      <c r="T3322" s="9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</v>
      </c>
      <c r="P3323" s="5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41914.100289351853</v>
      </c>
      <c r="T3323" s="9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102</v>
      </c>
      <c r="P3324" s="5">
        <f t="shared" si="307"/>
        <v>145.65</v>
      </c>
      <c r="Q3324" t="str">
        <f t="shared" si="308"/>
        <v>theater</v>
      </c>
      <c r="R3324" t="str">
        <f t="shared" si="309"/>
        <v>plays</v>
      </c>
      <c r="S3324" s="9">
        <f t="shared" si="310"/>
        <v>42521.010370370372</v>
      </c>
      <c r="T3324" s="9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126</v>
      </c>
      <c r="P3325" s="5">
        <f t="shared" si="307"/>
        <v>25.69</v>
      </c>
      <c r="Q3325" t="str">
        <f t="shared" si="308"/>
        <v>theater</v>
      </c>
      <c r="R3325" t="str">
        <f t="shared" si="309"/>
        <v>plays</v>
      </c>
      <c r="S3325" s="9">
        <f t="shared" si="310"/>
        <v>42608.36583333333</v>
      </c>
      <c r="T3325" s="9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102</v>
      </c>
      <c r="P3326" s="5">
        <f t="shared" si="307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42512.58321759259</v>
      </c>
      <c r="T3326" s="9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113</v>
      </c>
      <c r="P3327" s="5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42064.785613425927</v>
      </c>
      <c r="T3327" s="9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</v>
      </c>
      <c r="P3328" s="5">
        <f t="shared" si="307"/>
        <v>142.28</v>
      </c>
      <c r="Q3328" t="str">
        <f t="shared" si="308"/>
        <v>theater</v>
      </c>
      <c r="R3328" t="str">
        <f t="shared" si="309"/>
        <v>plays</v>
      </c>
      <c r="S3328" s="9">
        <f t="shared" si="310"/>
        <v>42041.714178240742</v>
      </c>
      <c r="T3328" s="9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</v>
      </c>
      <c r="P3329" s="5">
        <f t="shared" si="307"/>
        <v>24.55</v>
      </c>
      <c r="Q3329" t="str">
        <f t="shared" si="308"/>
        <v>theater</v>
      </c>
      <c r="R3329" t="str">
        <f t="shared" si="309"/>
        <v>plays</v>
      </c>
      <c r="S3329" s="9">
        <f t="shared" si="310"/>
        <v>42468.374606481477</v>
      </c>
      <c r="T3329" s="9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</v>
      </c>
      <c r="P3330" s="5">
        <f t="shared" si="307"/>
        <v>292.77999999999997</v>
      </c>
      <c r="Q3330" t="str">
        <f t="shared" si="308"/>
        <v>theater</v>
      </c>
      <c r="R3330" t="str">
        <f t="shared" si="309"/>
        <v>plays</v>
      </c>
      <c r="S3330" s="9">
        <f t="shared" si="310"/>
        <v>41822.57503472222</v>
      </c>
      <c r="T3330" s="9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ROUND((E3331/D3331)*100,0)</f>
        <v>117</v>
      </c>
      <c r="P3331" s="5">
        <f t="shared" ref="P3331:P3394" si="313">ROUND((E3331/L3331),2)</f>
        <v>44.92</v>
      </c>
      <c r="Q3331" t="str">
        <f t="shared" ref="Q3331:Q3394" si="314">LEFT(N3331,FIND("/",N3331,1)-1)</f>
        <v>theater</v>
      </c>
      <c r="R3331" t="str">
        <f t="shared" ref="R3331:R3394" si="315">RIGHT(N3331,LEN(N3331)-FIND("/",N3331,1))</f>
        <v>plays</v>
      </c>
      <c r="S3331" s="9">
        <f t="shared" ref="S3331:S3394" si="316">(((J3331/60)/60)/24)+DATE(1970,1,1)</f>
        <v>41837.323009259257</v>
      </c>
      <c r="T3331" s="9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</v>
      </c>
      <c r="P3332" s="5">
        <f t="shared" si="313"/>
        <v>23.1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42065.887361111112</v>
      </c>
      <c r="T3332" s="9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105</v>
      </c>
      <c r="P3333" s="5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42248.697754629626</v>
      </c>
      <c r="T3333" s="9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 s="5">
        <f t="shared" si="313"/>
        <v>72.290000000000006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41809.860300925924</v>
      </c>
      <c r="T3334" s="9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105</v>
      </c>
      <c r="P3335" s="5">
        <f t="shared" si="313"/>
        <v>32.97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42148.676851851851</v>
      </c>
      <c r="T3335" s="9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139</v>
      </c>
      <c r="P3336" s="5">
        <f t="shared" si="313"/>
        <v>116.65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42185.521087962959</v>
      </c>
      <c r="T3336" s="9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</v>
      </c>
      <c r="P3337" s="5">
        <f t="shared" si="313"/>
        <v>79.62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41827.674143518518</v>
      </c>
      <c r="T3337" s="9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 s="5">
        <f t="shared" si="313"/>
        <v>27.78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42437.398680555561</v>
      </c>
      <c r="T3338" s="9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</v>
      </c>
      <c r="P3339" s="5">
        <f t="shared" si="313"/>
        <v>81.03</v>
      </c>
      <c r="Q3339" t="str">
        <f t="shared" si="314"/>
        <v>theater</v>
      </c>
      <c r="R3339" t="str">
        <f t="shared" si="315"/>
        <v>plays</v>
      </c>
      <c r="S3339" s="9">
        <f t="shared" si="316"/>
        <v>41901.282025462962</v>
      </c>
      <c r="T3339" s="9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</v>
      </c>
      <c r="P3340" s="5">
        <f t="shared" si="313"/>
        <v>136.85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42769.574999999997</v>
      </c>
      <c r="T3340" s="9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</v>
      </c>
      <c r="P3341" s="5">
        <f t="shared" si="313"/>
        <v>177.62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42549.665717592594</v>
      </c>
      <c r="T3341" s="9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</v>
      </c>
      <c r="P3342" s="5">
        <f t="shared" si="313"/>
        <v>109.08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42685.974004629628</v>
      </c>
      <c r="T3342" s="9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 s="5">
        <f t="shared" si="313"/>
        <v>119.64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42510.798854166671</v>
      </c>
      <c r="T3343" s="9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102</v>
      </c>
      <c r="P3344" s="5">
        <f t="shared" si="313"/>
        <v>78.209999999999994</v>
      </c>
      <c r="Q3344" t="str">
        <f t="shared" si="314"/>
        <v>theater</v>
      </c>
      <c r="R3344" t="str">
        <f t="shared" si="315"/>
        <v>plays</v>
      </c>
      <c r="S3344" s="9">
        <f t="shared" si="316"/>
        <v>42062.296412037031</v>
      </c>
      <c r="T3344" s="9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</v>
      </c>
      <c r="P3345" s="5">
        <f t="shared" si="313"/>
        <v>52.17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42452.916481481487</v>
      </c>
      <c r="T3345" s="9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</v>
      </c>
      <c r="P3346" s="5">
        <f t="shared" si="313"/>
        <v>114.13</v>
      </c>
      <c r="Q3346" t="str">
        <f t="shared" si="314"/>
        <v>theater</v>
      </c>
      <c r="R3346" t="str">
        <f t="shared" si="315"/>
        <v>plays</v>
      </c>
      <c r="S3346" s="9">
        <f t="shared" si="316"/>
        <v>41851.200150462959</v>
      </c>
      <c r="T3346" s="9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 s="5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42053.106111111112</v>
      </c>
      <c r="T3347" s="9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</v>
      </c>
      <c r="P3348" s="5">
        <f t="shared" si="313"/>
        <v>91.67</v>
      </c>
      <c r="Q3348" t="str">
        <f t="shared" si="314"/>
        <v>theater</v>
      </c>
      <c r="R3348" t="str">
        <f t="shared" si="315"/>
        <v>plays</v>
      </c>
      <c r="S3348" s="9">
        <f t="shared" si="316"/>
        <v>42054.024421296301</v>
      </c>
      <c r="T3348" s="9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</v>
      </c>
      <c r="P3349" s="5">
        <f t="shared" si="313"/>
        <v>108.59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42484.551550925928</v>
      </c>
      <c r="T3349" s="9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</v>
      </c>
      <c r="P3350" s="5">
        <f t="shared" si="313"/>
        <v>69.819999999999993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42466.558796296296</v>
      </c>
      <c r="T3350" s="9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</v>
      </c>
      <c r="P3351" s="5">
        <f t="shared" si="313"/>
        <v>109.57</v>
      </c>
      <c r="Q3351" t="str">
        <f t="shared" si="314"/>
        <v>theater</v>
      </c>
      <c r="R3351" t="str">
        <f t="shared" si="315"/>
        <v>plays</v>
      </c>
      <c r="S3351" s="9">
        <f t="shared" si="316"/>
        <v>42513.110787037032</v>
      </c>
      <c r="T3351" s="9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</v>
      </c>
      <c r="P3352" s="5">
        <f t="shared" si="313"/>
        <v>71.67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42302.701516203699</v>
      </c>
      <c r="T3352" s="9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</v>
      </c>
      <c r="P3353" s="5">
        <f t="shared" si="313"/>
        <v>93.61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41806.395428240743</v>
      </c>
      <c r="T3353" s="9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108</v>
      </c>
      <c r="P3354" s="5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42495.992800925931</v>
      </c>
      <c r="T3354" s="9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 s="5">
        <f t="shared" si="313"/>
        <v>35.799999999999997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42479.432291666672</v>
      </c>
      <c r="T3355" s="9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102</v>
      </c>
      <c r="P3356" s="5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42270.7269212963</v>
      </c>
      <c r="T3356" s="9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</v>
      </c>
      <c r="P3357" s="5">
        <f t="shared" si="313"/>
        <v>147.33000000000001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42489.619525462964</v>
      </c>
      <c r="T3357" s="9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</v>
      </c>
      <c r="P3358" s="5">
        <f t="shared" si="313"/>
        <v>56.33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42536.815648148149</v>
      </c>
      <c r="T3358" s="9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 s="5">
        <f t="shared" si="313"/>
        <v>96.19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41822.417939814812</v>
      </c>
      <c r="T3359" s="9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103</v>
      </c>
      <c r="P3360" s="5">
        <f t="shared" si="313"/>
        <v>63.57</v>
      </c>
      <c r="Q3360" t="str">
        <f t="shared" si="314"/>
        <v>theater</v>
      </c>
      <c r="R3360" t="str">
        <f t="shared" si="315"/>
        <v>plays</v>
      </c>
      <c r="S3360" s="9">
        <f t="shared" si="316"/>
        <v>41932.311099537037</v>
      </c>
      <c r="T3360" s="9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</v>
      </c>
      <c r="P3361" s="5">
        <f t="shared" si="313"/>
        <v>184.78</v>
      </c>
      <c r="Q3361" t="str">
        <f t="shared" si="314"/>
        <v>theater</v>
      </c>
      <c r="R3361" t="str">
        <f t="shared" si="315"/>
        <v>plays</v>
      </c>
      <c r="S3361" s="9">
        <f t="shared" si="316"/>
        <v>42746.057106481487</v>
      </c>
      <c r="T3361" s="9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</v>
      </c>
      <c r="P3362" s="5">
        <f t="shared" si="313"/>
        <v>126.72</v>
      </c>
      <c r="Q3362" t="str">
        <f t="shared" si="314"/>
        <v>theater</v>
      </c>
      <c r="R3362" t="str">
        <f t="shared" si="315"/>
        <v>plays</v>
      </c>
      <c r="S3362" s="9">
        <f t="shared" si="316"/>
        <v>42697.082673611112</v>
      </c>
      <c r="T3362" s="9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</v>
      </c>
      <c r="P3363" s="5">
        <f t="shared" si="313"/>
        <v>83.43</v>
      </c>
      <c r="Q3363" t="str">
        <f t="shared" si="314"/>
        <v>theater</v>
      </c>
      <c r="R3363" t="str">
        <f t="shared" si="315"/>
        <v>plays</v>
      </c>
      <c r="S3363" s="9">
        <f t="shared" si="316"/>
        <v>41866.025347222225</v>
      </c>
      <c r="T3363" s="9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</v>
      </c>
      <c r="P3364" s="5">
        <f t="shared" si="313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42056.091631944444</v>
      </c>
      <c r="T3364" s="9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</v>
      </c>
      <c r="P3365" s="5">
        <f t="shared" si="313"/>
        <v>302.31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41851.771354166667</v>
      </c>
      <c r="T3365" s="9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106</v>
      </c>
      <c r="P3366" s="5">
        <f t="shared" si="313"/>
        <v>44.14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42422.977418981478</v>
      </c>
      <c r="T3366" s="9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 s="5">
        <f t="shared" si="313"/>
        <v>866.67</v>
      </c>
      <c r="Q3367" t="str">
        <f t="shared" si="314"/>
        <v>theater</v>
      </c>
      <c r="R3367" t="str">
        <f t="shared" si="315"/>
        <v>plays</v>
      </c>
      <c r="S3367" s="9">
        <f t="shared" si="316"/>
        <v>42321.101759259262</v>
      </c>
      <c r="T3367" s="9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 s="5">
        <f t="shared" si="313"/>
        <v>61.39</v>
      </c>
      <c r="Q3368" t="str">
        <f t="shared" si="314"/>
        <v>theater</v>
      </c>
      <c r="R3368" t="str">
        <f t="shared" si="315"/>
        <v>plays</v>
      </c>
      <c r="S3368" s="9">
        <f t="shared" si="316"/>
        <v>42107.067557870367</v>
      </c>
      <c r="T3368" s="9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119</v>
      </c>
      <c r="P3369" s="5">
        <f t="shared" si="313"/>
        <v>29.67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42192.933958333335</v>
      </c>
      <c r="T3369" s="9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105</v>
      </c>
      <c r="P3370" s="5">
        <f t="shared" si="313"/>
        <v>45.48</v>
      </c>
      <c r="Q3370" t="str">
        <f t="shared" si="314"/>
        <v>theater</v>
      </c>
      <c r="R3370" t="str">
        <f t="shared" si="315"/>
        <v>plays</v>
      </c>
      <c r="S3370" s="9">
        <f t="shared" si="316"/>
        <v>41969.199756944443</v>
      </c>
      <c r="T3370" s="9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104</v>
      </c>
      <c r="P3371" s="5">
        <f t="shared" si="313"/>
        <v>96.2</v>
      </c>
      <c r="Q3371" t="str">
        <f t="shared" si="314"/>
        <v>theater</v>
      </c>
      <c r="R3371" t="str">
        <f t="shared" si="315"/>
        <v>plays</v>
      </c>
      <c r="S3371" s="9">
        <f t="shared" si="316"/>
        <v>42690.041435185187</v>
      </c>
      <c r="T3371" s="9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118</v>
      </c>
      <c r="P3372" s="5">
        <f t="shared" si="313"/>
        <v>67.92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42690.334317129629</v>
      </c>
      <c r="T3372" s="9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139</v>
      </c>
      <c r="P3373" s="5">
        <f t="shared" si="313"/>
        <v>30.78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42312.874594907407</v>
      </c>
      <c r="T3373" s="9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104</v>
      </c>
      <c r="P3374" s="5">
        <f t="shared" si="313"/>
        <v>38.33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41855.548101851848</v>
      </c>
      <c r="T3374" s="9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</v>
      </c>
      <c r="P3375" s="5">
        <f t="shared" si="313"/>
        <v>66.83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42179.854629629626</v>
      </c>
      <c r="T3375" s="9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107</v>
      </c>
      <c r="P3376" s="5">
        <f t="shared" si="313"/>
        <v>71.73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42275.731666666667</v>
      </c>
      <c r="T3376" s="9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 s="5">
        <f t="shared" si="313"/>
        <v>176.47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41765.610798611109</v>
      </c>
      <c r="T3377" s="9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</v>
      </c>
      <c r="P3378" s="5">
        <f t="shared" si="313"/>
        <v>421.11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42059.701319444444</v>
      </c>
      <c r="T3378" s="9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</v>
      </c>
      <c r="P3379" s="5">
        <f t="shared" si="313"/>
        <v>104.99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42053.732627314821</v>
      </c>
      <c r="T3379" s="9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108</v>
      </c>
      <c r="P3380" s="5">
        <f t="shared" si="313"/>
        <v>28.19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41858.355393518519</v>
      </c>
      <c r="T3380" s="9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104</v>
      </c>
      <c r="P3381" s="5">
        <f t="shared" si="313"/>
        <v>54.55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42225.513888888891</v>
      </c>
      <c r="T3381" s="9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</v>
      </c>
      <c r="P3382" s="5">
        <f t="shared" si="313"/>
        <v>111.89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41937.95344907407</v>
      </c>
      <c r="T3382" s="9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</v>
      </c>
      <c r="P3383" s="5">
        <f t="shared" si="313"/>
        <v>85.21</v>
      </c>
      <c r="Q3383" t="str">
        <f t="shared" si="314"/>
        <v>theater</v>
      </c>
      <c r="R3383" t="str">
        <f t="shared" si="315"/>
        <v>plays</v>
      </c>
      <c r="S3383" s="9">
        <f t="shared" si="316"/>
        <v>42044.184988425928</v>
      </c>
      <c r="T3383" s="9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101</v>
      </c>
      <c r="P3384" s="5">
        <f t="shared" si="313"/>
        <v>76.650000000000006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42559.431203703702</v>
      </c>
      <c r="T3384" s="9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112</v>
      </c>
      <c r="P3385" s="5">
        <f t="shared" si="313"/>
        <v>65.17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42524.782638888893</v>
      </c>
      <c r="T3385" s="9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</v>
      </c>
      <c r="P3386" s="5">
        <f t="shared" si="313"/>
        <v>93.76</v>
      </c>
      <c r="Q3386" t="str">
        <f t="shared" si="314"/>
        <v>theater</v>
      </c>
      <c r="R3386" t="str">
        <f t="shared" si="315"/>
        <v>plays</v>
      </c>
      <c r="S3386" s="9">
        <f t="shared" si="316"/>
        <v>42292.087592592594</v>
      </c>
      <c r="T3386" s="9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 s="5">
        <f t="shared" si="313"/>
        <v>133.33000000000001</v>
      </c>
      <c r="Q3387" t="str">
        <f t="shared" si="314"/>
        <v>theater</v>
      </c>
      <c r="R3387" t="str">
        <f t="shared" si="315"/>
        <v>plays</v>
      </c>
      <c r="S3387" s="9">
        <f t="shared" si="316"/>
        <v>41953.8675</v>
      </c>
      <c r="T3387" s="9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 s="5">
        <f t="shared" si="313"/>
        <v>51.22</v>
      </c>
      <c r="Q3388" t="str">
        <f t="shared" si="314"/>
        <v>theater</v>
      </c>
      <c r="R3388" t="str">
        <f t="shared" si="315"/>
        <v>plays</v>
      </c>
      <c r="S3388" s="9">
        <f t="shared" si="316"/>
        <v>41946.644745370373</v>
      </c>
      <c r="T3388" s="9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117</v>
      </c>
      <c r="P3389" s="5">
        <f t="shared" si="313"/>
        <v>100.17</v>
      </c>
      <c r="Q3389" t="str">
        <f t="shared" si="314"/>
        <v>theater</v>
      </c>
      <c r="R3389" t="str">
        <f t="shared" si="315"/>
        <v>plays</v>
      </c>
      <c r="S3389" s="9">
        <f t="shared" si="316"/>
        <v>41947.762592592589</v>
      </c>
      <c r="T3389" s="9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104</v>
      </c>
      <c r="P3390" s="5">
        <f t="shared" si="313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42143.461122685185</v>
      </c>
      <c r="T3390" s="9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115</v>
      </c>
      <c r="P3391" s="5">
        <f t="shared" si="313"/>
        <v>184.68</v>
      </c>
      <c r="Q3391" t="str">
        <f t="shared" si="314"/>
        <v>theater</v>
      </c>
      <c r="R3391" t="str">
        <f t="shared" si="315"/>
        <v>plays</v>
      </c>
      <c r="S3391" s="9">
        <f t="shared" si="316"/>
        <v>42494.563449074078</v>
      </c>
      <c r="T3391" s="9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</v>
      </c>
      <c r="P3392" s="5">
        <f t="shared" si="313"/>
        <v>69.819999999999993</v>
      </c>
      <c r="Q3392" t="str">
        <f t="shared" si="314"/>
        <v>theater</v>
      </c>
      <c r="R3392" t="str">
        <f t="shared" si="315"/>
        <v>plays</v>
      </c>
      <c r="S3392" s="9">
        <f t="shared" si="316"/>
        <v>41815.774826388886</v>
      </c>
      <c r="T3392" s="9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 s="5">
        <f t="shared" si="313"/>
        <v>61.94</v>
      </c>
      <c r="Q3393" t="str">
        <f t="shared" si="314"/>
        <v>theater</v>
      </c>
      <c r="R3393" t="str">
        <f t="shared" si="315"/>
        <v>plays</v>
      </c>
      <c r="S3393" s="9">
        <f t="shared" si="316"/>
        <v>41830.545694444445</v>
      </c>
      <c r="T3393" s="9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 s="5">
        <f t="shared" si="313"/>
        <v>41.67</v>
      </c>
      <c r="Q3394" t="str">
        <f t="shared" si="314"/>
        <v>theater</v>
      </c>
      <c r="R3394" t="str">
        <f t="shared" si="315"/>
        <v>plays</v>
      </c>
      <c r="S3394" s="9">
        <f t="shared" si="316"/>
        <v>42446.845543981486</v>
      </c>
      <c r="T3394" s="9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ROUND((E3395/D3395)*100,0)</f>
        <v>106</v>
      </c>
      <c r="P3395" s="5">
        <f t="shared" ref="P3395:P3458" si="319">ROUND((E3395/L3395),2)</f>
        <v>36.07</v>
      </c>
      <c r="Q3395" t="str">
        <f t="shared" ref="Q3395:Q3458" si="320">LEFT(N3395,FIND("/",N3395,1)-1)</f>
        <v>theater</v>
      </c>
      <c r="R3395" t="str">
        <f t="shared" ref="R3395:R3458" si="321">RIGHT(N3395,LEN(N3395)-FIND("/",N3395,1))</f>
        <v>plays</v>
      </c>
      <c r="S3395" s="9">
        <f t="shared" ref="S3395:S3458" si="322">(((J3395/60)/60)/24)+DATE(1970,1,1)</f>
        <v>41923.921643518523</v>
      </c>
      <c r="T3395" s="9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</v>
      </c>
      <c r="P3396" s="5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41817.59542824074</v>
      </c>
      <c r="T3396" s="9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 s="5">
        <f t="shared" si="319"/>
        <v>24.21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42140.712314814817</v>
      </c>
      <c r="T3397" s="9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</v>
      </c>
      <c r="P3398" s="5">
        <f t="shared" si="319"/>
        <v>55.89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41764.44663194444</v>
      </c>
      <c r="T3398" s="9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</v>
      </c>
      <c r="P3399" s="5">
        <f t="shared" si="319"/>
        <v>11.67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42378.478344907402</v>
      </c>
      <c r="T3399" s="9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</v>
      </c>
      <c r="P3400" s="5">
        <f t="shared" si="319"/>
        <v>68.349999999999994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41941.75203703704</v>
      </c>
      <c r="T3400" s="9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104</v>
      </c>
      <c r="P3401" s="5">
        <f t="shared" si="319"/>
        <v>27.07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42026.920428240745</v>
      </c>
      <c r="T3401" s="9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</v>
      </c>
      <c r="P3402" s="5">
        <f t="shared" si="319"/>
        <v>118.13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41834.953865740739</v>
      </c>
      <c r="T3402" s="9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102</v>
      </c>
      <c r="P3403" s="5">
        <f t="shared" si="319"/>
        <v>44.76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42193.723912037036</v>
      </c>
      <c r="T3403" s="9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110</v>
      </c>
      <c r="P3404" s="5">
        <f t="shared" si="319"/>
        <v>99.79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42290.61855324074</v>
      </c>
      <c r="T3404" s="9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 s="5">
        <f t="shared" si="319"/>
        <v>117.65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42150.462083333332</v>
      </c>
      <c r="T3405" s="9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 s="5">
        <f t="shared" si="319"/>
        <v>203.33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42152.503495370373</v>
      </c>
      <c r="T3406" s="9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138</v>
      </c>
      <c r="P3407" s="5">
        <f t="shared" si="319"/>
        <v>28.32</v>
      </c>
      <c r="Q3407" t="str">
        <f t="shared" si="320"/>
        <v>theater</v>
      </c>
      <c r="R3407" t="str">
        <f t="shared" si="321"/>
        <v>plays</v>
      </c>
      <c r="S3407" s="9">
        <f t="shared" si="322"/>
        <v>42410.017199074078</v>
      </c>
      <c r="T3407" s="9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</v>
      </c>
      <c r="P3408" s="5">
        <f t="shared" si="319"/>
        <v>110.23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41791.492777777778</v>
      </c>
      <c r="T3408" s="9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</v>
      </c>
      <c r="P3409" s="5">
        <f t="shared" si="319"/>
        <v>31.97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41796.422326388885</v>
      </c>
      <c r="T3409" s="9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 s="5">
        <f t="shared" si="319"/>
        <v>58.61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41808.991944444446</v>
      </c>
      <c r="T3410" s="9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124</v>
      </c>
      <c r="P3411" s="5">
        <f t="shared" si="319"/>
        <v>29.43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42544.814328703709</v>
      </c>
      <c r="T3411" s="9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109</v>
      </c>
      <c r="P3412" s="5">
        <f t="shared" si="319"/>
        <v>81.38</v>
      </c>
      <c r="Q3412" t="str">
        <f t="shared" si="320"/>
        <v>theater</v>
      </c>
      <c r="R3412" t="str">
        <f t="shared" si="321"/>
        <v>plays</v>
      </c>
      <c r="S3412" s="9">
        <f t="shared" si="322"/>
        <v>42500.041550925926</v>
      </c>
      <c r="T3412" s="9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104</v>
      </c>
      <c r="P3413" s="5">
        <f t="shared" si="319"/>
        <v>199.17</v>
      </c>
      <c r="Q3413" t="str">
        <f t="shared" si="320"/>
        <v>theater</v>
      </c>
      <c r="R3413" t="str">
        <f t="shared" si="321"/>
        <v>plays</v>
      </c>
      <c r="S3413" s="9">
        <f t="shared" si="322"/>
        <v>42265.022824074069</v>
      </c>
      <c r="T3413" s="9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 s="5">
        <f t="shared" si="319"/>
        <v>115.38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41879.959050925929</v>
      </c>
      <c r="T3414" s="9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 s="5">
        <f t="shared" si="319"/>
        <v>46.43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42053.733078703706</v>
      </c>
      <c r="T3415" s="9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104</v>
      </c>
      <c r="P3416" s="5">
        <f t="shared" si="319"/>
        <v>70.569999999999993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42675.832465277781</v>
      </c>
      <c r="T3416" s="9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 s="5">
        <f t="shared" si="319"/>
        <v>22.22</v>
      </c>
      <c r="Q3417" t="str">
        <f t="shared" si="320"/>
        <v>theater</v>
      </c>
      <c r="R3417" t="str">
        <f t="shared" si="321"/>
        <v>plays</v>
      </c>
      <c r="S3417" s="9">
        <f t="shared" si="322"/>
        <v>42467.144166666665</v>
      </c>
      <c r="T3417" s="9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120</v>
      </c>
      <c r="P3418" s="5">
        <f t="shared" si="319"/>
        <v>159.47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42089.412557870368</v>
      </c>
      <c r="T3418" s="9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</v>
      </c>
      <c r="P3419" s="5">
        <f t="shared" si="319"/>
        <v>37.78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41894.91375</v>
      </c>
      <c r="T3419" s="9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101</v>
      </c>
      <c r="P3420" s="5">
        <f t="shared" si="319"/>
        <v>72.05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41752.83457175926</v>
      </c>
      <c r="T3420" s="9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107</v>
      </c>
      <c r="P3421" s="5">
        <f t="shared" si="319"/>
        <v>63.7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42448.821585648147</v>
      </c>
      <c r="T3421" s="9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 s="5">
        <f t="shared" si="319"/>
        <v>28.41</v>
      </c>
      <c r="Q3422" t="str">
        <f t="shared" si="320"/>
        <v>theater</v>
      </c>
      <c r="R3422" t="str">
        <f t="shared" si="321"/>
        <v>plays</v>
      </c>
      <c r="S3422" s="9">
        <f t="shared" si="322"/>
        <v>42405.090300925927</v>
      </c>
      <c r="T3422" s="9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</v>
      </c>
      <c r="P3423" s="5">
        <f t="shared" si="319"/>
        <v>103.21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42037.791238425925</v>
      </c>
      <c r="T3423" s="9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</v>
      </c>
      <c r="P3424" s="5">
        <f t="shared" si="319"/>
        <v>71.150000000000006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42323.562222222223</v>
      </c>
      <c r="T3424" s="9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 s="5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42088.911354166667</v>
      </c>
      <c r="T3425" s="9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104</v>
      </c>
      <c r="P3426" s="5">
        <f t="shared" si="319"/>
        <v>81.78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42018.676898148144</v>
      </c>
      <c r="T3426" s="9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103</v>
      </c>
      <c r="P3427" s="5">
        <f t="shared" si="319"/>
        <v>297.02999999999997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41884.617314814815</v>
      </c>
      <c r="T3427" s="9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</v>
      </c>
      <c r="P3428" s="5">
        <f t="shared" si="319"/>
        <v>46.61</v>
      </c>
      <c r="Q3428" t="str">
        <f t="shared" si="320"/>
        <v>theater</v>
      </c>
      <c r="R3428" t="str">
        <f t="shared" si="321"/>
        <v>plays</v>
      </c>
      <c r="S3428" s="9">
        <f t="shared" si="322"/>
        <v>41884.056747685187</v>
      </c>
      <c r="T3428" s="9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 s="5">
        <f t="shared" si="319"/>
        <v>51.72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41792.645277777774</v>
      </c>
      <c r="T3429" s="9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103</v>
      </c>
      <c r="P3430" s="5">
        <f t="shared" si="319"/>
        <v>40.29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42038.720451388886</v>
      </c>
      <c r="T3430" s="9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 s="5">
        <f t="shared" si="319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42662.021539351852</v>
      </c>
      <c r="T3431" s="9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109</v>
      </c>
      <c r="P3432" s="5">
        <f t="shared" si="319"/>
        <v>30.15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41820.945613425924</v>
      </c>
      <c r="T3432" s="9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 s="5">
        <f t="shared" si="319"/>
        <v>95.24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41839.730937500004</v>
      </c>
      <c r="T3433" s="9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110</v>
      </c>
      <c r="P3434" s="5">
        <f t="shared" si="319"/>
        <v>52.21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42380.581180555557</v>
      </c>
      <c r="T3434" s="9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</v>
      </c>
      <c r="P3435" s="5">
        <f t="shared" si="319"/>
        <v>134.15</v>
      </c>
      <c r="Q3435" t="str">
        <f t="shared" si="320"/>
        <v>theater</v>
      </c>
      <c r="R3435" t="str">
        <f t="shared" si="321"/>
        <v>plays</v>
      </c>
      <c r="S3435" s="9">
        <f t="shared" si="322"/>
        <v>41776.063136574077</v>
      </c>
      <c r="T3435" s="9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106</v>
      </c>
      <c r="P3436" s="5">
        <f t="shared" si="319"/>
        <v>62.83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41800.380428240744</v>
      </c>
      <c r="T3436" s="9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</v>
      </c>
      <c r="P3437" s="5">
        <f t="shared" si="319"/>
        <v>58.95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42572.61681712963</v>
      </c>
      <c r="T3437" s="9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106</v>
      </c>
      <c r="P3438" s="5">
        <f t="shared" si="319"/>
        <v>143.11000000000001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41851.541585648149</v>
      </c>
      <c r="T3438" s="9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 s="5">
        <f t="shared" si="319"/>
        <v>84.17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42205.710879629631</v>
      </c>
      <c r="T3439" s="9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</v>
      </c>
      <c r="P3440" s="5">
        <f t="shared" si="319"/>
        <v>186.07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42100.927858796291</v>
      </c>
      <c r="T3440" s="9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135</v>
      </c>
      <c r="P3441" s="5">
        <f t="shared" si="319"/>
        <v>89.79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42374.911226851851</v>
      </c>
      <c r="T3441" s="9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</v>
      </c>
      <c r="P3442" s="5">
        <f t="shared" si="319"/>
        <v>64.16</v>
      </c>
      <c r="Q3442" t="str">
        <f t="shared" si="320"/>
        <v>theater</v>
      </c>
      <c r="R3442" t="str">
        <f t="shared" si="321"/>
        <v>plays</v>
      </c>
      <c r="S3442" s="9">
        <f t="shared" si="322"/>
        <v>41809.12300925926</v>
      </c>
      <c r="T3442" s="9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103</v>
      </c>
      <c r="P3443" s="5">
        <f t="shared" si="319"/>
        <v>59.65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42294.429641203707</v>
      </c>
      <c r="T3443" s="9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 s="5">
        <f t="shared" si="319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42124.841111111105</v>
      </c>
      <c r="T3444" s="9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186</v>
      </c>
      <c r="P3445" s="5">
        <f t="shared" si="319"/>
        <v>41.22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41861.524837962963</v>
      </c>
      <c r="T3445" s="9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 s="5">
        <f t="shared" si="319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42521.291504629626</v>
      </c>
      <c r="T3446" s="9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 s="5">
        <f t="shared" si="319"/>
        <v>64.52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42272.530509259261</v>
      </c>
      <c r="T3447" s="9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</v>
      </c>
      <c r="P3448" s="5">
        <f t="shared" si="319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42016.832465277781</v>
      </c>
      <c r="T3448" s="9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108</v>
      </c>
      <c r="P3449" s="5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42402.889027777783</v>
      </c>
      <c r="T3449" s="9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110</v>
      </c>
      <c r="P3450" s="5">
        <f t="shared" si="319"/>
        <v>51.22</v>
      </c>
      <c r="Q3450" t="str">
        <f t="shared" si="320"/>
        <v>theater</v>
      </c>
      <c r="R3450" t="str">
        <f t="shared" si="321"/>
        <v>plays</v>
      </c>
      <c r="S3450" s="9">
        <f t="shared" si="322"/>
        <v>41960.119085648148</v>
      </c>
      <c r="T3450" s="9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171</v>
      </c>
      <c r="P3451" s="5">
        <f t="shared" si="319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42532.052523148144</v>
      </c>
      <c r="T3451" s="9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 s="5">
        <f t="shared" si="319"/>
        <v>19.489999999999998</v>
      </c>
      <c r="Q3452" t="str">
        <f t="shared" si="320"/>
        <v>theater</v>
      </c>
      <c r="R3452" t="str">
        <f t="shared" si="321"/>
        <v>plays</v>
      </c>
      <c r="S3452" s="9">
        <f t="shared" si="322"/>
        <v>42036.704525462963</v>
      </c>
      <c r="T3452" s="9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</v>
      </c>
      <c r="P3453" s="5">
        <f t="shared" si="319"/>
        <v>41.13</v>
      </c>
      <c r="Q3453" t="str">
        <f t="shared" si="320"/>
        <v>theater</v>
      </c>
      <c r="R3453" t="str">
        <f t="shared" si="321"/>
        <v>plays</v>
      </c>
      <c r="S3453" s="9">
        <f t="shared" si="322"/>
        <v>42088.723692129628</v>
      </c>
      <c r="T3453" s="9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</v>
      </c>
      <c r="P3454" s="5">
        <f t="shared" si="319"/>
        <v>41.41</v>
      </c>
      <c r="Q3454" t="str">
        <f t="shared" si="320"/>
        <v>theater</v>
      </c>
      <c r="R3454" t="str">
        <f t="shared" si="321"/>
        <v>plays</v>
      </c>
      <c r="S3454" s="9">
        <f t="shared" si="322"/>
        <v>41820.639189814814</v>
      </c>
      <c r="T3454" s="9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</v>
      </c>
      <c r="P3455" s="5">
        <f t="shared" si="319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42535.97865740741</v>
      </c>
      <c r="T3455" s="9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101</v>
      </c>
      <c r="P3456" s="5">
        <f t="shared" si="319"/>
        <v>33.57</v>
      </c>
      <c r="Q3456" t="str">
        <f t="shared" si="320"/>
        <v>theater</v>
      </c>
      <c r="R3456" t="str">
        <f t="shared" si="321"/>
        <v>plays</v>
      </c>
      <c r="S3456" s="9">
        <f t="shared" si="322"/>
        <v>41821.698599537034</v>
      </c>
      <c r="T3456" s="9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101</v>
      </c>
      <c r="P3457" s="5">
        <f t="shared" si="319"/>
        <v>145.87</v>
      </c>
      <c r="Q3457" t="str">
        <f t="shared" si="320"/>
        <v>theater</v>
      </c>
      <c r="R3457" t="str">
        <f t="shared" si="321"/>
        <v>plays</v>
      </c>
      <c r="S3457" s="9">
        <f t="shared" si="322"/>
        <v>42626.7503125</v>
      </c>
      <c r="T3457" s="9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</v>
      </c>
      <c r="P3458" s="5">
        <f t="shared" si="319"/>
        <v>358.69</v>
      </c>
      <c r="Q3458" t="str">
        <f t="shared" si="320"/>
        <v>theater</v>
      </c>
      <c r="R3458" t="str">
        <f t="shared" si="321"/>
        <v>plays</v>
      </c>
      <c r="S3458" s="9">
        <f t="shared" si="322"/>
        <v>41821.205636574072</v>
      </c>
      <c r="T3458" s="9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ROUND((E3459/D3459)*100,0)</f>
        <v>140</v>
      </c>
      <c r="P3459" s="5">
        <f t="shared" ref="P3459:P3522" si="325">ROUND((E3459/L3459),2)</f>
        <v>50.98</v>
      </c>
      <c r="Q3459" t="str">
        <f t="shared" ref="Q3459:Q3522" si="326">LEFT(N3459,FIND("/",N3459,1)-1)</f>
        <v>theater</v>
      </c>
      <c r="R3459" t="str">
        <f t="shared" ref="R3459:R3522" si="327">RIGHT(N3459,LEN(N3459)-FIND("/",N3459,1))</f>
        <v>plays</v>
      </c>
      <c r="S3459" s="9">
        <f t="shared" ref="S3459:S3522" si="328">(((J3459/60)/60)/24)+DATE(1970,1,1)</f>
        <v>42016.706678240742</v>
      </c>
      <c r="T3459" s="9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</v>
      </c>
      <c r="P3460" s="5">
        <f t="shared" si="325"/>
        <v>45.04</v>
      </c>
      <c r="Q3460" t="str">
        <f t="shared" si="326"/>
        <v>theater</v>
      </c>
      <c r="R3460" t="str">
        <f t="shared" si="327"/>
        <v>plays</v>
      </c>
      <c r="S3460" s="9">
        <f t="shared" si="328"/>
        <v>42011.202581018515</v>
      </c>
      <c r="T3460" s="9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</v>
      </c>
      <c r="P3461" s="5">
        <f t="shared" si="325"/>
        <v>17.53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42480.479861111111</v>
      </c>
      <c r="T3461" s="9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 s="5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41852.527222222219</v>
      </c>
      <c r="T3462" s="9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 s="5">
        <f t="shared" si="325"/>
        <v>57.92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42643.632858796293</v>
      </c>
      <c r="T3463" s="9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 s="5">
        <f t="shared" si="325"/>
        <v>29.71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42179.898472222223</v>
      </c>
      <c r="T3464" s="9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</v>
      </c>
      <c r="P3465" s="5">
        <f t="shared" si="325"/>
        <v>90.68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42612.918807870374</v>
      </c>
      <c r="T3465" s="9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</v>
      </c>
      <c r="P3466" s="5">
        <f t="shared" si="325"/>
        <v>55.01</v>
      </c>
      <c r="Q3466" t="str">
        <f t="shared" si="326"/>
        <v>theater</v>
      </c>
      <c r="R3466" t="str">
        <f t="shared" si="327"/>
        <v>plays</v>
      </c>
      <c r="S3466" s="9">
        <f t="shared" si="328"/>
        <v>42575.130057870367</v>
      </c>
      <c r="T3466" s="9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 s="5">
        <f t="shared" si="325"/>
        <v>57.22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42200.625833333332</v>
      </c>
      <c r="T3467" s="9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</v>
      </c>
      <c r="P3468" s="5">
        <f t="shared" si="325"/>
        <v>72.95</v>
      </c>
      <c r="Q3468" t="str">
        <f t="shared" si="326"/>
        <v>theater</v>
      </c>
      <c r="R3468" t="str">
        <f t="shared" si="327"/>
        <v>plays</v>
      </c>
      <c r="S3468" s="9">
        <f t="shared" si="328"/>
        <v>42420.019097222219</v>
      </c>
      <c r="T3468" s="9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 s="5">
        <f t="shared" si="325"/>
        <v>64.47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42053.671666666662</v>
      </c>
      <c r="T3469" s="9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122</v>
      </c>
      <c r="P3470" s="5">
        <f t="shared" si="325"/>
        <v>716.35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42605.765381944439</v>
      </c>
      <c r="T3470" s="9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</v>
      </c>
      <c r="P3471" s="5">
        <f t="shared" si="325"/>
        <v>50.4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42458.641724537039</v>
      </c>
      <c r="T3471" s="9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 s="5">
        <f t="shared" si="325"/>
        <v>41.67</v>
      </c>
      <c r="Q3472" t="str">
        <f t="shared" si="326"/>
        <v>theater</v>
      </c>
      <c r="R3472" t="str">
        <f t="shared" si="327"/>
        <v>plays</v>
      </c>
      <c r="S3472" s="9">
        <f t="shared" si="328"/>
        <v>42529.022013888884</v>
      </c>
      <c r="T3472" s="9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215</v>
      </c>
      <c r="P3473" s="5">
        <f t="shared" si="325"/>
        <v>35.770000000000003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41841.820486111108</v>
      </c>
      <c r="T3473" s="9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</v>
      </c>
      <c r="P3474" s="5">
        <f t="shared" si="325"/>
        <v>88.74</v>
      </c>
      <c r="Q3474" t="str">
        <f t="shared" si="326"/>
        <v>theater</v>
      </c>
      <c r="R3474" t="str">
        <f t="shared" si="327"/>
        <v>plays</v>
      </c>
      <c r="S3474" s="9">
        <f t="shared" si="328"/>
        <v>41928.170497685183</v>
      </c>
      <c r="T3474" s="9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 s="5">
        <f t="shared" si="325"/>
        <v>148.47999999999999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42062.834444444445</v>
      </c>
      <c r="T3475" s="9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 s="5">
        <f t="shared" si="325"/>
        <v>51.79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42541.501516203702</v>
      </c>
      <c r="T3476" s="9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</v>
      </c>
      <c r="P3477" s="5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41918.880833333329</v>
      </c>
      <c r="T3477" s="9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 s="5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41921.279976851853</v>
      </c>
      <c r="T3478" s="9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</v>
      </c>
      <c r="P3479" s="5">
        <f t="shared" si="325"/>
        <v>53.23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42128.736608796295</v>
      </c>
      <c r="T3479" s="9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113</v>
      </c>
      <c r="P3480" s="5">
        <f t="shared" si="325"/>
        <v>39.6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42053.916921296302</v>
      </c>
      <c r="T3480" s="9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128</v>
      </c>
      <c r="P3481" s="5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41781.855092592588</v>
      </c>
      <c r="T3481" s="9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143</v>
      </c>
      <c r="P3482" s="5">
        <f t="shared" si="325"/>
        <v>164.62</v>
      </c>
      <c r="Q3482" t="str">
        <f t="shared" si="326"/>
        <v>theater</v>
      </c>
      <c r="R3482" t="str">
        <f t="shared" si="327"/>
        <v>plays</v>
      </c>
      <c r="S3482" s="9">
        <f t="shared" si="328"/>
        <v>42171.317442129628</v>
      </c>
      <c r="T3482" s="9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119</v>
      </c>
      <c r="P3483" s="5">
        <f t="shared" si="325"/>
        <v>125.05</v>
      </c>
      <c r="Q3483" t="str">
        <f t="shared" si="326"/>
        <v>theater</v>
      </c>
      <c r="R3483" t="str">
        <f t="shared" si="327"/>
        <v>plays</v>
      </c>
      <c r="S3483" s="9">
        <f t="shared" si="328"/>
        <v>41989.24754629629</v>
      </c>
      <c r="T3483" s="9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</v>
      </c>
      <c r="P3484" s="5">
        <f t="shared" si="325"/>
        <v>51.88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41796.771597222221</v>
      </c>
      <c r="T3484" s="9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160</v>
      </c>
      <c r="P3485" s="5">
        <f t="shared" si="325"/>
        <v>40.29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41793.668761574074</v>
      </c>
      <c r="T3485" s="9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</v>
      </c>
      <c r="P3486" s="5">
        <f t="shared" si="325"/>
        <v>64.91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42506.760405092587</v>
      </c>
      <c r="T3486" s="9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101</v>
      </c>
      <c r="P3487" s="5">
        <f t="shared" si="325"/>
        <v>55.33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42372.693055555559</v>
      </c>
      <c r="T3487" s="9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</v>
      </c>
      <c r="P3488" s="5">
        <f t="shared" si="325"/>
        <v>83.14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42126.87501157407</v>
      </c>
      <c r="T3488" s="9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128</v>
      </c>
      <c r="P3489" s="5">
        <f t="shared" si="325"/>
        <v>38.71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42149.940416666665</v>
      </c>
      <c r="T3489" s="9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</v>
      </c>
      <c r="P3490" s="5">
        <f t="shared" si="325"/>
        <v>125.38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42087.768055555556</v>
      </c>
      <c r="T3490" s="9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113</v>
      </c>
      <c r="P3491" s="5">
        <f t="shared" si="325"/>
        <v>78.260000000000005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41753.635775462964</v>
      </c>
      <c r="T3491" s="9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128</v>
      </c>
      <c r="P3492" s="5">
        <f t="shared" si="325"/>
        <v>47.22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42443.802361111113</v>
      </c>
      <c r="T3492" s="9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</v>
      </c>
      <c r="P3493" s="5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42121.249814814815</v>
      </c>
      <c r="T3493" s="9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</v>
      </c>
      <c r="P3494" s="5">
        <f t="shared" si="325"/>
        <v>114.29</v>
      </c>
      <c r="Q3494" t="str">
        <f t="shared" si="326"/>
        <v>theater</v>
      </c>
      <c r="R3494" t="str">
        <f t="shared" si="327"/>
        <v>plays</v>
      </c>
      <c r="S3494" s="9">
        <f t="shared" si="328"/>
        <v>42268.009224537032</v>
      </c>
      <c r="T3494" s="9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 s="5">
        <f t="shared" si="325"/>
        <v>51.72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41848.866157407407</v>
      </c>
      <c r="T3495" s="9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 s="5">
        <f t="shared" si="325"/>
        <v>30.77</v>
      </c>
      <c r="Q3496" t="str">
        <f t="shared" si="326"/>
        <v>theater</v>
      </c>
      <c r="R3496" t="str">
        <f t="shared" si="327"/>
        <v>plays</v>
      </c>
      <c r="S3496" s="9">
        <f t="shared" si="328"/>
        <v>42689.214988425927</v>
      </c>
      <c r="T3496" s="9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107</v>
      </c>
      <c r="P3497" s="5">
        <f t="shared" si="325"/>
        <v>74.209999999999994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41915.762835648151</v>
      </c>
      <c r="T3497" s="9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</v>
      </c>
      <c r="P3498" s="5">
        <f t="shared" si="325"/>
        <v>47.85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42584.846828703703</v>
      </c>
      <c r="T3498" s="9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109</v>
      </c>
      <c r="P3499" s="5">
        <f t="shared" si="325"/>
        <v>34.409999999999997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42511.741944444439</v>
      </c>
      <c r="T3499" s="9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</v>
      </c>
      <c r="P3500" s="5">
        <f t="shared" si="325"/>
        <v>40.24</v>
      </c>
      <c r="Q3500" t="str">
        <f t="shared" si="326"/>
        <v>theater</v>
      </c>
      <c r="R3500" t="str">
        <f t="shared" si="327"/>
        <v>plays</v>
      </c>
      <c r="S3500" s="9">
        <f t="shared" si="328"/>
        <v>42459.15861111111</v>
      </c>
      <c r="T3500" s="9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106</v>
      </c>
      <c r="P3501" s="5">
        <f t="shared" si="325"/>
        <v>60.29</v>
      </c>
      <c r="Q3501" t="str">
        <f t="shared" si="326"/>
        <v>theater</v>
      </c>
      <c r="R3501" t="str">
        <f t="shared" si="327"/>
        <v>plays</v>
      </c>
      <c r="S3501" s="9">
        <f t="shared" si="328"/>
        <v>42132.036168981482</v>
      </c>
      <c r="T3501" s="9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</v>
      </c>
      <c r="P3502" s="5">
        <f t="shared" si="325"/>
        <v>25.31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42419.91942129629</v>
      </c>
      <c r="T3502" s="9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101</v>
      </c>
      <c r="P3503" s="5">
        <f t="shared" si="325"/>
        <v>35.950000000000003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42233.763831018514</v>
      </c>
      <c r="T3503" s="9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</v>
      </c>
      <c r="P3504" s="5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42430.839398148149</v>
      </c>
      <c r="T3504" s="9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108</v>
      </c>
      <c r="P3505" s="5">
        <f t="shared" si="325"/>
        <v>70.760000000000005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42545.478333333333</v>
      </c>
      <c r="T3505" s="9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 s="5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42297.748738425929</v>
      </c>
      <c r="T3506" s="9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104</v>
      </c>
      <c r="P3507" s="5">
        <f t="shared" si="325"/>
        <v>66.510000000000005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41760.935706018521</v>
      </c>
      <c r="T3507" s="9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102</v>
      </c>
      <c r="P3508" s="5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41829.734259259261</v>
      </c>
      <c r="T3508" s="9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</v>
      </c>
      <c r="P3509" s="5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42491.92288194444</v>
      </c>
      <c r="T3509" s="9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 s="5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42477.729780092588</v>
      </c>
      <c r="T3510" s="9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</v>
      </c>
      <c r="P3511" s="5">
        <f t="shared" si="325"/>
        <v>96.67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41950.859560185185</v>
      </c>
      <c r="T3511" s="9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101</v>
      </c>
      <c r="P3512" s="5">
        <f t="shared" si="325"/>
        <v>60.33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41802.62090277778</v>
      </c>
      <c r="T3512" s="9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</v>
      </c>
      <c r="P3513" s="5">
        <f t="shared" si="325"/>
        <v>79.89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41927.873784722222</v>
      </c>
      <c r="T3513" s="9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 s="5">
        <f t="shared" si="325"/>
        <v>58.82</v>
      </c>
      <c r="Q3514" t="str">
        <f t="shared" si="326"/>
        <v>theater</v>
      </c>
      <c r="R3514" t="str">
        <f t="shared" si="327"/>
        <v>plays</v>
      </c>
      <c r="S3514" s="9">
        <f t="shared" si="328"/>
        <v>42057.536944444444</v>
      </c>
      <c r="T3514" s="9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</v>
      </c>
      <c r="P3515" s="5">
        <f t="shared" si="325"/>
        <v>75.34</v>
      </c>
      <c r="Q3515" t="str">
        <f t="shared" si="326"/>
        <v>theater</v>
      </c>
      <c r="R3515" t="str">
        <f t="shared" si="327"/>
        <v>plays</v>
      </c>
      <c r="S3515" s="9">
        <f t="shared" si="328"/>
        <v>41781.096203703702</v>
      </c>
      <c r="T3515" s="9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</v>
      </c>
      <c r="P3516" s="5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42020.846666666665</v>
      </c>
      <c r="T3516" s="9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103</v>
      </c>
      <c r="P3517" s="5">
        <f t="shared" si="325"/>
        <v>66.959999999999994</v>
      </c>
      <c r="Q3517" t="str">
        <f t="shared" si="326"/>
        <v>theater</v>
      </c>
      <c r="R3517" t="str">
        <f t="shared" si="327"/>
        <v>plays</v>
      </c>
      <c r="S3517" s="9">
        <f t="shared" si="328"/>
        <v>42125.772812499999</v>
      </c>
      <c r="T3517" s="9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 s="5">
        <f t="shared" si="325"/>
        <v>227.27</v>
      </c>
      <c r="Q3518" t="str">
        <f t="shared" si="326"/>
        <v>theater</v>
      </c>
      <c r="R3518" t="str">
        <f t="shared" si="327"/>
        <v>plays</v>
      </c>
      <c r="S3518" s="9">
        <f t="shared" si="328"/>
        <v>41856.010069444441</v>
      </c>
      <c r="T3518" s="9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 s="5">
        <f t="shared" si="325"/>
        <v>307.69</v>
      </c>
      <c r="Q3519" t="str">
        <f t="shared" si="326"/>
        <v>theater</v>
      </c>
      <c r="R3519" t="str">
        <f t="shared" si="327"/>
        <v>plays</v>
      </c>
      <c r="S3519" s="9">
        <f t="shared" si="328"/>
        <v>41794.817523148151</v>
      </c>
      <c r="T3519" s="9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</v>
      </c>
      <c r="P3520" s="5">
        <f t="shared" si="325"/>
        <v>50.02</v>
      </c>
      <c r="Q3520" t="str">
        <f t="shared" si="326"/>
        <v>theater</v>
      </c>
      <c r="R3520" t="str">
        <f t="shared" si="327"/>
        <v>plays</v>
      </c>
      <c r="S3520" s="9">
        <f t="shared" si="328"/>
        <v>41893.783553240741</v>
      </c>
      <c r="T3520" s="9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</v>
      </c>
      <c r="P3521" s="5">
        <f t="shared" si="325"/>
        <v>72.39</v>
      </c>
      <c r="Q3521" t="str">
        <f t="shared" si="326"/>
        <v>theater</v>
      </c>
      <c r="R3521" t="str">
        <f t="shared" si="327"/>
        <v>plays</v>
      </c>
      <c r="S3521" s="9">
        <f t="shared" si="328"/>
        <v>42037.598958333328</v>
      </c>
      <c r="T3521" s="9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101</v>
      </c>
      <c r="P3522" s="5">
        <f t="shared" si="325"/>
        <v>95.95</v>
      </c>
      <c r="Q3522" t="str">
        <f t="shared" si="326"/>
        <v>theater</v>
      </c>
      <c r="R3522" t="str">
        <f t="shared" si="327"/>
        <v>plays</v>
      </c>
      <c r="S3522" s="9">
        <f t="shared" si="328"/>
        <v>42227.824212962965</v>
      </c>
      <c r="T3522" s="9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ROUND((E3523/D3523)*100,0)</f>
        <v>169</v>
      </c>
      <c r="P3523" s="5">
        <f t="shared" ref="P3523:P3586" si="331">ROUND((E3523/L3523),2)</f>
        <v>45.62</v>
      </c>
      <c r="Q3523" t="str">
        <f t="shared" ref="Q3523:Q3586" si="332">LEFT(N3523,FIND("/",N3523,1)-1)</f>
        <v>theater</v>
      </c>
      <c r="R3523" t="str">
        <f t="shared" ref="R3523:R3586" si="333">RIGHT(N3523,LEN(N3523)-FIND("/",N3523,1))</f>
        <v>plays</v>
      </c>
      <c r="S3523" s="9">
        <f t="shared" ref="S3523:S3586" si="334">(((J3523/60)/60)/24)+DATE(1970,1,1)</f>
        <v>41881.361342592594</v>
      </c>
      <c r="T3523" s="9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 s="5">
        <f t="shared" si="331"/>
        <v>41.03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42234.789884259255</v>
      </c>
      <c r="T3524" s="9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114</v>
      </c>
      <c r="P3525" s="5">
        <f t="shared" si="331"/>
        <v>56.83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42581.397546296299</v>
      </c>
      <c r="T3525" s="9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102</v>
      </c>
      <c r="P3526" s="5">
        <f t="shared" si="331"/>
        <v>137.24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41880.76357638889</v>
      </c>
      <c r="T3526" s="9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 s="5">
        <f t="shared" si="331"/>
        <v>75.709999999999994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42214.6956712963</v>
      </c>
      <c r="T3527" s="9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 s="5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42460.335312499999</v>
      </c>
      <c r="T3528" s="9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117</v>
      </c>
      <c r="P3529" s="5">
        <f t="shared" si="331"/>
        <v>81.569999999999993</v>
      </c>
      <c r="Q3529" t="str">
        <f t="shared" si="332"/>
        <v>theater</v>
      </c>
      <c r="R3529" t="str">
        <f t="shared" si="333"/>
        <v>plays</v>
      </c>
      <c r="S3529" s="9">
        <f t="shared" si="334"/>
        <v>42167.023206018523</v>
      </c>
      <c r="T3529" s="9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</v>
      </c>
      <c r="P3530" s="5">
        <f t="shared" si="331"/>
        <v>45.11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42733.50136574074</v>
      </c>
      <c r="T3530" s="9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 s="5">
        <f t="shared" si="331"/>
        <v>36.67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42177.761782407411</v>
      </c>
      <c r="T3531" s="9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 s="5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42442.623344907406</v>
      </c>
      <c r="T3532" s="9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 s="5">
        <f t="shared" si="331"/>
        <v>49.23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42521.654328703706</v>
      </c>
      <c r="T3533" s="9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119</v>
      </c>
      <c r="P3534" s="5">
        <f t="shared" si="331"/>
        <v>42.3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41884.599849537037</v>
      </c>
      <c r="T3534" s="9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</v>
      </c>
      <c r="P3535" s="5">
        <f t="shared" si="331"/>
        <v>78.88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42289.761192129634</v>
      </c>
      <c r="T3535" s="9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</v>
      </c>
      <c r="P3536" s="5">
        <f t="shared" si="331"/>
        <v>38.28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42243.6252662037</v>
      </c>
      <c r="T3536" s="9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</v>
      </c>
      <c r="P3537" s="5">
        <f t="shared" si="331"/>
        <v>44.85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42248.640162037031</v>
      </c>
      <c r="T3537" s="9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</v>
      </c>
      <c r="P3538" s="5">
        <f t="shared" si="331"/>
        <v>13.53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42328.727141203708</v>
      </c>
      <c r="T3538" s="9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</v>
      </c>
      <c r="P3539" s="5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41923.354351851849</v>
      </c>
      <c r="T3539" s="9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</v>
      </c>
      <c r="P3540" s="5">
        <f t="shared" si="331"/>
        <v>30.95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42571.420601851853</v>
      </c>
      <c r="T3540" s="9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120</v>
      </c>
      <c r="P3541" s="5">
        <f t="shared" si="331"/>
        <v>55.23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42600.756041666667</v>
      </c>
      <c r="T3541" s="9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 s="5">
        <f t="shared" si="331"/>
        <v>46.13</v>
      </c>
      <c r="Q3542" t="str">
        <f t="shared" si="332"/>
        <v>theater</v>
      </c>
      <c r="R3542" t="str">
        <f t="shared" si="333"/>
        <v>plays</v>
      </c>
      <c r="S3542" s="9">
        <f t="shared" si="334"/>
        <v>42517.003368055557</v>
      </c>
      <c r="T3542" s="9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 s="5">
        <f t="shared" si="331"/>
        <v>39.380000000000003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42222.730034722219</v>
      </c>
      <c r="T3543" s="9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</v>
      </c>
      <c r="P3544" s="5">
        <f t="shared" si="331"/>
        <v>66.150000000000006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41829.599791666667</v>
      </c>
      <c r="T3544" s="9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105</v>
      </c>
      <c r="P3545" s="5">
        <f t="shared" si="331"/>
        <v>54.14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42150.755312499998</v>
      </c>
      <c r="T3545" s="9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 s="5">
        <f t="shared" si="331"/>
        <v>104.17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42040.831678240742</v>
      </c>
      <c r="T3546" s="9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</v>
      </c>
      <c r="P3547" s="5">
        <f t="shared" si="331"/>
        <v>31.38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42075.807395833333</v>
      </c>
      <c r="T3547" s="9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</v>
      </c>
      <c r="P3548" s="5">
        <f t="shared" si="331"/>
        <v>59.21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42073.660694444443</v>
      </c>
      <c r="T3548" s="9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</v>
      </c>
      <c r="P3549" s="5">
        <f t="shared" si="331"/>
        <v>119.18</v>
      </c>
      <c r="Q3549" t="str">
        <f t="shared" si="332"/>
        <v>theater</v>
      </c>
      <c r="R3549" t="str">
        <f t="shared" si="333"/>
        <v>plays</v>
      </c>
      <c r="S3549" s="9">
        <f t="shared" si="334"/>
        <v>42480.078715277778</v>
      </c>
      <c r="T3549" s="9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102</v>
      </c>
      <c r="P3550" s="5">
        <f t="shared" si="331"/>
        <v>164.62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42411.942291666666</v>
      </c>
      <c r="T3550" s="9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 s="5">
        <f t="shared" si="331"/>
        <v>24.29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42223.394363425927</v>
      </c>
      <c r="T3551" s="9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105</v>
      </c>
      <c r="P3552" s="5">
        <f t="shared" si="331"/>
        <v>40.94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42462.893495370372</v>
      </c>
      <c r="T3552" s="9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102</v>
      </c>
      <c r="P3553" s="5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41753.515856481477</v>
      </c>
      <c r="T3553" s="9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 s="5">
        <f t="shared" si="331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41788.587083333332</v>
      </c>
      <c r="T3554" s="9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</v>
      </c>
      <c r="P3555" s="5">
        <f t="shared" si="331"/>
        <v>56.2</v>
      </c>
      <c r="Q3555" t="str">
        <f t="shared" si="332"/>
        <v>theater</v>
      </c>
      <c r="R3555" t="str">
        <f t="shared" si="333"/>
        <v>plays</v>
      </c>
      <c r="S3555" s="9">
        <f t="shared" si="334"/>
        <v>42196.028703703705</v>
      </c>
      <c r="T3555" s="9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</v>
      </c>
      <c r="P3556" s="5">
        <f t="shared" si="331"/>
        <v>107</v>
      </c>
      <c r="Q3556" t="str">
        <f t="shared" si="332"/>
        <v>theater</v>
      </c>
      <c r="R3556" t="str">
        <f t="shared" si="333"/>
        <v>plays</v>
      </c>
      <c r="S3556" s="9">
        <f t="shared" si="334"/>
        <v>42016.050451388888</v>
      </c>
      <c r="T3556" s="9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 s="5">
        <f t="shared" si="331"/>
        <v>171.43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42661.442060185189</v>
      </c>
      <c r="T3557" s="9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</v>
      </c>
      <c r="P3558" s="5">
        <f t="shared" si="331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41808.649583333332</v>
      </c>
      <c r="T3558" s="9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</v>
      </c>
      <c r="P3559" s="5">
        <f t="shared" si="331"/>
        <v>179.28</v>
      </c>
      <c r="Q3559" t="str">
        <f t="shared" si="332"/>
        <v>theater</v>
      </c>
      <c r="R3559" t="str">
        <f t="shared" si="333"/>
        <v>plays</v>
      </c>
      <c r="S3559" s="9">
        <f t="shared" si="334"/>
        <v>41730.276747685188</v>
      </c>
      <c r="T3559" s="9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 s="5">
        <f t="shared" si="331"/>
        <v>22.91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42139.816840277781</v>
      </c>
      <c r="T3560" s="9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104</v>
      </c>
      <c r="P3561" s="5">
        <f t="shared" si="331"/>
        <v>43.13</v>
      </c>
      <c r="Q3561" t="str">
        <f t="shared" si="332"/>
        <v>theater</v>
      </c>
      <c r="R3561" t="str">
        <f t="shared" si="333"/>
        <v>plays</v>
      </c>
      <c r="S3561" s="9">
        <f t="shared" si="334"/>
        <v>42194.096157407403</v>
      </c>
      <c r="T3561" s="9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</v>
      </c>
      <c r="P3562" s="5">
        <f t="shared" si="331"/>
        <v>46.89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42115.889652777783</v>
      </c>
      <c r="T3562" s="9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</v>
      </c>
      <c r="P3563" s="5">
        <f t="shared" si="331"/>
        <v>47.41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42203.680300925931</v>
      </c>
      <c r="T3563" s="9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149</v>
      </c>
      <c r="P3564" s="5">
        <f t="shared" si="331"/>
        <v>15.13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42433.761886574073</v>
      </c>
      <c r="T3564" s="9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</v>
      </c>
      <c r="P3565" s="5">
        <f t="shared" si="331"/>
        <v>21.1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42555.671944444446</v>
      </c>
      <c r="T3565" s="9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101</v>
      </c>
      <c r="P3566" s="5">
        <f t="shared" si="331"/>
        <v>59.12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42236.623252314821</v>
      </c>
      <c r="T3566" s="9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131</v>
      </c>
      <c r="P3567" s="5">
        <f t="shared" si="331"/>
        <v>97.92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41974.743148148147</v>
      </c>
      <c r="T3567" s="9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105</v>
      </c>
      <c r="P3568" s="5">
        <f t="shared" si="331"/>
        <v>55.13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41997.507905092592</v>
      </c>
      <c r="T3568" s="9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109</v>
      </c>
      <c r="P3569" s="5">
        <f t="shared" si="331"/>
        <v>26.54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42135.810694444444</v>
      </c>
      <c r="T3569" s="9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</v>
      </c>
      <c r="P3570" s="5">
        <f t="shared" si="331"/>
        <v>58.42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41869.740671296298</v>
      </c>
      <c r="T3570" s="9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</v>
      </c>
      <c r="P3571" s="5">
        <f t="shared" si="331"/>
        <v>122.54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41982.688611111109</v>
      </c>
      <c r="T3571" s="9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</v>
      </c>
      <c r="P3572" s="5">
        <f t="shared" si="331"/>
        <v>87.96</v>
      </c>
      <c r="Q3572" t="str">
        <f t="shared" si="332"/>
        <v>theater</v>
      </c>
      <c r="R3572" t="str">
        <f t="shared" si="333"/>
        <v>plays</v>
      </c>
      <c r="S3572" s="9">
        <f t="shared" si="334"/>
        <v>41976.331979166673</v>
      </c>
      <c r="T3572" s="9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</v>
      </c>
      <c r="P3573" s="5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41912.858946759261</v>
      </c>
      <c r="T3573" s="9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 s="5">
        <f t="shared" si="331"/>
        <v>55.56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42146.570393518516</v>
      </c>
      <c r="T3574" s="9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103</v>
      </c>
      <c r="P3575" s="5">
        <f t="shared" si="331"/>
        <v>39.54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41921.375532407408</v>
      </c>
      <c r="T3575" s="9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</v>
      </c>
      <c r="P3576" s="5">
        <f t="shared" si="331"/>
        <v>136.78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41926.942685185182</v>
      </c>
      <c r="T3576" s="9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</v>
      </c>
      <c r="P3577" s="5">
        <f t="shared" si="331"/>
        <v>99.34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42561.783877314811</v>
      </c>
      <c r="T3577" s="9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 s="5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42649.54923611111</v>
      </c>
      <c r="T3578" s="9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 s="5">
        <f t="shared" si="331"/>
        <v>28.89</v>
      </c>
      <c r="Q3579" t="str">
        <f t="shared" si="332"/>
        <v>theater</v>
      </c>
      <c r="R3579" t="str">
        <f t="shared" si="333"/>
        <v>plays</v>
      </c>
      <c r="S3579" s="9">
        <f t="shared" si="334"/>
        <v>42093.786840277782</v>
      </c>
      <c r="T3579" s="9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</v>
      </c>
      <c r="P3580" s="5">
        <f t="shared" si="331"/>
        <v>40.549999999999997</v>
      </c>
      <c r="Q3580" t="str">
        <f t="shared" si="332"/>
        <v>theater</v>
      </c>
      <c r="R3580" t="str">
        <f t="shared" si="333"/>
        <v>plays</v>
      </c>
      <c r="S3580" s="9">
        <f t="shared" si="334"/>
        <v>42460.733530092592</v>
      </c>
      <c r="T3580" s="9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 s="5">
        <f t="shared" si="331"/>
        <v>35.71</v>
      </c>
      <c r="Q3581" t="str">
        <f t="shared" si="332"/>
        <v>theater</v>
      </c>
      <c r="R3581" t="str">
        <f t="shared" si="333"/>
        <v>plays</v>
      </c>
      <c r="S3581" s="9">
        <f t="shared" si="334"/>
        <v>42430.762222222227</v>
      </c>
      <c r="T3581" s="9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114</v>
      </c>
      <c r="P3582" s="5">
        <f t="shared" si="331"/>
        <v>37.96</v>
      </c>
      <c r="Q3582" t="str">
        <f t="shared" si="332"/>
        <v>theater</v>
      </c>
      <c r="R3582" t="str">
        <f t="shared" si="333"/>
        <v>plays</v>
      </c>
      <c r="S3582" s="9">
        <f t="shared" si="334"/>
        <v>42026.176180555558</v>
      </c>
      <c r="T3582" s="9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 s="5">
        <f t="shared" si="331"/>
        <v>33.33</v>
      </c>
      <c r="Q3583" t="str">
        <f t="shared" si="332"/>
        <v>theater</v>
      </c>
      <c r="R3583" t="str">
        <f t="shared" si="333"/>
        <v>plays</v>
      </c>
      <c r="S3583" s="9">
        <f t="shared" si="334"/>
        <v>41836.471180555556</v>
      </c>
      <c r="T3583" s="9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 s="5">
        <f t="shared" si="331"/>
        <v>58.57</v>
      </c>
      <c r="Q3584" t="str">
        <f t="shared" si="332"/>
        <v>theater</v>
      </c>
      <c r="R3584" t="str">
        <f t="shared" si="333"/>
        <v>plays</v>
      </c>
      <c r="S3584" s="9">
        <f t="shared" si="334"/>
        <v>42451.095856481479</v>
      </c>
      <c r="T3584" s="9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109</v>
      </c>
      <c r="P3585" s="5">
        <f t="shared" si="331"/>
        <v>135.63</v>
      </c>
      <c r="Q3585" t="str">
        <f t="shared" si="332"/>
        <v>theater</v>
      </c>
      <c r="R3585" t="str">
        <f t="shared" si="333"/>
        <v>plays</v>
      </c>
      <c r="S3585" s="9">
        <f t="shared" si="334"/>
        <v>42418.425983796296</v>
      </c>
      <c r="T3585" s="9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116</v>
      </c>
      <c r="P3586" s="5">
        <f t="shared" si="331"/>
        <v>30.94</v>
      </c>
      <c r="Q3586" t="str">
        <f t="shared" si="332"/>
        <v>theater</v>
      </c>
      <c r="R3586" t="str">
        <f t="shared" si="333"/>
        <v>plays</v>
      </c>
      <c r="S3586" s="9">
        <f t="shared" si="334"/>
        <v>42168.316481481481</v>
      </c>
      <c r="T3586" s="9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ROUND((E3587/D3587)*100,0)</f>
        <v>119</v>
      </c>
      <c r="P3587" s="5">
        <f t="shared" ref="P3587:P3650" si="337">ROUND((E3587/L3587),2)</f>
        <v>176.09</v>
      </c>
      <c r="Q3587" t="str">
        <f t="shared" ref="Q3587:Q3650" si="338">LEFT(N3587,FIND("/",N3587,1)-1)</f>
        <v>theater</v>
      </c>
      <c r="R3587" t="str">
        <f t="shared" ref="R3587:R3650" si="339">RIGHT(N3587,LEN(N3587)-FIND("/",N3587,1))</f>
        <v>plays</v>
      </c>
      <c r="S3587" s="9">
        <f t="shared" ref="S3587:S3650" si="340">(((J3587/60)/60)/24)+DATE(1970,1,1)</f>
        <v>41964.716319444444</v>
      </c>
      <c r="T3587" s="9">
        <f t="shared" ref="T3587:T3650" si="341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</v>
      </c>
      <c r="P3588" s="5">
        <f t="shared" si="337"/>
        <v>151.97999999999999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42576.697569444441</v>
      </c>
      <c r="T3588" s="9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127</v>
      </c>
      <c r="P3589" s="5">
        <f t="shared" si="337"/>
        <v>22.61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42503.539976851855</v>
      </c>
      <c r="T3589" s="9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101</v>
      </c>
      <c r="P3590" s="5">
        <f t="shared" si="337"/>
        <v>18.27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42101.828819444447</v>
      </c>
      <c r="T3590" s="9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128</v>
      </c>
      <c r="P3591" s="5">
        <f t="shared" si="337"/>
        <v>82.26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42125.647534722222</v>
      </c>
      <c r="T3591" s="9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</v>
      </c>
      <c r="P3592" s="5">
        <f t="shared" si="337"/>
        <v>68.53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41902.333726851852</v>
      </c>
      <c r="T3592" s="9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 s="5">
        <f t="shared" si="337"/>
        <v>68.06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42003.948425925926</v>
      </c>
      <c r="T3593" s="9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</v>
      </c>
      <c r="P3594" s="5">
        <f t="shared" si="337"/>
        <v>72.709999999999994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41988.829942129625</v>
      </c>
      <c r="T3594" s="9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111</v>
      </c>
      <c r="P3595" s="5">
        <f t="shared" si="337"/>
        <v>77.19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41974.898599537039</v>
      </c>
      <c r="T3595" s="9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126</v>
      </c>
      <c r="P3596" s="5">
        <f t="shared" si="337"/>
        <v>55.97</v>
      </c>
      <c r="Q3596" t="str">
        <f t="shared" si="338"/>
        <v>theater</v>
      </c>
      <c r="R3596" t="str">
        <f t="shared" si="339"/>
        <v>plays</v>
      </c>
      <c r="S3596" s="9">
        <f t="shared" si="340"/>
        <v>42592.066921296297</v>
      </c>
      <c r="T3596" s="9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119</v>
      </c>
      <c r="P3597" s="5">
        <f t="shared" si="337"/>
        <v>49.69</v>
      </c>
      <c r="Q3597" t="str">
        <f t="shared" si="338"/>
        <v>theater</v>
      </c>
      <c r="R3597" t="str">
        <f t="shared" si="339"/>
        <v>plays</v>
      </c>
      <c r="S3597" s="9">
        <f t="shared" si="340"/>
        <v>42050.008368055554</v>
      </c>
      <c r="T3597" s="9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108</v>
      </c>
      <c r="P3598" s="5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41856.715069444443</v>
      </c>
      <c r="T3598" s="9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103</v>
      </c>
      <c r="P3599" s="5">
        <f t="shared" si="337"/>
        <v>77.73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42417.585532407407</v>
      </c>
      <c r="T3599" s="9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</v>
      </c>
      <c r="P3600" s="5">
        <f t="shared" si="337"/>
        <v>40.78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41866.79886574074</v>
      </c>
      <c r="T3600" s="9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 s="5">
        <f t="shared" si="337"/>
        <v>59.41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42220.79487268519</v>
      </c>
      <c r="T3601" s="9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 s="5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42628.849120370374</v>
      </c>
      <c r="T3602" s="9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</v>
      </c>
      <c r="P3603" s="5">
        <f t="shared" si="337"/>
        <v>39.380000000000003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41990.99863425926</v>
      </c>
      <c r="T3603" s="9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</v>
      </c>
      <c r="P3604" s="5">
        <f t="shared" si="337"/>
        <v>81.67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42447.894432870366</v>
      </c>
      <c r="T3604" s="9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171</v>
      </c>
      <c r="P3605" s="5">
        <f t="shared" si="337"/>
        <v>44.91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42283.864351851851</v>
      </c>
      <c r="T3605" s="9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113</v>
      </c>
      <c r="P3606" s="5">
        <f t="shared" si="337"/>
        <v>49.06</v>
      </c>
      <c r="Q3606" t="str">
        <f t="shared" si="338"/>
        <v>theater</v>
      </c>
      <c r="R3606" t="str">
        <f t="shared" si="339"/>
        <v>plays</v>
      </c>
      <c r="S3606" s="9">
        <f t="shared" si="340"/>
        <v>42483.015694444446</v>
      </c>
      <c r="T3606" s="9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 s="5">
        <f t="shared" si="337"/>
        <v>30.67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42383.793124999997</v>
      </c>
      <c r="T3607" s="9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</v>
      </c>
      <c r="P3608" s="5">
        <f t="shared" si="337"/>
        <v>61.06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42566.604826388888</v>
      </c>
      <c r="T3608" s="9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</v>
      </c>
      <c r="P3609" s="5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42338.963912037041</v>
      </c>
      <c r="T3609" s="9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 s="5">
        <f t="shared" si="337"/>
        <v>29.63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42506.709375000006</v>
      </c>
      <c r="T3610" s="9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</v>
      </c>
      <c r="P3611" s="5">
        <f t="shared" si="337"/>
        <v>143.1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42429.991724537031</v>
      </c>
      <c r="T3611" s="9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</v>
      </c>
      <c r="P3612" s="5">
        <f t="shared" si="337"/>
        <v>52.35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42203.432129629626</v>
      </c>
      <c r="T3612" s="9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 s="5">
        <f t="shared" si="337"/>
        <v>66.67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42072.370381944449</v>
      </c>
      <c r="T3613" s="9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</v>
      </c>
      <c r="P3614" s="5">
        <f t="shared" si="337"/>
        <v>126.67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41789.726979166669</v>
      </c>
      <c r="T3614" s="9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 s="5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41788.58997685185</v>
      </c>
      <c r="T3615" s="9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101</v>
      </c>
      <c r="P3616" s="5">
        <f t="shared" si="337"/>
        <v>35.49</v>
      </c>
      <c r="Q3616" t="str">
        <f t="shared" si="338"/>
        <v>theater</v>
      </c>
      <c r="R3616" t="str">
        <f t="shared" si="339"/>
        <v>plays</v>
      </c>
      <c r="S3616" s="9">
        <f t="shared" si="340"/>
        <v>42144.041851851856</v>
      </c>
      <c r="T3616" s="9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107</v>
      </c>
      <c r="P3617" s="5">
        <f t="shared" si="337"/>
        <v>37.08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42318.593703703707</v>
      </c>
      <c r="T3617" s="9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125</v>
      </c>
      <c r="P3618" s="5">
        <f t="shared" si="337"/>
        <v>69.33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42052.949814814812</v>
      </c>
      <c r="T3618" s="9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119</v>
      </c>
      <c r="P3619" s="5">
        <f t="shared" si="337"/>
        <v>17.25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42779.610289351855</v>
      </c>
      <c r="T3619" s="9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 s="5">
        <f t="shared" si="337"/>
        <v>36.07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42128.627893518518</v>
      </c>
      <c r="T3620" s="9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113</v>
      </c>
      <c r="P3621" s="5">
        <f t="shared" si="337"/>
        <v>66.47</v>
      </c>
      <c r="Q3621" t="str">
        <f t="shared" si="338"/>
        <v>theater</v>
      </c>
      <c r="R3621" t="str">
        <f t="shared" si="339"/>
        <v>plays</v>
      </c>
      <c r="S3621" s="9">
        <f t="shared" si="340"/>
        <v>42661.132245370376</v>
      </c>
      <c r="T3621" s="9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</v>
      </c>
      <c r="P3622" s="5">
        <f t="shared" si="337"/>
        <v>56.07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42037.938206018516</v>
      </c>
      <c r="T3622" s="9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110</v>
      </c>
      <c r="P3623" s="5">
        <f t="shared" si="337"/>
        <v>47.03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42619.935694444444</v>
      </c>
      <c r="T3623" s="9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</v>
      </c>
      <c r="P3624" s="5">
        <f t="shared" si="337"/>
        <v>47.67</v>
      </c>
      <c r="Q3624" t="str">
        <f t="shared" si="338"/>
        <v>theater</v>
      </c>
      <c r="R3624" t="str">
        <f t="shared" si="339"/>
        <v>plays</v>
      </c>
      <c r="S3624" s="9">
        <f t="shared" si="340"/>
        <v>41877.221886574072</v>
      </c>
      <c r="T3624" s="9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 s="5">
        <f t="shared" si="337"/>
        <v>88.24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41828.736921296295</v>
      </c>
      <c r="T3625" s="9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105</v>
      </c>
      <c r="P3626" s="5">
        <f t="shared" si="337"/>
        <v>80.72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42545.774189814809</v>
      </c>
      <c r="T3626" s="9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103</v>
      </c>
      <c r="P3627" s="5">
        <f t="shared" si="337"/>
        <v>39.49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42157.652511574073</v>
      </c>
      <c r="T3627" s="9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102</v>
      </c>
      <c r="P3628" s="5">
        <f t="shared" si="337"/>
        <v>84.85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41846.667326388888</v>
      </c>
      <c r="T3628" s="9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 s="5">
        <f t="shared" si="337"/>
        <v>68.97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42460.741747685184</v>
      </c>
      <c r="T3629" s="9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s="5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9">
        <f t="shared" si="340"/>
        <v>42291.833287037036</v>
      </c>
      <c r="T3630" s="9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0</v>
      </c>
      <c r="P3631" s="5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42437.094490740739</v>
      </c>
      <c r="T3631" s="9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0</v>
      </c>
      <c r="P3632" s="5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41942.84710648148</v>
      </c>
      <c r="T3632" s="9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</v>
      </c>
      <c r="P3633" s="5">
        <f t="shared" si="337"/>
        <v>147.88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41880.753437499996</v>
      </c>
      <c r="T3633" s="9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 s="5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41946.936909722222</v>
      </c>
      <c r="T3634" s="9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</v>
      </c>
      <c r="P3635" s="5">
        <f t="shared" si="337"/>
        <v>56.84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42649.623460648145</v>
      </c>
      <c r="T3635" s="9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</v>
      </c>
      <c r="P3636" s="5">
        <f t="shared" si="337"/>
        <v>176.94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42701.166365740741</v>
      </c>
      <c r="T3636" s="9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</v>
      </c>
      <c r="P3637" s="5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42450.88282407407</v>
      </c>
      <c r="T3637" s="9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s="5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9">
        <f t="shared" si="340"/>
        <v>42226.694780092599</v>
      </c>
      <c r="T3638" s="9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31</v>
      </c>
      <c r="P3639" s="5">
        <f t="shared" si="337"/>
        <v>66.14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41975.700636574074</v>
      </c>
      <c r="T3639" s="9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7</v>
      </c>
      <c r="P3640" s="5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42053.672824074078</v>
      </c>
      <c r="T3640" s="9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0</v>
      </c>
      <c r="P3641" s="5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42590.677152777775</v>
      </c>
      <c r="T3641" s="9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6</v>
      </c>
      <c r="P3642" s="5">
        <f t="shared" si="337"/>
        <v>18.329999999999998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42104.781597222223</v>
      </c>
      <c r="T3642" s="9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s="5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9">
        <f t="shared" si="340"/>
        <v>41899.627071759263</v>
      </c>
      <c r="T3643" s="9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</v>
      </c>
      <c r="P3644" s="5">
        <f t="shared" si="337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42297.816284722227</v>
      </c>
      <c r="T3644" s="9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s="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9">
        <f t="shared" si="340"/>
        <v>42285.143969907411</v>
      </c>
      <c r="T3645" s="9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</v>
      </c>
      <c r="P3646" s="5">
        <f t="shared" si="337"/>
        <v>68.42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42409.241747685184</v>
      </c>
      <c r="T3646" s="9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</v>
      </c>
      <c r="P3647" s="5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42665.970347222217</v>
      </c>
      <c r="T3647" s="9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5</v>
      </c>
      <c r="P3648" s="5">
        <f t="shared" si="337"/>
        <v>60.13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42140.421319444446</v>
      </c>
      <c r="T3648" s="9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 s="5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42598.749155092592</v>
      </c>
      <c r="T3649" s="9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</v>
      </c>
      <c r="P3650" s="5">
        <f t="shared" si="337"/>
        <v>550.04</v>
      </c>
      <c r="Q3650" t="str">
        <f t="shared" si="338"/>
        <v>theater</v>
      </c>
      <c r="R3650" t="str">
        <f t="shared" si="339"/>
        <v>plays</v>
      </c>
      <c r="S3650" s="9">
        <f t="shared" si="340"/>
        <v>41887.292187500003</v>
      </c>
      <c r="T3650" s="9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ROUND((E3651/D3651)*100,0)</f>
        <v>104</v>
      </c>
      <c r="P3651" s="5">
        <f t="shared" ref="P3651:P3714" si="343">ROUND((E3651/L3651),2)</f>
        <v>97.5</v>
      </c>
      <c r="Q3651" t="str">
        <f t="shared" ref="Q3651:Q3714" si="344">LEFT(N3651,FIND("/",N3651,1)-1)</f>
        <v>theater</v>
      </c>
      <c r="R3651" t="str">
        <f t="shared" ref="R3651:R3714" si="345">RIGHT(N3651,LEN(N3651)-FIND("/",N3651,1))</f>
        <v>plays</v>
      </c>
      <c r="S3651" s="9">
        <f t="shared" ref="S3651:S3714" si="346">(((J3651/60)/60)/24)+DATE(1970,1,1)</f>
        <v>41780.712893518517</v>
      </c>
      <c r="T3651" s="9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 s="5">
        <f t="shared" si="343"/>
        <v>29.41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42381.478981481487</v>
      </c>
      <c r="T3652" s="9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 s="5">
        <f t="shared" si="343"/>
        <v>57.78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41828.646319444444</v>
      </c>
      <c r="T3653" s="9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251</v>
      </c>
      <c r="P3654" s="5">
        <f t="shared" si="343"/>
        <v>44.24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42596.644699074073</v>
      </c>
      <c r="T3654" s="9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101</v>
      </c>
      <c r="P3655" s="5">
        <f t="shared" si="343"/>
        <v>60.91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42191.363506944443</v>
      </c>
      <c r="T3655" s="9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</v>
      </c>
      <c r="P3656" s="5">
        <f t="shared" si="343"/>
        <v>68.84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42440.416504629626</v>
      </c>
      <c r="T3656" s="9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</v>
      </c>
      <c r="P3657" s="5">
        <f t="shared" si="343"/>
        <v>73.58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42173.803217592591</v>
      </c>
      <c r="T3657" s="9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106</v>
      </c>
      <c r="P3658" s="5">
        <f t="shared" si="343"/>
        <v>115.02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42737.910138888896</v>
      </c>
      <c r="T3658" s="9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111</v>
      </c>
      <c r="P3659" s="5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42499.629849537043</v>
      </c>
      <c r="T3659" s="9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101</v>
      </c>
      <c r="P3660" s="5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41775.858564814815</v>
      </c>
      <c r="T3660" s="9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</v>
      </c>
      <c r="P3661" s="5">
        <f t="shared" si="343"/>
        <v>235.46</v>
      </c>
      <c r="Q3661" t="str">
        <f t="shared" si="344"/>
        <v>theater</v>
      </c>
      <c r="R3661" t="str">
        <f t="shared" si="345"/>
        <v>plays</v>
      </c>
      <c r="S3661" s="9">
        <f t="shared" si="346"/>
        <v>42055.277199074073</v>
      </c>
      <c r="T3661" s="9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 s="5">
        <f t="shared" si="343"/>
        <v>11.36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41971.881076388891</v>
      </c>
      <c r="T3662" s="9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</v>
      </c>
      <c r="P3663" s="5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42447.896666666667</v>
      </c>
      <c r="T3663" s="9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</v>
      </c>
      <c r="P3664" s="5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42064.220069444447</v>
      </c>
      <c r="T3664" s="9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 s="5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42665.451736111107</v>
      </c>
      <c r="T3665" s="9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</v>
      </c>
      <c r="P3666" s="5">
        <f t="shared" si="343"/>
        <v>46.05</v>
      </c>
      <c r="Q3666" t="str">
        <f t="shared" si="344"/>
        <v>theater</v>
      </c>
      <c r="R3666" t="str">
        <f t="shared" si="345"/>
        <v>plays</v>
      </c>
      <c r="S3666" s="9">
        <f t="shared" si="346"/>
        <v>42523.248715277776</v>
      </c>
      <c r="T3666" s="9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</v>
      </c>
      <c r="P3667" s="5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42294.808124999996</v>
      </c>
      <c r="T3667" s="9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 s="5">
        <f t="shared" si="343"/>
        <v>31.58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41822.90488425926</v>
      </c>
      <c r="T3668" s="9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</v>
      </c>
      <c r="P3669" s="5">
        <f t="shared" si="343"/>
        <v>53.36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42173.970127314817</v>
      </c>
      <c r="T3669" s="9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104</v>
      </c>
      <c r="P3670" s="5">
        <f t="shared" si="343"/>
        <v>36.96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42185.556157407409</v>
      </c>
      <c r="T3670" s="9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</v>
      </c>
      <c r="P3671" s="5">
        <f t="shared" si="343"/>
        <v>81.290000000000006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42136.675196759257</v>
      </c>
      <c r="T3671" s="9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110</v>
      </c>
      <c r="P3672" s="5">
        <f t="shared" si="343"/>
        <v>20.079999999999998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42142.514016203699</v>
      </c>
      <c r="T3672" s="9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101</v>
      </c>
      <c r="P3673" s="5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41820.62809027778</v>
      </c>
      <c r="T3673" s="9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102</v>
      </c>
      <c r="P3674" s="5">
        <f t="shared" si="343"/>
        <v>53.44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41878.946574074071</v>
      </c>
      <c r="T3674" s="9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114</v>
      </c>
      <c r="P3675" s="5">
        <f t="shared" si="343"/>
        <v>39.869999999999997</v>
      </c>
      <c r="Q3675" t="str">
        <f t="shared" si="344"/>
        <v>theater</v>
      </c>
      <c r="R3675" t="str">
        <f t="shared" si="345"/>
        <v>plays</v>
      </c>
      <c r="S3675" s="9">
        <f t="shared" si="346"/>
        <v>41914.295104166667</v>
      </c>
      <c r="T3675" s="9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 s="5">
        <f t="shared" si="343"/>
        <v>145.16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42556.873020833329</v>
      </c>
      <c r="T3676" s="9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 s="5">
        <f t="shared" si="343"/>
        <v>23.33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42493.597013888888</v>
      </c>
      <c r="T3677" s="9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129</v>
      </c>
      <c r="P3678" s="5">
        <f t="shared" si="343"/>
        <v>64.38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41876.815787037034</v>
      </c>
      <c r="T3678" s="9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103</v>
      </c>
      <c r="P3679" s="5">
        <f t="shared" si="343"/>
        <v>62.05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41802.574282407404</v>
      </c>
      <c r="T3679" s="9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103</v>
      </c>
      <c r="P3680" s="5">
        <f t="shared" si="343"/>
        <v>66.13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42120.531226851846</v>
      </c>
      <c r="T3680" s="9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</v>
      </c>
      <c r="P3681" s="5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41786.761354166665</v>
      </c>
      <c r="T3681" s="9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113</v>
      </c>
      <c r="P3682" s="5">
        <f t="shared" si="343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42627.454097222217</v>
      </c>
      <c r="T3682" s="9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112</v>
      </c>
      <c r="P3683" s="5">
        <f t="shared" si="343"/>
        <v>62.17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42374.651504629626</v>
      </c>
      <c r="T3683" s="9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</v>
      </c>
      <c r="P3684" s="5">
        <f t="shared" si="343"/>
        <v>62.33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41772.685393518521</v>
      </c>
      <c r="T3684" s="9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111</v>
      </c>
      <c r="P3685" s="5">
        <f t="shared" si="343"/>
        <v>58.79</v>
      </c>
      <c r="Q3685" t="str">
        <f t="shared" si="344"/>
        <v>theater</v>
      </c>
      <c r="R3685" t="str">
        <f t="shared" si="345"/>
        <v>plays</v>
      </c>
      <c r="S3685" s="9">
        <f t="shared" si="346"/>
        <v>42633.116851851853</v>
      </c>
      <c r="T3685" s="9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</v>
      </c>
      <c r="P3686" s="5">
        <f t="shared" si="343"/>
        <v>45.35</v>
      </c>
      <c r="Q3686" t="str">
        <f t="shared" si="344"/>
        <v>theater</v>
      </c>
      <c r="R3686" t="str">
        <f t="shared" si="345"/>
        <v>plays</v>
      </c>
      <c r="S3686" s="9">
        <f t="shared" si="346"/>
        <v>42219.180393518516</v>
      </c>
      <c r="T3686" s="9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106</v>
      </c>
      <c r="P3687" s="5">
        <f t="shared" si="343"/>
        <v>41.94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41753.593275462961</v>
      </c>
      <c r="T3687" s="9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</v>
      </c>
      <c r="P3688" s="5">
        <f t="shared" si="343"/>
        <v>59.17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42230.662731481483</v>
      </c>
      <c r="T3688" s="9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</v>
      </c>
      <c r="P3689" s="5">
        <f t="shared" si="343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41787.218229166669</v>
      </c>
      <c r="T3689" s="9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</v>
      </c>
      <c r="P3690" s="5">
        <f t="shared" si="343"/>
        <v>83.97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41829.787083333329</v>
      </c>
      <c r="T3690" s="9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</v>
      </c>
      <c r="P3691" s="5">
        <f t="shared" si="343"/>
        <v>57.26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42147.826840277776</v>
      </c>
      <c r="T3691" s="9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 s="5">
        <f t="shared" si="343"/>
        <v>58.06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41940.598182870373</v>
      </c>
      <c r="T3692" s="9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128</v>
      </c>
      <c r="P3693" s="5">
        <f t="shared" si="343"/>
        <v>186.8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42020.700567129628</v>
      </c>
      <c r="T3693" s="9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 s="5">
        <f t="shared" si="343"/>
        <v>74.12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41891.96503472222</v>
      </c>
      <c r="T3694" s="9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</v>
      </c>
      <c r="P3695" s="5">
        <f t="shared" si="343"/>
        <v>30.71</v>
      </c>
      <c r="Q3695" t="str">
        <f t="shared" si="344"/>
        <v>theater</v>
      </c>
      <c r="R3695" t="str">
        <f t="shared" si="345"/>
        <v>plays</v>
      </c>
      <c r="S3695" s="9">
        <f t="shared" si="346"/>
        <v>42309.191307870366</v>
      </c>
      <c r="T3695" s="9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</v>
      </c>
      <c r="P3696" s="5">
        <f t="shared" si="343"/>
        <v>62.67</v>
      </c>
      <c r="Q3696" t="str">
        <f t="shared" si="344"/>
        <v>theater</v>
      </c>
      <c r="R3696" t="str">
        <f t="shared" si="345"/>
        <v>plays</v>
      </c>
      <c r="S3696" s="9">
        <f t="shared" si="346"/>
        <v>42490.133877314816</v>
      </c>
      <c r="T3696" s="9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</v>
      </c>
      <c r="P3697" s="5">
        <f t="shared" si="343"/>
        <v>121.36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41995.870486111111</v>
      </c>
      <c r="T3697" s="9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 s="5">
        <f t="shared" si="343"/>
        <v>39.74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41988.617083333331</v>
      </c>
      <c r="T3698" s="9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 s="5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42479.465833333335</v>
      </c>
      <c r="T3699" s="9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111</v>
      </c>
      <c r="P3700" s="5">
        <f t="shared" si="343"/>
        <v>40.630000000000003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42401.806562500002</v>
      </c>
      <c r="T3700" s="9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101</v>
      </c>
      <c r="P3701" s="5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41897.602037037039</v>
      </c>
      <c r="T3701" s="9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</v>
      </c>
      <c r="P3702" s="5">
        <f t="shared" si="343"/>
        <v>33.67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41882.585648148146</v>
      </c>
      <c r="T3702" s="9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</v>
      </c>
      <c r="P3703" s="5">
        <f t="shared" si="343"/>
        <v>38.590000000000003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42129.541585648149</v>
      </c>
      <c r="T3703" s="9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</v>
      </c>
      <c r="P3704" s="5">
        <f t="shared" si="343"/>
        <v>155.94999999999999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42524.53800925926</v>
      </c>
      <c r="T3704" s="9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</v>
      </c>
      <c r="P3705" s="5">
        <f t="shared" si="343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42556.504490740743</v>
      </c>
      <c r="T3705" s="9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</v>
      </c>
      <c r="P3706" s="5">
        <f t="shared" si="343"/>
        <v>15.15</v>
      </c>
      <c r="Q3706" t="str">
        <f t="shared" si="344"/>
        <v>theater</v>
      </c>
      <c r="R3706" t="str">
        <f t="shared" si="345"/>
        <v>plays</v>
      </c>
      <c r="S3706" s="9">
        <f t="shared" si="346"/>
        <v>42461.689745370371</v>
      </c>
      <c r="T3706" s="9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</v>
      </c>
      <c r="P3707" s="5">
        <f t="shared" si="343"/>
        <v>83.57</v>
      </c>
      <c r="Q3707" t="str">
        <f t="shared" si="344"/>
        <v>theater</v>
      </c>
      <c r="R3707" t="str">
        <f t="shared" si="345"/>
        <v>plays</v>
      </c>
      <c r="S3707" s="9">
        <f t="shared" si="346"/>
        <v>41792.542986111112</v>
      </c>
      <c r="T3707" s="9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</v>
      </c>
      <c r="P3708" s="5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41879.913761574076</v>
      </c>
      <c r="T3708" s="9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 s="5">
        <f t="shared" si="343"/>
        <v>80.87</v>
      </c>
      <c r="Q3709" t="str">
        <f t="shared" si="344"/>
        <v>theater</v>
      </c>
      <c r="R3709" t="str">
        <f t="shared" si="345"/>
        <v>plays</v>
      </c>
      <c r="S3709" s="9">
        <f t="shared" si="346"/>
        <v>42552.048356481479</v>
      </c>
      <c r="T3709" s="9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 s="5">
        <f t="shared" si="343"/>
        <v>53.85</v>
      </c>
      <c r="Q3710" t="str">
        <f t="shared" si="344"/>
        <v>theater</v>
      </c>
      <c r="R3710" t="str">
        <f t="shared" si="345"/>
        <v>plays</v>
      </c>
      <c r="S3710" s="9">
        <f t="shared" si="346"/>
        <v>41810.142199074071</v>
      </c>
      <c r="T3710" s="9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</v>
      </c>
      <c r="P3711" s="5">
        <f t="shared" si="343"/>
        <v>30.93</v>
      </c>
      <c r="Q3711" t="str">
        <f t="shared" si="344"/>
        <v>theater</v>
      </c>
      <c r="R3711" t="str">
        <f t="shared" si="345"/>
        <v>plays</v>
      </c>
      <c r="S3711" s="9">
        <f t="shared" si="346"/>
        <v>41785.707708333335</v>
      </c>
      <c r="T3711" s="9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</v>
      </c>
      <c r="P3712" s="5">
        <f t="shared" si="343"/>
        <v>67.959999999999994</v>
      </c>
      <c r="Q3712" t="str">
        <f t="shared" si="344"/>
        <v>theater</v>
      </c>
      <c r="R3712" t="str">
        <f t="shared" si="345"/>
        <v>plays</v>
      </c>
      <c r="S3712" s="9">
        <f t="shared" si="346"/>
        <v>42072.576249999998</v>
      </c>
      <c r="T3712" s="9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114</v>
      </c>
      <c r="P3713" s="5">
        <f t="shared" si="343"/>
        <v>27.14</v>
      </c>
      <c r="Q3713" t="str">
        <f t="shared" si="344"/>
        <v>theater</v>
      </c>
      <c r="R3713" t="str">
        <f t="shared" si="345"/>
        <v>plays</v>
      </c>
      <c r="S3713" s="9">
        <f t="shared" si="346"/>
        <v>41779.724224537036</v>
      </c>
      <c r="T3713" s="9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154</v>
      </c>
      <c r="P3714" s="5">
        <f t="shared" si="343"/>
        <v>110.87</v>
      </c>
      <c r="Q3714" t="str">
        <f t="shared" si="344"/>
        <v>theater</v>
      </c>
      <c r="R3714" t="str">
        <f t="shared" si="345"/>
        <v>plays</v>
      </c>
      <c r="S3714" s="9">
        <f t="shared" si="346"/>
        <v>42134.172071759262</v>
      </c>
      <c r="T3714" s="9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ROUND((E3715/D3715)*100,0)</f>
        <v>102</v>
      </c>
      <c r="P3715" s="5">
        <f t="shared" ref="P3715:P3778" si="349">ROUND((E3715/L3715),2)</f>
        <v>106.84</v>
      </c>
      <c r="Q3715" t="str">
        <f t="shared" ref="Q3715:Q3778" si="350">LEFT(N3715,FIND("/",N3715,1)-1)</f>
        <v>theater</v>
      </c>
      <c r="R3715" t="str">
        <f t="shared" ref="R3715:R3778" si="351">RIGHT(N3715,LEN(N3715)-FIND("/",N3715,1))</f>
        <v>plays</v>
      </c>
      <c r="S3715" s="9">
        <f t="shared" ref="S3715:S3778" si="352">(((J3715/60)/60)/24)+DATE(1970,1,1)</f>
        <v>42505.738032407404</v>
      </c>
      <c r="T3715" s="9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</v>
      </c>
      <c r="P3716" s="5">
        <f t="shared" si="349"/>
        <v>105.52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42118.556331018524</v>
      </c>
      <c r="T3716" s="9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103</v>
      </c>
      <c r="P3717" s="5">
        <f t="shared" si="349"/>
        <v>132.96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42036.995590277773</v>
      </c>
      <c r="T3717" s="9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156</v>
      </c>
      <c r="P3718" s="5">
        <f t="shared" si="349"/>
        <v>51.92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42360.887835648144</v>
      </c>
      <c r="T3718" s="9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101</v>
      </c>
      <c r="P3719" s="5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42102.866307870368</v>
      </c>
      <c r="T3719" s="9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</v>
      </c>
      <c r="P3720" s="5">
        <f t="shared" si="349"/>
        <v>26.02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42032.716145833328</v>
      </c>
      <c r="T3720" s="9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 s="5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42147.729930555557</v>
      </c>
      <c r="T3721" s="9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105</v>
      </c>
      <c r="P3722" s="5">
        <f t="shared" si="349"/>
        <v>86.23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42165.993125000001</v>
      </c>
      <c r="T3722" s="9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101</v>
      </c>
      <c r="P3723" s="5">
        <f t="shared" si="349"/>
        <v>114.55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41927.936157407406</v>
      </c>
      <c r="T3723" s="9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</v>
      </c>
      <c r="P3724" s="5">
        <f t="shared" si="349"/>
        <v>47.66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42381.671840277777</v>
      </c>
      <c r="T3724" s="9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</v>
      </c>
      <c r="P3725" s="5">
        <f t="shared" si="349"/>
        <v>72.89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41943.753032407411</v>
      </c>
      <c r="T3725" s="9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103</v>
      </c>
      <c r="P3726" s="5">
        <f t="shared" si="349"/>
        <v>49.55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42465.491435185191</v>
      </c>
      <c r="T3726" s="9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 s="5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42401.945219907408</v>
      </c>
      <c r="T3727" s="9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339</v>
      </c>
      <c r="P3728" s="5">
        <f t="shared" si="349"/>
        <v>62.59</v>
      </c>
      <c r="Q3728" t="str">
        <f t="shared" si="350"/>
        <v>theater</v>
      </c>
      <c r="R3728" t="str">
        <f t="shared" si="351"/>
        <v>plays</v>
      </c>
      <c r="S3728" s="9">
        <f t="shared" si="352"/>
        <v>42462.140868055561</v>
      </c>
      <c r="T3728" s="9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101</v>
      </c>
      <c r="P3729" s="5">
        <f t="shared" si="349"/>
        <v>61.06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42632.348310185189</v>
      </c>
      <c r="T3729" s="9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</v>
      </c>
      <c r="P3730" s="5">
        <f t="shared" si="349"/>
        <v>60.06</v>
      </c>
      <c r="Q3730" t="str">
        <f t="shared" si="350"/>
        <v>theater</v>
      </c>
      <c r="R3730" t="str">
        <f t="shared" si="351"/>
        <v>plays</v>
      </c>
      <c r="S3730" s="9">
        <f t="shared" si="352"/>
        <v>42205.171018518522</v>
      </c>
      <c r="T3730" s="9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</v>
      </c>
      <c r="P3731" s="5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42041.205000000002</v>
      </c>
      <c r="T3731" s="9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 s="5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42203.677766203706</v>
      </c>
      <c r="T3732" s="9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</v>
      </c>
      <c r="P3733" s="5">
        <f t="shared" si="349"/>
        <v>51.67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41983.752847222218</v>
      </c>
      <c r="T3733" s="9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</v>
      </c>
      <c r="P3734" s="5">
        <f t="shared" si="349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41968.677465277782</v>
      </c>
      <c r="T3734" s="9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s="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9">
        <f t="shared" si="352"/>
        <v>42103.024398148147</v>
      </c>
      <c r="T3735" s="9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</v>
      </c>
      <c r="P3736" s="5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42089.901574074072</v>
      </c>
      <c r="T3736" s="9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</v>
      </c>
      <c r="P3737" s="5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42122.693159722221</v>
      </c>
      <c r="T3737" s="9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1</v>
      </c>
      <c r="P3738" s="5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42048.711724537032</v>
      </c>
      <c r="T3738" s="9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</v>
      </c>
      <c r="P3739" s="5">
        <f t="shared" si="349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42297.691006944442</v>
      </c>
      <c r="T3739" s="9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 s="5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41813.938715277778</v>
      </c>
      <c r="T3740" s="9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</v>
      </c>
      <c r="P3741" s="5">
        <f t="shared" si="349"/>
        <v>100.63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42548.449861111112</v>
      </c>
      <c r="T3741" s="9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18</v>
      </c>
      <c r="P3742" s="5">
        <f t="shared" si="349"/>
        <v>25.57</v>
      </c>
      <c r="Q3742" t="str">
        <f t="shared" si="350"/>
        <v>theater</v>
      </c>
      <c r="R3742" t="str">
        <f t="shared" si="351"/>
        <v>plays</v>
      </c>
      <c r="S3742" s="9">
        <f t="shared" si="352"/>
        <v>41833.089756944442</v>
      </c>
      <c r="T3742" s="9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s="5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9">
        <f t="shared" si="352"/>
        <v>42325.920717592591</v>
      </c>
      <c r="T3743" s="9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 s="5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41858.214629629627</v>
      </c>
      <c r="T3744" s="9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s="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9">
        <f t="shared" si="352"/>
        <v>41793.710231481484</v>
      </c>
      <c r="T3745" s="9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s="5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9">
        <f t="shared" si="352"/>
        <v>41793.814259259263</v>
      </c>
      <c r="T3746" s="9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 s="5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41831.697939814818</v>
      </c>
      <c r="T3747" s="9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</v>
      </c>
      <c r="P3748" s="5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42621.389340277776</v>
      </c>
      <c r="T3748" s="9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 s="5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42164.299722222218</v>
      </c>
      <c r="T3749" s="9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104</v>
      </c>
      <c r="P3750" s="5">
        <f t="shared" si="349"/>
        <v>99.54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42395.706435185188</v>
      </c>
      <c r="T3750" s="9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 s="5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42458.127175925925</v>
      </c>
      <c r="T3751" s="9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</v>
      </c>
      <c r="P3752" s="5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42016.981574074074</v>
      </c>
      <c r="T3752" s="9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133</v>
      </c>
      <c r="P3753" s="5">
        <f t="shared" si="349"/>
        <v>120.55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42403.035567129627</v>
      </c>
      <c r="T3753" s="9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113</v>
      </c>
      <c r="P3754" s="5">
        <f t="shared" si="349"/>
        <v>37.67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42619.802488425921</v>
      </c>
      <c r="T3754" s="9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</v>
      </c>
      <c r="P3755" s="5">
        <f t="shared" si="349"/>
        <v>172.23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42128.824074074073</v>
      </c>
      <c r="T3755" s="9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 s="5">
        <f t="shared" si="349"/>
        <v>111.11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41808.881215277775</v>
      </c>
      <c r="T3756" s="9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130</v>
      </c>
      <c r="P3757" s="5">
        <f t="shared" si="349"/>
        <v>25.46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42445.866979166662</v>
      </c>
      <c r="T3757" s="9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</v>
      </c>
      <c r="P3758" s="5">
        <f t="shared" si="349"/>
        <v>267.64999999999998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41771.814791666664</v>
      </c>
      <c r="T3758" s="9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109</v>
      </c>
      <c r="P3759" s="5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41954.850868055553</v>
      </c>
      <c r="T3759" s="9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</v>
      </c>
      <c r="P3760" s="5">
        <f t="shared" si="349"/>
        <v>59.04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41747.471504629626</v>
      </c>
      <c r="T3760" s="9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</v>
      </c>
      <c r="P3761" s="5">
        <f t="shared" si="349"/>
        <v>50.11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42182.108252314814</v>
      </c>
      <c r="T3761" s="9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</v>
      </c>
      <c r="P3762" s="5">
        <f t="shared" si="349"/>
        <v>55.5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41739.525300925925</v>
      </c>
      <c r="T3762" s="9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 s="5">
        <f t="shared" si="349"/>
        <v>166.67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42173.466863425929</v>
      </c>
      <c r="T3763" s="9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</v>
      </c>
      <c r="P3764" s="5">
        <f t="shared" si="349"/>
        <v>47.43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42193.813530092593</v>
      </c>
      <c r="T3764" s="9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 s="5">
        <f t="shared" si="349"/>
        <v>64.94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42065.750300925924</v>
      </c>
      <c r="T3765" s="9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 s="5">
        <f t="shared" si="349"/>
        <v>55.56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42499.842962962968</v>
      </c>
      <c r="T3766" s="9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</v>
      </c>
      <c r="P3767" s="5">
        <f t="shared" si="349"/>
        <v>74.22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41820.776412037041</v>
      </c>
      <c r="T3767" s="9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103</v>
      </c>
      <c r="P3768" s="5">
        <f t="shared" si="349"/>
        <v>106.93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41788.167187500003</v>
      </c>
      <c r="T3768" s="9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117</v>
      </c>
      <c r="P3769" s="5">
        <f t="shared" si="349"/>
        <v>41.7</v>
      </c>
      <c r="Q3769" t="str">
        <f t="shared" si="350"/>
        <v>theater</v>
      </c>
      <c r="R3769" t="str">
        <f t="shared" si="351"/>
        <v>musical</v>
      </c>
      <c r="S3769" s="9">
        <f t="shared" si="352"/>
        <v>42050.019641203704</v>
      </c>
      <c r="T3769" s="9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108</v>
      </c>
      <c r="P3770" s="5">
        <f t="shared" si="349"/>
        <v>74.239999999999995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41772.727893518517</v>
      </c>
      <c r="T3770" s="9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 s="5">
        <f t="shared" si="349"/>
        <v>73.33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42445.598136574074</v>
      </c>
      <c r="T3771" s="9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 s="5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42138.930671296301</v>
      </c>
      <c r="T3772" s="9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 s="5">
        <f t="shared" si="349"/>
        <v>38.42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42493.857083333336</v>
      </c>
      <c r="T3773" s="9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</v>
      </c>
      <c r="P3774" s="5">
        <f t="shared" si="349"/>
        <v>166.97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42682.616967592592</v>
      </c>
      <c r="T3774" s="9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</v>
      </c>
      <c r="P3775" s="5">
        <f t="shared" si="349"/>
        <v>94.91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42656.005173611105</v>
      </c>
      <c r="T3775" s="9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 s="5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42087.792303240742</v>
      </c>
      <c r="T3776" s="9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</v>
      </c>
      <c r="P3777" s="5">
        <f t="shared" si="349"/>
        <v>143.21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42075.942627314813</v>
      </c>
      <c r="T3777" s="9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107</v>
      </c>
      <c r="P3778" s="5">
        <f t="shared" si="349"/>
        <v>90.82</v>
      </c>
      <c r="Q3778" t="str">
        <f t="shared" si="350"/>
        <v>theater</v>
      </c>
      <c r="R3778" t="str">
        <f t="shared" si="351"/>
        <v>musical</v>
      </c>
      <c r="S3778" s="9">
        <f t="shared" si="352"/>
        <v>41814.367800925924</v>
      </c>
      <c r="T3778" s="9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ROUND((E3779/D3779)*100,0)</f>
        <v>143</v>
      </c>
      <c r="P3779" s="5">
        <f t="shared" ref="P3779:P3842" si="355">ROUND((E3779/L3779),2)</f>
        <v>48.54</v>
      </c>
      <c r="Q3779" t="str">
        <f t="shared" ref="Q3779:Q3842" si="356">LEFT(N3779,FIND("/",N3779,1)-1)</f>
        <v>theater</v>
      </c>
      <c r="R3779" t="str">
        <f t="shared" ref="R3779:R3842" si="357">RIGHT(N3779,LEN(N3779)-FIND("/",N3779,1))</f>
        <v>musical</v>
      </c>
      <c r="S3779" s="9">
        <f t="shared" ref="S3779:S3842" si="358">(((J3779/60)/60)/24)+DATE(1970,1,1)</f>
        <v>41887.111354166671</v>
      </c>
      <c r="T3779" s="9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</v>
      </c>
      <c r="P3780" s="5">
        <f t="shared" si="355"/>
        <v>70.03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41989.819212962961</v>
      </c>
      <c r="T3780" s="9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104</v>
      </c>
      <c r="P3781" s="5">
        <f t="shared" si="355"/>
        <v>135.63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42425.735416666663</v>
      </c>
      <c r="T3781" s="9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 s="5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42166.219733796301</v>
      </c>
      <c r="T3782" s="9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110</v>
      </c>
      <c r="P3783" s="5">
        <f t="shared" si="355"/>
        <v>94.9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41865.882928240739</v>
      </c>
      <c r="T3783" s="9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102</v>
      </c>
      <c r="P3784" s="5">
        <f t="shared" si="355"/>
        <v>75.37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42546.862233796302</v>
      </c>
      <c r="T3784" s="9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129</v>
      </c>
      <c r="P3785" s="5">
        <f t="shared" si="355"/>
        <v>64.459999999999994</v>
      </c>
      <c r="Q3785" t="str">
        <f t="shared" si="356"/>
        <v>theater</v>
      </c>
      <c r="R3785" t="str">
        <f t="shared" si="357"/>
        <v>musical</v>
      </c>
      <c r="S3785" s="9">
        <f t="shared" si="358"/>
        <v>42420.140277777777</v>
      </c>
      <c r="T3785" s="9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115</v>
      </c>
      <c r="P3786" s="5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42531.980694444443</v>
      </c>
      <c r="T3786" s="9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151</v>
      </c>
      <c r="P3787" s="5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42548.63853009259</v>
      </c>
      <c r="T3787" s="9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111</v>
      </c>
      <c r="P3788" s="5">
        <f t="shared" si="355"/>
        <v>93.77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42487.037905092591</v>
      </c>
      <c r="T3788" s="9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</v>
      </c>
      <c r="P3789" s="5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42167.534791666665</v>
      </c>
      <c r="T3789" s="9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1</v>
      </c>
      <c r="P3790" s="5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42333.695821759262</v>
      </c>
      <c r="T3790" s="9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</v>
      </c>
      <c r="P3791" s="5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42138.798819444448</v>
      </c>
      <c r="T3791" s="9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s="5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9">
        <f t="shared" si="358"/>
        <v>42666.666932870372</v>
      </c>
      <c r="T3792" s="9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s="5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9">
        <f t="shared" si="358"/>
        <v>41766.692037037035</v>
      </c>
      <c r="T3793" s="9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</v>
      </c>
      <c r="P3794" s="5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42170.447013888886</v>
      </c>
      <c r="T3794" s="9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60</v>
      </c>
      <c r="P3795" s="5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41968.938993055555</v>
      </c>
      <c r="T3795" s="9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 s="5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42132.58048611111</v>
      </c>
      <c r="T3796" s="9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2</v>
      </c>
      <c r="P3797" s="5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42201.436226851853</v>
      </c>
      <c r="T3797" s="9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0</v>
      </c>
      <c r="P3798" s="5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42689.029583333337</v>
      </c>
      <c r="T3798" s="9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90</v>
      </c>
      <c r="P3799" s="5">
        <f t="shared" si="355"/>
        <v>145.41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42084.881539351853</v>
      </c>
      <c r="T3799" s="9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</v>
      </c>
      <c r="P3800" s="5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41831.722777777781</v>
      </c>
      <c r="T3800" s="9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</v>
      </c>
      <c r="P3801" s="5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42410.93105324074</v>
      </c>
      <c r="T3801" s="9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</v>
      </c>
      <c r="P3802" s="5">
        <f t="shared" si="355"/>
        <v>55.06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41982.737071759257</v>
      </c>
      <c r="T3802" s="9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9</v>
      </c>
      <c r="P3803" s="5">
        <f t="shared" si="355"/>
        <v>47.33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41975.676111111112</v>
      </c>
      <c r="T3803" s="9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s="5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9">
        <f t="shared" si="358"/>
        <v>42269.126226851848</v>
      </c>
      <c r="T3804" s="9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20</v>
      </c>
      <c r="P3805" s="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42403.971851851849</v>
      </c>
      <c r="T3805" s="9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s="5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9">
        <f t="shared" si="358"/>
        <v>42527.00953703704</v>
      </c>
      <c r="T3806" s="9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0</v>
      </c>
      <c r="P3807" s="5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41849.887037037035</v>
      </c>
      <c r="T3807" s="9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0</v>
      </c>
      <c r="P3808" s="5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41799.259039351848</v>
      </c>
      <c r="T3808" s="9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</v>
      </c>
      <c r="P3809" s="5">
        <f t="shared" si="355"/>
        <v>50.56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42090.909016203703</v>
      </c>
      <c r="T3809" s="9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 s="5">
        <f t="shared" si="355"/>
        <v>41.67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42059.453923611116</v>
      </c>
      <c r="T3810" s="9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</v>
      </c>
      <c r="P3811" s="5">
        <f t="shared" si="355"/>
        <v>53.29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41800.526701388888</v>
      </c>
      <c r="T3811" s="9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122</v>
      </c>
      <c r="P3812" s="5">
        <f t="shared" si="355"/>
        <v>70.23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42054.849050925928</v>
      </c>
      <c r="T3812" s="9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 s="5">
        <f t="shared" si="355"/>
        <v>43.42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42487.62700231481</v>
      </c>
      <c r="T3813" s="9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110</v>
      </c>
      <c r="P3814" s="5">
        <f t="shared" si="355"/>
        <v>199.18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42109.751250000001</v>
      </c>
      <c r="T3814" s="9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101</v>
      </c>
      <c r="P3815" s="5">
        <f t="shared" si="355"/>
        <v>78.52</v>
      </c>
      <c r="Q3815" t="str">
        <f t="shared" si="356"/>
        <v>theater</v>
      </c>
      <c r="R3815" t="str">
        <f t="shared" si="357"/>
        <v>plays</v>
      </c>
      <c r="S3815" s="9">
        <f t="shared" si="358"/>
        <v>42497.275706018518</v>
      </c>
      <c r="T3815" s="9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</v>
      </c>
      <c r="P3816" s="5">
        <f t="shared" si="355"/>
        <v>61.82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42058.904074074075</v>
      </c>
      <c r="T3816" s="9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</v>
      </c>
      <c r="P3817" s="5">
        <f t="shared" si="355"/>
        <v>50</v>
      </c>
      <c r="Q3817" t="str">
        <f t="shared" si="356"/>
        <v>theater</v>
      </c>
      <c r="R3817" t="str">
        <f t="shared" si="357"/>
        <v>plays</v>
      </c>
      <c r="S3817" s="9">
        <f t="shared" si="358"/>
        <v>42207.259918981479</v>
      </c>
      <c r="T3817" s="9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</v>
      </c>
      <c r="P3818" s="5">
        <f t="shared" si="355"/>
        <v>48.34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41807.690081018518</v>
      </c>
      <c r="T3818" s="9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</v>
      </c>
      <c r="P3819" s="5">
        <f t="shared" si="355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42284.69694444444</v>
      </c>
      <c r="T3819" s="9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228</v>
      </c>
      <c r="P3820" s="5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42045.84238425926</v>
      </c>
      <c r="T3820" s="9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</v>
      </c>
      <c r="P3821" s="5">
        <f t="shared" si="355"/>
        <v>40.92</v>
      </c>
      <c r="Q3821" t="str">
        <f t="shared" si="356"/>
        <v>theater</v>
      </c>
      <c r="R3821" t="str">
        <f t="shared" si="357"/>
        <v>plays</v>
      </c>
      <c r="S3821" s="9">
        <f t="shared" si="358"/>
        <v>42184.209537037037</v>
      </c>
      <c r="T3821" s="9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</v>
      </c>
      <c r="P3822" s="5">
        <f t="shared" si="355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42160.651817129634</v>
      </c>
      <c r="T3822" s="9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105</v>
      </c>
      <c r="P3823" s="5">
        <f t="shared" si="355"/>
        <v>79.540000000000006</v>
      </c>
      <c r="Q3823" t="str">
        <f t="shared" si="356"/>
        <v>theater</v>
      </c>
      <c r="R3823" t="str">
        <f t="shared" si="357"/>
        <v>plays</v>
      </c>
      <c r="S3823" s="9">
        <f t="shared" si="358"/>
        <v>42341.180636574078</v>
      </c>
      <c r="T3823" s="9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</v>
      </c>
      <c r="P3824" s="5">
        <f t="shared" si="355"/>
        <v>72.38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42329.838159722218</v>
      </c>
      <c r="T3824" s="9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 s="5">
        <f t="shared" si="355"/>
        <v>64.63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42170.910231481481</v>
      </c>
      <c r="T3825" s="9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 s="5">
        <f t="shared" si="355"/>
        <v>38.57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42571.626192129625</v>
      </c>
      <c r="T3826" s="9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</v>
      </c>
      <c r="P3827" s="5">
        <f t="shared" si="355"/>
        <v>107.57</v>
      </c>
      <c r="Q3827" t="str">
        <f t="shared" si="356"/>
        <v>theater</v>
      </c>
      <c r="R3827" t="str">
        <f t="shared" si="357"/>
        <v>plays</v>
      </c>
      <c r="S3827" s="9">
        <f t="shared" si="358"/>
        <v>42151.069606481484</v>
      </c>
      <c r="T3827" s="9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</v>
      </c>
      <c r="P3828" s="5">
        <f t="shared" si="355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42101.423541666663</v>
      </c>
      <c r="T3828" s="9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153</v>
      </c>
      <c r="P3829" s="5">
        <f t="shared" si="355"/>
        <v>70.459999999999994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42034.928252314814</v>
      </c>
      <c r="T3829" s="9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 s="5">
        <f t="shared" si="355"/>
        <v>178.57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41944.527627314819</v>
      </c>
      <c r="T3830" s="9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</v>
      </c>
      <c r="P3831" s="5">
        <f t="shared" si="355"/>
        <v>62.63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42593.865405092598</v>
      </c>
      <c r="T3831" s="9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 s="5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42503.740868055553</v>
      </c>
      <c r="T3832" s="9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</v>
      </c>
      <c r="P3833" s="5">
        <f t="shared" si="355"/>
        <v>58.9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41927.848900462966</v>
      </c>
      <c r="T3833" s="9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105</v>
      </c>
      <c r="P3834" s="5">
        <f t="shared" si="355"/>
        <v>139.56</v>
      </c>
      <c r="Q3834" t="str">
        <f t="shared" si="356"/>
        <v>theater</v>
      </c>
      <c r="R3834" t="str">
        <f t="shared" si="357"/>
        <v>plays</v>
      </c>
      <c r="S3834" s="9">
        <f t="shared" si="358"/>
        <v>42375.114988425921</v>
      </c>
      <c r="T3834" s="9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117</v>
      </c>
      <c r="P3835" s="5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41963.872361111105</v>
      </c>
      <c r="T3835" s="9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</v>
      </c>
      <c r="P3836" s="5">
        <f t="shared" si="355"/>
        <v>57.39</v>
      </c>
      <c r="Q3836" t="str">
        <f t="shared" si="356"/>
        <v>theater</v>
      </c>
      <c r="R3836" t="str">
        <f t="shared" si="357"/>
        <v>plays</v>
      </c>
      <c r="S3836" s="9">
        <f t="shared" si="358"/>
        <v>42143.445219907408</v>
      </c>
      <c r="T3836" s="9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 s="5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42460.94222222222</v>
      </c>
      <c r="T3837" s="9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113</v>
      </c>
      <c r="P3838" s="5">
        <f t="shared" si="355"/>
        <v>64.290000000000006</v>
      </c>
      <c r="Q3838" t="str">
        <f t="shared" si="356"/>
        <v>theater</v>
      </c>
      <c r="R3838" t="str">
        <f t="shared" si="357"/>
        <v>plays</v>
      </c>
      <c r="S3838" s="9">
        <f t="shared" si="358"/>
        <v>42553.926527777774</v>
      </c>
      <c r="T3838" s="9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</v>
      </c>
      <c r="P3839" s="5">
        <f t="shared" si="355"/>
        <v>120.12</v>
      </c>
      <c r="Q3839" t="str">
        <f t="shared" si="356"/>
        <v>theater</v>
      </c>
      <c r="R3839" t="str">
        <f t="shared" si="357"/>
        <v>plays</v>
      </c>
      <c r="S3839" s="9">
        <f t="shared" si="358"/>
        <v>42152.765717592592</v>
      </c>
      <c r="T3839" s="9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101</v>
      </c>
      <c r="P3840" s="5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42116.710752314815</v>
      </c>
      <c r="T3840" s="9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</v>
      </c>
      <c r="P3841" s="5">
        <f t="shared" si="355"/>
        <v>63.28</v>
      </c>
      <c r="Q3841" t="str">
        <f t="shared" si="356"/>
        <v>theater</v>
      </c>
      <c r="R3841" t="str">
        <f t="shared" si="357"/>
        <v>plays</v>
      </c>
      <c r="S3841" s="9">
        <f t="shared" si="358"/>
        <v>42155.142638888887</v>
      </c>
      <c r="T3841" s="9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 s="5">
        <f t="shared" si="355"/>
        <v>21.67</v>
      </c>
      <c r="Q3842" t="str">
        <f t="shared" si="356"/>
        <v>theater</v>
      </c>
      <c r="R3842" t="str">
        <f t="shared" si="357"/>
        <v>plays</v>
      </c>
      <c r="S3842" s="9">
        <f t="shared" si="358"/>
        <v>42432.701724537037</v>
      </c>
      <c r="T3842" s="9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ROUND((E3843/D3843)*100,0)</f>
        <v>9</v>
      </c>
      <c r="P3843" s="5">
        <f t="shared" ref="P3843:P3906" si="361">ROUND((E3843/L3843),2)</f>
        <v>25.65</v>
      </c>
      <c r="Q3843" t="str">
        <f t="shared" ref="Q3843:Q3906" si="362">LEFT(N3843,FIND("/",N3843,1)-1)</f>
        <v>theater</v>
      </c>
      <c r="R3843" t="str">
        <f t="shared" ref="R3843:R3906" si="363">RIGHT(N3843,LEN(N3843)-FIND("/",N3843,1))</f>
        <v>plays</v>
      </c>
      <c r="S3843" s="9">
        <f t="shared" ref="S3843:S3906" si="364">(((J3843/60)/60)/24)+DATE(1970,1,1)</f>
        <v>41780.785729166666</v>
      </c>
      <c r="T3843" s="9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22</v>
      </c>
      <c r="P3844" s="5">
        <f t="shared" si="361"/>
        <v>47.7</v>
      </c>
      <c r="Q3844" t="str">
        <f t="shared" si="362"/>
        <v>theater</v>
      </c>
      <c r="R3844" t="str">
        <f t="shared" si="363"/>
        <v>plays</v>
      </c>
      <c r="S3844" s="9">
        <f t="shared" si="364"/>
        <v>41740.493657407409</v>
      </c>
      <c r="T3844" s="9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</v>
      </c>
      <c r="P3845" s="5">
        <f t="shared" si="361"/>
        <v>56.05</v>
      </c>
      <c r="Q3845" t="str">
        <f t="shared" si="362"/>
        <v>theater</v>
      </c>
      <c r="R3845" t="str">
        <f t="shared" si="363"/>
        <v>plays</v>
      </c>
      <c r="S3845" s="9">
        <f t="shared" si="364"/>
        <v>41766.072500000002</v>
      </c>
      <c r="T3845" s="9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</v>
      </c>
      <c r="P3846" s="5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41766.617291666669</v>
      </c>
      <c r="T3846" s="9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</v>
      </c>
      <c r="P3847" s="5">
        <f t="shared" si="361"/>
        <v>70.17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42248.627013888887</v>
      </c>
      <c r="T3847" s="9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3</v>
      </c>
      <c r="P3848" s="5">
        <f t="shared" si="361"/>
        <v>23.63</v>
      </c>
      <c r="Q3848" t="str">
        <f t="shared" si="362"/>
        <v>theater</v>
      </c>
      <c r="R3848" t="str">
        <f t="shared" si="363"/>
        <v>plays</v>
      </c>
      <c r="S3848" s="9">
        <f t="shared" si="364"/>
        <v>41885.221550925926</v>
      </c>
      <c r="T3848" s="9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</v>
      </c>
      <c r="P3849" s="5">
        <f t="shared" si="361"/>
        <v>188.56</v>
      </c>
      <c r="Q3849" t="str">
        <f t="shared" si="362"/>
        <v>theater</v>
      </c>
      <c r="R3849" t="str">
        <f t="shared" si="363"/>
        <v>plays</v>
      </c>
      <c r="S3849" s="9">
        <f t="shared" si="364"/>
        <v>42159.224432870367</v>
      </c>
      <c r="T3849" s="9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</v>
      </c>
      <c r="P3850" s="5">
        <f t="shared" si="361"/>
        <v>49.51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42265.817002314812</v>
      </c>
      <c r="T3850" s="9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</v>
      </c>
      <c r="P3851" s="5">
        <f t="shared" si="361"/>
        <v>75.459999999999994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42136.767175925925</v>
      </c>
      <c r="T3851" s="9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4</v>
      </c>
      <c r="P3852" s="5">
        <f t="shared" si="361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41975.124340277776</v>
      </c>
      <c r="T3852" s="9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</v>
      </c>
      <c r="P3853" s="5">
        <f t="shared" si="361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42172.439571759256</v>
      </c>
      <c r="T3853" s="9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</v>
      </c>
      <c r="P3854" s="5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42065.190694444449</v>
      </c>
      <c r="T3854" s="9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0</v>
      </c>
      <c r="P3855" s="5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41848.84002314815</v>
      </c>
      <c r="T3855" s="9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</v>
      </c>
      <c r="P3856" s="5">
        <f t="shared" si="361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42103.884930555556</v>
      </c>
      <c r="T3856" s="9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3</v>
      </c>
      <c r="P3857" s="5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42059.970729166671</v>
      </c>
      <c r="T3857" s="9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</v>
      </c>
      <c r="P3858" s="5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42041.743090277778</v>
      </c>
      <c r="T3858" s="9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</v>
      </c>
      <c r="P3859" s="5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41829.73715277778</v>
      </c>
      <c r="T3859" s="9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 s="5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42128.431064814817</v>
      </c>
      <c r="T3860" s="9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</v>
      </c>
      <c r="P3861" s="5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41789.893599537041</v>
      </c>
      <c r="T3861" s="9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18</v>
      </c>
      <c r="P3862" s="5">
        <f t="shared" si="361"/>
        <v>81.540000000000006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41833.660995370366</v>
      </c>
      <c r="T3862" s="9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 s="5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41914.590011574073</v>
      </c>
      <c r="T3863" s="9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0</v>
      </c>
      <c r="P3864" s="5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42611.261064814811</v>
      </c>
      <c r="T3864" s="9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s="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9">
        <f t="shared" si="364"/>
        <v>42253.633159722223</v>
      </c>
      <c r="T3865" s="9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</v>
      </c>
      <c r="P3866" s="5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42295.891828703709</v>
      </c>
      <c r="T3866" s="9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27</v>
      </c>
      <c r="P3867" s="5">
        <f t="shared" si="361"/>
        <v>46.43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41841.651597222226</v>
      </c>
      <c r="T3867" s="9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1</v>
      </c>
      <c r="P3868" s="5">
        <f t="shared" si="361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42402.947002314817</v>
      </c>
      <c r="T3868" s="9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13</v>
      </c>
      <c r="P3869" s="5">
        <f t="shared" si="361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42509.814108796301</v>
      </c>
      <c r="T3869" s="9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</v>
      </c>
      <c r="P3870" s="5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41865.659780092588</v>
      </c>
      <c r="T3870" s="9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</v>
      </c>
      <c r="P3871" s="5">
        <f t="shared" si="361"/>
        <v>30.13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42047.724444444444</v>
      </c>
      <c r="T3871" s="9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 s="5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41793.17219907407</v>
      </c>
      <c r="T3872" s="9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3</v>
      </c>
      <c r="P3873" s="5">
        <f t="shared" si="361"/>
        <v>13.33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42763.780671296292</v>
      </c>
      <c r="T3873" s="9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s="5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9">
        <f t="shared" si="364"/>
        <v>42180.145787037036</v>
      </c>
      <c r="T3874" s="9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s="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9">
        <f t="shared" si="364"/>
        <v>42255.696006944447</v>
      </c>
      <c r="T3875" s="9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s="5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9">
        <f t="shared" si="364"/>
        <v>42007.016458333332</v>
      </c>
      <c r="T3876" s="9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s="5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42615.346817129626</v>
      </c>
      <c r="T3877" s="9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53</v>
      </c>
      <c r="P3878" s="5">
        <f t="shared" si="361"/>
        <v>44.76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42372.624166666668</v>
      </c>
      <c r="T3878" s="9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5</v>
      </c>
      <c r="P3879" s="5">
        <f t="shared" si="361"/>
        <v>88.64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42682.67768518519</v>
      </c>
      <c r="T3879" s="9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0</v>
      </c>
      <c r="P3880" s="5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42154.818819444445</v>
      </c>
      <c r="T3880" s="9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s="5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9">
        <f t="shared" si="364"/>
        <v>41999.861064814817</v>
      </c>
      <c r="T3881" s="9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</v>
      </c>
      <c r="P3882" s="5">
        <f t="shared" si="361"/>
        <v>57.65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41815.815046296295</v>
      </c>
      <c r="T3882" s="9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 s="5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42756.018506944441</v>
      </c>
      <c r="T3883" s="9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s="5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9">
        <f t="shared" si="364"/>
        <v>42373.983449074076</v>
      </c>
      <c r="T3884" s="9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s="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9">
        <f t="shared" si="364"/>
        <v>41854.602650462963</v>
      </c>
      <c r="T3885" s="9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s="5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9">
        <f t="shared" si="364"/>
        <v>42065.791574074072</v>
      </c>
      <c r="T3886" s="9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s="5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9">
        <f t="shared" si="364"/>
        <v>42469.951284722221</v>
      </c>
      <c r="T3887" s="9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s="5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9">
        <f t="shared" si="364"/>
        <v>41954.228032407409</v>
      </c>
      <c r="T3888" s="9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2</v>
      </c>
      <c r="P3889" s="5">
        <f t="shared" si="361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42079.857974537037</v>
      </c>
      <c r="T3889" s="9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</v>
      </c>
      <c r="P3890" s="5">
        <f t="shared" si="361"/>
        <v>38.71</v>
      </c>
      <c r="Q3890" t="str">
        <f t="shared" si="362"/>
        <v>theater</v>
      </c>
      <c r="R3890" t="str">
        <f t="shared" si="363"/>
        <v>plays</v>
      </c>
      <c r="S3890" s="9">
        <f t="shared" si="364"/>
        <v>42762.545810185184</v>
      </c>
      <c r="T3890" s="9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</v>
      </c>
      <c r="P3891" s="5">
        <f t="shared" si="361"/>
        <v>13.11</v>
      </c>
      <c r="Q3891" t="str">
        <f t="shared" si="362"/>
        <v>theater</v>
      </c>
      <c r="R3891" t="str">
        <f t="shared" si="363"/>
        <v>plays</v>
      </c>
      <c r="S3891" s="9">
        <f t="shared" si="364"/>
        <v>41977.004976851851</v>
      </c>
      <c r="T3891" s="9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17</v>
      </c>
      <c r="P3892" s="5">
        <f t="shared" si="361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42171.758611111116</v>
      </c>
      <c r="T3892" s="9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33</v>
      </c>
      <c r="P3893" s="5">
        <f t="shared" si="361"/>
        <v>37.14</v>
      </c>
      <c r="Q3893" t="str">
        <f t="shared" si="362"/>
        <v>theater</v>
      </c>
      <c r="R3893" t="str">
        <f t="shared" si="363"/>
        <v>plays</v>
      </c>
      <c r="S3893" s="9">
        <f t="shared" si="364"/>
        <v>42056.1324537037</v>
      </c>
      <c r="T3893" s="9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s="5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9">
        <f t="shared" si="364"/>
        <v>41867.652280092596</v>
      </c>
      <c r="T3894" s="9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22</v>
      </c>
      <c r="P3895" s="5">
        <f t="shared" si="361"/>
        <v>128.27000000000001</v>
      </c>
      <c r="Q3895" t="str">
        <f t="shared" si="362"/>
        <v>theater</v>
      </c>
      <c r="R3895" t="str">
        <f t="shared" si="363"/>
        <v>plays</v>
      </c>
      <c r="S3895" s="9">
        <f t="shared" si="364"/>
        <v>41779.657870370371</v>
      </c>
      <c r="T3895" s="9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</v>
      </c>
      <c r="P3896" s="5">
        <f t="shared" si="361"/>
        <v>47.27</v>
      </c>
      <c r="Q3896" t="str">
        <f t="shared" si="362"/>
        <v>theater</v>
      </c>
      <c r="R3896" t="str">
        <f t="shared" si="363"/>
        <v>plays</v>
      </c>
      <c r="S3896" s="9">
        <f t="shared" si="364"/>
        <v>42679.958472222221</v>
      </c>
      <c r="T3896" s="9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 s="5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42032.250208333338</v>
      </c>
      <c r="T3897" s="9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11</v>
      </c>
      <c r="P3898" s="5">
        <f t="shared" si="361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41793.191875000004</v>
      </c>
      <c r="T3898" s="9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18</v>
      </c>
      <c r="P3899" s="5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41982.87364583333</v>
      </c>
      <c r="T3899" s="9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33</v>
      </c>
      <c r="P3900" s="5">
        <f t="shared" si="361"/>
        <v>50.88</v>
      </c>
      <c r="Q3900" t="str">
        <f t="shared" si="362"/>
        <v>theater</v>
      </c>
      <c r="R3900" t="str">
        <f t="shared" si="363"/>
        <v>plays</v>
      </c>
      <c r="S3900" s="9">
        <f t="shared" si="364"/>
        <v>42193.482291666667</v>
      </c>
      <c r="T3900" s="9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</v>
      </c>
      <c r="P3901" s="5">
        <f t="shared" si="361"/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41843.775011574071</v>
      </c>
      <c r="T3901" s="9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</v>
      </c>
      <c r="P3902" s="5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42136.092488425929</v>
      </c>
      <c r="T3902" s="9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1</v>
      </c>
      <c r="P3903" s="5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42317.826377314821</v>
      </c>
      <c r="T3903" s="9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49</v>
      </c>
      <c r="P3904" s="5">
        <f t="shared" si="361"/>
        <v>47.26</v>
      </c>
      <c r="Q3904" t="str">
        <f t="shared" si="362"/>
        <v>theater</v>
      </c>
      <c r="R3904" t="str">
        <f t="shared" si="363"/>
        <v>plays</v>
      </c>
      <c r="S3904" s="9">
        <f t="shared" si="364"/>
        <v>42663.468078703707</v>
      </c>
      <c r="T3904" s="9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s="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9">
        <f t="shared" si="364"/>
        <v>42186.01116898148</v>
      </c>
      <c r="T3905" s="9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</v>
      </c>
      <c r="P3906" s="5">
        <f t="shared" si="361"/>
        <v>1.5</v>
      </c>
      <c r="Q3906" t="str">
        <f t="shared" si="362"/>
        <v>theater</v>
      </c>
      <c r="R3906" t="str">
        <f t="shared" si="363"/>
        <v>plays</v>
      </c>
      <c r="S3906" s="9">
        <f t="shared" si="364"/>
        <v>42095.229166666672</v>
      </c>
      <c r="T3906" s="9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ROUND((E3907/D3907)*100,0)</f>
        <v>12</v>
      </c>
      <c r="P3907" s="5">
        <f t="shared" ref="P3907:P3970" si="367">ROUND((E3907/L3907),2)</f>
        <v>24.71</v>
      </c>
      <c r="Q3907" t="str">
        <f t="shared" ref="Q3907:Q3970" si="368">LEFT(N3907,FIND("/",N3907,1)-1)</f>
        <v>theater</v>
      </c>
      <c r="R3907" t="str">
        <f t="shared" ref="R3907:R3970" si="369">RIGHT(N3907,LEN(N3907)-FIND("/",N3907,1))</f>
        <v>plays</v>
      </c>
      <c r="S3907" s="9">
        <f t="shared" ref="S3907:S3970" si="370">(((J3907/60)/60)/24)+DATE(1970,1,1)</f>
        <v>42124.623877314814</v>
      </c>
      <c r="T3907" s="9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</v>
      </c>
      <c r="P3908" s="5">
        <f t="shared" si="367"/>
        <v>63.13</v>
      </c>
      <c r="Q3908" t="str">
        <f t="shared" si="368"/>
        <v>theater</v>
      </c>
      <c r="R3908" t="str">
        <f t="shared" si="369"/>
        <v>plays</v>
      </c>
      <c r="S3908" s="9">
        <f t="shared" si="370"/>
        <v>42143.917743055557</v>
      </c>
      <c r="T3908" s="9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</v>
      </c>
      <c r="P3909" s="5">
        <f t="shared" si="367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41906.819513888891</v>
      </c>
      <c r="T3909" s="9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9</v>
      </c>
      <c r="P3910" s="5">
        <f t="shared" si="367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41834.135370370372</v>
      </c>
      <c r="T3910" s="9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</v>
      </c>
      <c r="P3911" s="5">
        <f t="shared" si="367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41863.359282407408</v>
      </c>
      <c r="T3911" s="9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</v>
      </c>
      <c r="P3912" s="5">
        <f t="shared" si="367"/>
        <v>61.67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42224.756909722222</v>
      </c>
      <c r="T3912" s="9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</v>
      </c>
      <c r="P3913" s="5">
        <f t="shared" si="367"/>
        <v>83.14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41939.8122337963</v>
      </c>
      <c r="T3913" s="9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0</v>
      </c>
      <c r="P3914" s="5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42059.270023148143</v>
      </c>
      <c r="T3914" s="9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 s="5">
        <f t="shared" si="367"/>
        <v>142.86000000000001</v>
      </c>
      <c r="Q3915" t="str">
        <f t="shared" si="368"/>
        <v>theater</v>
      </c>
      <c r="R3915" t="str">
        <f t="shared" si="369"/>
        <v>plays</v>
      </c>
      <c r="S3915" s="9">
        <f t="shared" si="370"/>
        <v>42308.211215277777</v>
      </c>
      <c r="T3915" s="9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</v>
      </c>
      <c r="P3916" s="5">
        <f t="shared" si="367"/>
        <v>33.67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42114.818935185183</v>
      </c>
      <c r="T3916" s="9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</v>
      </c>
      <c r="P3917" s="5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42492.98505787037</v>
      </c>
      <c r="T3917" s="9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s="5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9">
        <f t="shared" si="370"/>
        <v>42494.471666666665</v>
      </c>
      <c r="T3918" s="9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</v>
      </c>
      <c r="P3919" s="5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41863.527326388888</v>
      </c>
      <c r="T3919" s="9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</v>
      </c>
      <c r="P3920" s="5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41843.664618055554</v>
      </c>
      <c r="T3920" s="9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2</v>
      </c>
      <c r="P3921" s="5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42358.684872685189</v>
      </c>
      <c r="T3921" s="9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</v>
      </c>
      <c r="P3922" s="5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42657.38726851852</v>
      </c>
      <c r="T3922" s="9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s="5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9">
        <f t="shared" si="370"/>
        <v>41926.542303240742</v>
      </c>
      <c r="T3923" s="9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</v>
      </c>
      <c r="P3924" s="5">
        <f t="shared" si="367"/>
        <v>10.17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42020.768634259264</v>
      </c>
      <c r="T3924" s="9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</v>
      </c>
      <c r="P3925" s="5">
        <f t="shared" si="367"/>
        <v>81.41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42075.979988425926</v>
      </c>
      <c r="T3925" s="9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</v>
      </c>
      <c r="P3926" s="5">
        <f t="shared" si="367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41786.959745370368</v>
      </c>
      <c r="T3926" s="9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 s="5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41820.870821759258</v>
      </c>
      <c r="T3927" s="9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</v>
      </c>
      <c r="P3928" s="5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41970.085046296299</v>
      </c>
      <c r="T3928" s="9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 s="5">
        <f t="shared" si="367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41830.267407407409</v>
      </c>
      <c r="T3929" s="9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</v>
      </c>
      <c r="P3930" s="5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42265.683182870373</v>
      </c>
      <c r="T3930" s="9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</v>
      </c>
      <c r="P3931" s="5">
        <f t="shared" si="367"/>
        <v>32.36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42601.827141203699</v>
      </c>
      <c r="T3931" s="9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s="5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9">
        <f t="shared" si="370"/>
        <v>42433.338749999995</v>
      </c>
      <c r="T3932" s="9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s="5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9">
        <f t="shared" si="370"/>
        <v>42228.151701388888</v>
      </c>
      <c r="T3933" s="9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0</v>
      </c>
      <c r="P3934" s="5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42415.168564814812</v>
      </c>
      <c r="T3934" s="9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16</v>
      </c>
      <c r="P3935" s="5">
        <f t="shared" si="367"/>
        <v>91.83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42538.968310185184</v>
      </c>
      <c r="T3935" s="9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 s="5">
        <f t="shared" si="367"/>
        <v>45.83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42233.671747685185</v>
      </c>
      <c r="T3936" s="9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44</v>
      </c>
      <c r="P3937" s="5">
        <f t="shared" si="367"/>
        <v>57.17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42221.656782407401</v>
      </c>
      <c r="T3937" s="9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s="5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9">
        <f t="shared" si="370"/>
        <v>42675.262962962966</v>
      </c>
      <c r="T3938" s="9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</v>
      </c>
      <c r="P3939" s="5">
        <f t="shared" si="367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42534.631481481483</v>
      </c>
      <c r="T3939" s="9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</v>
      </c>
      <c r="P3940" s="5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42151.905717592599</v>
      </c>
      <c r="T3940" s="9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</v>
      </c>
      <c r="P3941" s="5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41915.400219907409</v>
      </c>
      <c r="T3941" s="9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</v>
      </c>
      <c r="P3942" s="5">
        <f t="shared" si="367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41961.492488425924</v>
      </c>
      <c r="T3942" s="9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1</v>
      </c>
      <c r="P3943" s="5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41940.587233796294</v>
      </c>
      <c r="T3943" s="9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s="5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9">
        <f t="shared" si="370"/>
        <v>42111.904097222221</v>
      </c>
      <c r="T3944" s="9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36</v>
      </c>
      <c r="P3945" s="5">
        <f t="shared" si="367"/>
        <v>137.08000000000001</v>
      </c>
      <c r="Q3945" t="str">
        <f t="shared" si="368"/>
        <v>theater</v>
      </c>
      <c r="R3945" t="str">
        <f t="shared" si="369"/>
        <v>plays</v>
      </c>
      <c r="S3945" s="9">
        <f t="shared" si="370"/>
        <v>42279.778564814813</v>
      </c>
      <c r="T3945" s="9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s="5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9">
        <f t="shared" si="370"/>
        <v>42213.662905092591</v>
      </c>
      <c r="T3946" s="9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</v>
      </c>
      <c r="P3947" s="5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42109.801712962959</v>
      </c>
      <c r="T3947" s="9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</v>
      </c>
      <c r="P3948" s="5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42031.833587962959</v>
      </c>
      <c r="T3948" s="9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</v>
      </c>
      <c r="P3949" s="5">
        <f t="shared" si="367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42615.142870370371</v>
      </c>
      <c r="T3949" s="9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s="5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9">
        <f t="shared" si="370"/>
        <v>41829.325497685182</v>
      </c>
      <c r="T3950" s="9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16</v>
      </c>
      <c r="P3951" s="5">
        <f t="shared" si="367"/>
        <v>49.28</v>
      </c>
      <c r="Q3951" t="str">
        <f t="shared" si="368"/>
        <v>theater</v>
      </c>
      <c r="R3951" t="str">
        <f t="shared" si="369"/>
        <v>plays</v>
      </c>
      <c r="S3951" s="9">
        <f t="shared" si="370"/>
        <v>42016.120613425926</v>
      </c>
      <c r="T3951" s="9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1</v>
      </c>
      <c r="P3952" s="5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42439.702314814815</v>
      </c>
      <c r="T3952" s="9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0</v>
      </c>
      <c r="P3953" s="5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42433.825717592597</v>
      </c>
      <c r="T3953" s="9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0</v>
      </c>
      <c r="P3954" s="5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42243.790393518517</v>
      </c>
      <c r="T3954" s="9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s="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9">
        <f t="shared" si="370"/>
        <v>42550.048449074078</v>
      </c>
      <c r="T3955" s="9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s="5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9">
        <f t="shared" si="370"/>
        <v>41774.651203703703</v>
      </c>
      <c r="T3956" s="9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</v>
      </c>
      <c r="P3957" s="5">
        <f t="shared" si="367"/>
        <v>53.13</v>
      </c>
      <c r="Q3957" t="str">
        <f t="shared" si="368"/>
        <v>theater</v>
      </c>
      <c r="R3957" t="str">
        <f t="shared" si="369"/>
        <v>plays</v>
      </c>
      <c r="S3957" s="9">
        <f t="shared" si="370"/>
        <v>42306.848854166667</v>
      </c>
      <c r="T3957" s="9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s="5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9">
        <f t="shared" si="370"/>
        <v>42457.932025462964</v>
      </c>
      <c r="T3958" s="9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0</v>
      </c>
      <c r="P3959" s="5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42513.976319444439</v>
      </c>
      <c r="T3959" s="9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</v>
      </c>
      <c r="P3960" s="5">
        <f t="shared" si="367"/>
        <v>40.06</v>
      </c>
      <c r="Q3960" t="str">
        <f t="shared" si="368"/>
        <v>theater</v>
      </c>
      <c r="R3960" t="str">
        <f t="shared" si="369"/>
        <v>plays</v>
      </c>
      <c r="S3960" s="9">
        <f t="shared" si="370"/>
        <v>41816.950370370374</v>
      </c>
      <c r="T3960" s="9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</v>
      </c>
      <c r="P3961" s="5">
        <f t="shared" si="367"/>
        <v>24.33</v>
      </c>
      <c r="Q3961" t="str">
        <f t="shared" si="368"/>
        <v>theater</v>
      </c>
      <c r="R3961" t="str">
        <f t="shared" si="369"/>
        <v>plays</v>
      </c>
      <c r="S3961" s="9">
        <f t="shared" si="370"/>
        <v>41880.788842592592</v>
      </c>
      <c r="T3961" s="9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2</v>
      </c>
      <c r="P3962" s="5">
        <f t="shared" si="367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42342.845555555556</v>
      </c>
      <c r="T3962" s="9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</v>
      </c>
      <c r="P3963" s="5">
        <f t="shared" si="367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41745.891319444447</v>
      </c>
      <c r="T3963" s="9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</v>
      </c>
      <c r="P3964" s="5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42311.621458333335</v>
      </c>
      <c r="T3964" s="9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s="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9">
        <f t="shared" si="370"/>
        <v>42296.154131944444</v>
      </c>
      <c r="T3965" s="9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</v>
      </c>
      <c r="P3966" s="5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42053.722060185188</v>
      </c>
      <c r="T3966" s="9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</v>
      </c>
      <c r="P3967" s="5">
        <f t="shared" si="367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42414.235879629632</v>
      </c>
      <c r="T3967" s="9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1</v>
      </c>
      <c r="P3968" s="5">
        <f t="shared" si="367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41801.711550925924</v>
      </c>
      <c r="T3968" s="9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</v>
      </c>
      <c r="P3969" s="5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42770.290590277778</v>
      </c>
      <c r="T3969" s="9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11</v>
      </c>
      <c r="P3970" s="5">
        <f t="shared" si="367"/>
        <v>47.91</v>
      </c>
      <c r="Q3970" t="str">
        <f t="shared" si="368"/>
        <v>theater</v>
      </c>
      <c r="R3970" t="str">
        <f t="shared" si="369"/>
        <v>plays</v>
      </c>
      <c r="S3970" s="9">
        <f t="shared" si="370"/>
        <v>42452.815659722226</v>
      </c>
      <c r="T3970" s="9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ROUND((E3971/D3971)*100,0)</f>
        <v>7</v>
      </c>
      <c r="P3971" s="5">
        <f t="shared" ref="P3971:P4034" si="373">ROUND((E3971/L3971),2)</f>
        <v>35.17</v>
      </c>
      <c r="Q3971" t="str">
        <f t="shared" ref="Q3971:Q4034" si="374">LEFT(N3971,FIND("/",N3971,1)-1)</f>
        <v>theater</v>
      </c>
      <c r="R3971" t="str">
        <f t="shared" ref="R3971:R4034" si="375">RIGHT(N3971,LEN(N3971)-FIND("/",N3971,1))</f>
        <v>plays</v>
      </c>
      <c r="S3971" s="9">
        <f t="shared" ref="S3971:S4034" si="376">(((J3971/60)/60)/24)+DATE(1970,1,1)</f>
        <v>42601.854699074072</v>
      </c>
      <c r="T3971" s="9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0</v>
      </c>
      <c r="P3972" s="5">
        <f t="shared" si="373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42447.863553240735</v>
      </c>
      <c r="T3972" s="9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1</v>
      </c>
      <c r="P3973" s="5">
        <f t="shared" si="373"/>
        <v>22.67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41811.536180555559</v>
      </c>
      <c r="T3973" s="9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</v>
      </c>
      <c r="P3974" s="5">
        <f t="shared" si="373"/>
        <v>26.38</v>
      </c>
      <c r="Q3974" t="str">
        <f t="shared" si="374"/>
        <v>theater</v>
      </c>
      <c r="R3974" t="str">
        <f t="shared" si="375"/>
        <v>plays</v>
      </c>
      <c r="S3974" s="9">
        <f t="shared" si="376"/>
        <v>41981.067523148144</v>
      </c>
      <c r="T3974" s="9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</v>
      </c>
      <c r="P3975" s="5">
        <f t="shared" si="373"/>
        <v>105.54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42469.68414351852</v>
      </c>
      <c r="T3975" s="9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 s="5">
        <f t="shared" si="373"/>
        <v>29.09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42493.546851851846</v>
      </c>
      <c r="T3976" s="9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s="5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9">
        <f t="shared" si="376"/>
        <v>42534.866875</v>
      </c>
      <c r="T3977" s="9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48</v>
      </c>
      <c r="P3978" s="5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41830.858344907407</v>
      </c>
      <c r="T3978" s="9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</v>
      </c>
      <c r="P3979" s="5">
        <f t="shared" si="373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42543.788564814815</v>
      </c>
      <c r="T3979" s="9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11</v>
      </c>
      <c r="P3980" s="5">
        <f t="shared" si="373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41975.642974537041</v>
      </c>
      <c r="T3980" s="9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2</v>
      </c>
      <c r="P3981" s="5">
        <f t="shared" si="373"/>
        <v>18.329999999999998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42069.903437500005</v>
      </c>
      <c r="T3981" s="9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 s="5">
        <f t="shared" si="373"/>
        <v>64.290000000000006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41795.598923611113</v>
      </c>
      <c r="T3982" s="9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</v>
      </c>
      <c r="P3983" s="5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42508.179965277777</v>
      </c>
      <c r="T3983" s="9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 s="5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42132.809953703705</v>
      </c>
      <c r="T3984" s="9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35</v>
      </c>
      <c r="P3985" s="5">
        <f t="shared" si="373"/>
        <v>84.28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41747.86986111111</v>
      </c>
      <c r="T3985" s="9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</v>
      </c>
      <c r="P3986" s="5">
        <f t="shared" si="373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41920.963472222218</v>
      </c>
      <c r="T3986" s="9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</v>
      </c>
      <c r="P3987" s="5">
        <f t="shared" si="373"/>
        <v>33.74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42399.707407407404</v>
      </c>
      <c r="T3987" s="9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10</v>
      </c>
      <c r="P3988" s="5">
        <f t="shared" si="373"/>
        <v>37.54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42467.548541666663</v>
      </c>
      <c r="T3988" s="9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38</v>
      </c>
      <c r="P3989" s="5">
        <f t="shared" si="373"/>
        <v>11.62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41765.92465277778</v>
      </c>
      <c r="T3989" s="9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</v>
      </c>
      <c r="P3990" s="5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42230.08116898148</v>
      </c>
      <c r="T3990" s="9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s="5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9">
        <f t="shared" si="376"/>
        <v>42286.749780092592</v>
      </c>
      <c r="T3991" s="9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</v>
      </c>
      <c r="P3992" s="5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42401.672372685185</v>
      </c>
      <c r="T3992" s="9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 s="5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42125.644467592589</v>
      </c>
      <c r="T3993" s="9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</v>
      </c>
      <c r="P3994" s="5">
        <f t="shared" si="373"/>
        <v>60.11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42289.94049768518</v>
      </c>
      <c r="T3994" s="9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0</v>
      </c>
      <c r="P3995" s="5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42107.864722222221</v>
      </c>
      <c r="T3995" s="9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</v>
      </c>
      <c r="P3996" s="5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41809.389930555553</v>
      </c>
      <c r="T3996" s="9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 s="5">
        <f t="shared" si="373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42019.683761574073</v>
      </c>
      <c r="T3997" s="9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17</v>
      </c>
      <c r="P3998" s="5">
        <f t="shared" si="373"/>
        <v>29.24</v>
      </c>
      <c r="Q3998" t="str">
        <f t="shared" si="374"/>
        <v>theater</v>
      </c>
      <c r="R3998" t="str">
        <f t="shared" si="375"/>
        <v>plays</v>
      </c>
      <c r="S3998" s="9">
        <f t="shared" si="376"/>
        <v>41950.26694444444</v>
      </c>
      <c r="T3998" s="9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s="5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9">
        <f t="shared" si="376"/>
        <v>42069.391446759255</v>
      </c>
      <c r="T3999" s="9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</v>
      </c>
      <c r="P4000" s="5">
        <f t="shared" si="373"/>
        <v>59.58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42061.963263888887</v>
      </c>
      <c r="T4000" s="9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17</v>
      </c>
      <c r="P4001" s="5">
        <f t="shared" si="373"/>
        <v>82.57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41842.828680555554</v>
      </c>
      <c r="T4001" s="9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</v>
      </c>
      <c r="P4002" s="5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42437.64534722222</v>
      </c>
      <c r="T4002" s="9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38</v>
      </c>
      <c r="P4003" s="5">
        <f t="shared" si="373"/>
        <v>32.36</v>
      </c>
      <c r="Q4003" t="str">
        <f t="shared" si="374"/>
        <v>theater</v>
      </c>
      <c r="R4003" t="str">
        <f t="shared" si="375"/>
        <v>plays</v>
      </c>
      <c r="S4003" s="9">
        <f t="shared" si="376"/>
        <v>42775.964212962965</v>
      </c>
      <c r="T4003" s="9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2</v>
      </c>
      <c r="P4004" s="5">
        <f t="shared" si="373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41879.043530092589</v>
      </c>
      <c r="T4004" s="9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</v>
      </c>
      <c r="P4005" s="5">
        <f t="shared" si="373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42020.587349537032</v>
      </c>
      <c r="T4005" s="9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</v>
      </c>
      <c r="P4006" s="5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41890.16269675926</v>
      </c>
      <c r="T4006" s="9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</v>
      </c>
      <c r="P4007" s="5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41872.807696759257</v>
      </c>
      <c r="T4007" s="9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0</v>
      </c>
      <c r="P4008" s="5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42391.772997685184</v>
      </c>
      <c r="T4008" s="9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</v>
      </c>
      <c r="P4009" s="5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41848.772928240738</v>
      </c>
      <c r="T4009" s="9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 s="5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42177.964201388888</v>
      </c>
      <c r="T4010" s="9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4</v>
      </c>
      <c r="P4011" s="5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41851.700925925928</v>
      </c>
      <c r="T4011" s="9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</v>
      </c>
      <c r="P4012" s="5">
        <f t="shared" si="373"/>
        <v>45.84</v>
      </c>
      <c r="Q4012" t="str">
        <f t="shared" si="374"/>
        <v>theater</v>
      </c>
      <c r="R4012" t="str">
        <f t="shared" si="375"/>
        <v>plays</v>
      </c>
      <c r="S4012" s="9">
        <f t="shared" si="376"/>
        <v>41921.770439814813</v>
      </c>
      <c r="T4012" s="9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8</v>
      </c>
      <c r="P4013" s="5">
        <f t="shared" si="373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42002.54488425926</v>
      </c>
      <c r="T4013" s="9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s="5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9">
        <f t="shared" si="376"/>
        <v>42096.544548611113</v>
      </c>
      <c r="T4014" s="9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</v>
      </c>
      <c r="P4015" s="5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42021.301192129627</v>
      </c>
      <c r="T4015" s="9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s="5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9">
        <f t="shared" si="376"/>
        <v>42419.246168981481</v>
      </c>
      <c r="T4016" s="9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0</v>
      </c>
      <c r="P4017" s="5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42174.780821759254</v>
      </c>
      <c r="T4017" s="9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</v>
      </c>
      <c r="P4018" s="5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41869.872685185182</v>
      </c>
      <c r="T4018" s="9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</v>
      </c>
      <c r="P4019" s="5">
        <f t="shared" si="373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41856.672152777777</v>
      </c>
      <c r="T4019" s="9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9</v>
      </c>
      <c r="P4020" s="5">
        <f t="shared" si="373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42620.91097222222</v>
      </c>
      <c r="T4020" s="9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1</v>
      </c>
      <c r="P4021" s="5">
        <f t="shared" si="373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42417.675879629634</v>
      </c>
      <c r="T4021" s="9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17</v>
      </c>
      <c r="P4022" s="5">
        <f t="shared" si="373"/>
        <v>33.33</v>
      </c>
      <c r="Q4022" t="str">
        <f t="shared" si="374"/>
        <v>theater</v>
      </c>
      <c r="R4022" t="str">
        <f t="shared" si="375"/>
        <v>plays</v>
      </c>
      <c r="S4022" s="9">
        <f t="shared" si="376"/>
        <v>42057.190960648149</v>
      </c>
      <c r="T4022" s="9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1</v>
      </c>
      <c r="P4023" s="5">
        <f t="shared" si="373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41878.911550925928</v>
      </c>
      <c r="T4023" s="9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70</v>
      </c>
      <c r="P4024" s="5">
        <f t="shared" si="373"/>
        <v>63.56</v>
      </c>
      <c r="Q4024" t="str">
        <f t="shared" si="374"/>
        <v>theater</v>
      </c>
      <c r="R4024" t="str">
        <f t="shared" si="375"/>
        <v>plays</v>
      </c>
      <c r="S4024" s="9">
        <f t="shared" si="376"/>
        <v>41990.584108796291</v>
      </c>
      <c r="T4024" s="9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s="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9">
        <f t="shared" si="376"/>
        <v>42408.999571759254</v>
      </c>
      <c r="T4025" s="9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</v>
      </c>
      <c r="P4026" s="5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42217.670104166667</v>
      </c>
      <c r="T4026" s="9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 s="5">
        <f t="shared" si="373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42151.237685185188</v>
      </c>
      <c r="T4027" s="9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s="5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9">
        <f t="shared" si="376"/>
        <v>42282.655543981484</v>
      </c>
      <c r="T4028" s="9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</v>
      </c>
      <c r="P4029" s="5">
        <f t="shared" si="373"/>
        <v>30.71</v>
      </c>
      <c r="Q4029" t="str">
        <f t="shared" si="374"/>
        <v>theater</v>
      </c>
      <c r="R4029" t="str">
        <f t="shared" si="375"/>
        <v>plays</v>
      </c>
      <c r="S4029" s="9">
        <f t="shared" si="376"/>
        <v>42768.97084490741</v>
      </c>
      <c r="T4029" s="9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</v>
      </c>
      <c r="P4030" s="5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41765.938657407409</v>
      </c>
      <c r="T4030" s="9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s="5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9">
        <f t="shared" si="376"/>
        <v>42322.025115740747</v>
      </c>
      <c r="T4031" s="9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 s="5">
        <f t="shared" si="373"/>
        <v>66.67</v>
      </c>
      <c r="Q4032" t="str">
        <f t="shared" si="374"/>
        <v>theater</v>
      </c>
      <c r="R4032" t="str">
        <f t="shared" si="375"/>
        <v>plays</v>
      </c>
      <c r="S4032" s="9">
        <f t="shared" si="376"/>
        <v>42374.655081018514</v>
      </c>
      <c r="T4032" s="9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s="5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9">
        <f t="shared" si="376"/>
        <v>41941.585231481484</v>
      </c>
      <c r="T4033" s="9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7</v>
      </c>
      <c r="P4034" s="5">
        <f t="shared" si="373"/>
        <v>59</v>
      </c>
      <c r="Q4034" t="str">
        <f t="shared" si="374"/>
        <v>theater</v>
      </c>
      <c r="R4034" t="str">
        <f t="shared" si="375"/>
        <v>plays</v>
      </c>
      <c r="S4034" s="9">
        <f t="shared" si="376"/>
        <v>42293.809212962966</v>
      </c>
      <c r="T4034" s="9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ROUND((E4035/D4035)*100,0)</f>
        <v>26</v>
      </c>
      <c r="P4035" s="5">
        <f t="shared" ref="P4035:P4098" si="379">ROUND((E4035/L4035),2)</f>
        <v>65.34</v>
      </c>
      <c r="Q4035" t="str">
        <f t="shared" ref="Q4035:Q4098" si="380">LEFT(N4035,FIND("/",N4035,1)-1)</f>
        <v>theater</v>
      </c>
      <c r="R4035" t="str">
        <f t="shared" ref="R4035:R4098" si="381">RIGHT(N4035,LEN(N4035)-FIND("/",N4035,1))</f>
        <v>plays</v>
      </c>
      <c r="S4035" s="9">
        <f t="shared" ref="S4035:S4098" si="382">(((J4035/60)/60)/24)+DATE(1970,1,1)</f>
        <v>42614.268796296295</v>
      </c>
      <c r="T4035" s="9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</v>
      </c>
      <c r="P4036" s="5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42067.947337962964</v>
      </c>
      <c r="T4036" s="9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37</v>
      </c>
      <c r="P4037" s="5">
        <f t="shared" si="379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41903.882951388885</v>
      </c>
      <c r="T4037" s="9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</v>
      </c>
      <c r="P4038" s="5">
        <f t="shared" si="379"/>
        <v>166.06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41804.937083333331</v>
      </c>
      <c r="T4038" s="9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</v>
      </c>
      <c r="P4039" s="5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42497.070775462969</v>
      </c>
      <c r="T4039" s="9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</v>
      </c>
      <c r="P4040" s="5">
        <f t="shared" si="379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41869.798726851855</v>
      </c>
      <c r="T4040" s="9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 s="5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42305.670914351853</v>
      </c>
      <c r="T4041" s="9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</v>
      </c>
      <c r="P4042" s="5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42144.231527777782</v>
      </c>
      <c r="T4042" s="9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</v>
      </c>
      <c r="P4043" s="5">
        <f t="shared" si="379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42559.474004629628</v>
      </c>
      <c r="T4043" s="9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</v>
      </c>
      <c r="P4044" s="5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41995.084074074075</v>
      </c>
      <c r="T4044" s="9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s="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9">
        <f t="shared" si="382"/>
        <v>41948.957465277781</v>
      </c>
      <c r="T4045" s="9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38</v>
      </c>
      <c r="P4046" s="5">
        <f t="shared" si="379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42074.219699074078</v>
      </c>
      <c r="T4046" s="9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</v>
      </c>
      <c r="P4047" s="5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41842.201261574075</v>
      </c>
      <c r="T4047" s="9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</v>
      </c>
      <c r="P4048" s="5">
        <f t="shared" si="379"/>
        <v>38.33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41904.650578703702</v>
      </c>
      <c r="T4048" s="9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</v>
      </c>
      <c r="P4049" s="5">
        <f t="shared" si="379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41991.022488425922</v>
      </c>
      <c r="T4049" s="9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18</v>
      </c>
      <c r="P4050" s="5">
        <f t="shared" si="379"/>
        <v>32.979999999999997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42436.509108796294</v>
      </c>
      <c r="T4050" s="9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</v>
      </c>
      <c r="P4051" s="5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42169.958506944444</v>
      </c>
      <c r="T4051" s="9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0</v>
      </c>
      <c r="P4052" s="5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41905.636469907404</v>
      </c>
      <c r="T4052" s="9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s="5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9">
        <f t="shared" si="382"/>
        <v>41761.810150462967</v>
      </c>
      <c r="T4053" s="9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38</v>
      </c>
      <c r="P4054" s="5">
        <f t="shared" si="379"/>
        <v>86.62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41865.878657407404</v>
      </c>
      <c r="T4054" s="9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 s="5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41928.690138888887</v>
      </c>
      <c r="T4055" s="9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s="5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9">
        <f t="shared" si="382"/>
        <v>42613.841261574074</v>
      </c>
      <c r="T4056" s="9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18</v>
      </c>
      <c r="P4057" s="5">
        <f t="shared" si="379"/>
        <v>41.95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41779.648506944446</v>
      </c>
      <c r="T4057" s="9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 s="5">
        <f t="shared" si="379"/>
        <v>88.33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42534.933321759265</v>
      </c>
      <c r="T4058" s="9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</v>
      </c>
      <c r="P4059" s="5">
        <f t="shared" si="379"/>
        <v>129.16999999999999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42310.968518518523</v>
      </c>
      <c r="T4059" s="9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3</v>
      </c>
      <c r="P4060" s="5">
        <f t="shared" si="379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42446.060694444444</v>
      </c>
      <c r="T4060" s="9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3</v>
      </c>
      <c r="P4061" s="5">
        <f t="shared" si="379"/>
        <v>35.71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41866.640648148146</v>
      </c>
      <c r="T4061" s="9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3</v>
      </c>
      <c r="P4062" s="5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41779.695092592592</v>
      </c>
      <c r="T4062" s="9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s="5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9">
        <f t="shared" si="382"/>
        <v>42421.141469907408</v>
      </c>
      <c r="T4063" s="9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</v>
      </c>
      <c r="P4064" s="5">
        <f t="shared" si="379"/>
        <v>163.33000000000001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42523.739212962959</v>
      </c>
      <c r="T4064" s="9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</v>
      </c>
      <c r="P4065" s="5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41787.681527777779</v>
      </c>
      <c r="T4065" s="9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</v>
      </c>
      <c r="P4066" s="5">
        <f t="shared" si="379"/>
        <v>64.17</v>
      </c>
      <c r="Q4066" t="str">
        <f t="shared" si="380"/>
        <v>theater</v>
      </c>
      <c r="R4066" t="str">
        <f t="shared" si="381"/>
        <v>plays</v>
      </c>
      <c r="S4066" s="9">
        <f t="shared" si="382"/>
        <v>42093.588263888887</v>
      </c>
      <c r="T4066" s="9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1</v>
      </c>
      <c r="P4067" s="5">
        <f t="shared" si="379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41833.951516203706</v>
      </c>
      <c r="T4067" s="9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</v>
      </c>
      <c r="P4068" s="5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42479.039212962962</v>
      </c>
      <c r="T4068" s="9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61</v>
      </c>
      <c r="P4069" s="5">
        <f t="shared" si="379"/>
        <v>179.12</v>
      </c>
      <c r="Q4069" t="str">
        <f t="shared" si="380"/>
        <v>theater</v>
      </c>
      <c r="R4069" t="str">
        <f t="shared" si="381"/>
        <v>plays</v>
      </c>
      <c r="S4069" s="9">
        <f t="shared" si="382"/>
        <v>42235.117476851854</v>
      </c>
      <c r="T4069" s="9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 s="5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42718.963599537034</v>
      </c>
      <c r="T4070" s="9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</v>
      </c>
      <c r="P4071" s="5">
        <f t="shared" si="379"/>
        <v>33.08</v>
      </c>
      <c r="Q4071" t="str">
        <f t="shared" si="380"/>
        <v>theater</v>
      </c>
      <c r="R4071" t="str">
        <f t="shared" si="381"/>
        <v>plays</v>
      </c>
      <c r="S4071" s="9">
        <f t="shared" si="382"/>
        <v>42022.661527777775</v>
      </c>
      <c r="T4071" s="9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17</v>
      </c>
      <c r="P4072" s="5">
        <f t="shared" si="379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42031.666898148149</v>
      </c>
      <c r="T4072" s="9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s="5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9">
        <f t="shared" si="382"/>
        <v>42700.804756944446</v>
      </c>
      <c r="T4073" s="9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</v>
      </c>
      <c r="P4074" s="5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41812.77443287037</v>
      </c>
      <c r="T4074" s="9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</v>
      </c>
      <c r="P4075" s="5">
        <f t="shared" si="379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42078.34520833334</v>
      </c>
      <c r="T4075" s="9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27</v>
      </c>
      <c r="P4076" s="5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42283.552951388891</v>
      </c>
      <c r="T4076" s="9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29</v>
      </c>
      <c r="P4077" s="5">
        <f t="shared" si="379"/>
        <v>44.31</v>
      </c>
      <c r="Q4077" t="str">
        <f t="shared" si="380"/>
        <v>theater</v>
      </c>
      <c r="R4077" t="str">
        <f t="shared" si="381"/>
        <v>plays</v>
      </c>
      <c r="S4077" s="9">
        <f t="shared" si="382"/>
        <v>41779.045937499999</v>
      </c>
      <c r="T4077" s="9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s="5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9">
        <f t="shared" si="382"/>
        <v>41905.795706018522</v>
      </c>
      <c r="T4078" s="9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9</v>
      </c>
      <c r="P4079" s="5">
        <f t="shared" si="379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42695.7105787037</v>
      </c>
      <c r="T4079" s="9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s="5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9">
        <f t="shared" si="382"/>
        <v>42732.787523148145</v>
      </c>
      <c r="T4080" s="9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</v>
      </c>
      <c r="P4081" s="5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42510.938900462963</v>
      </c>
      <c r="T4081" s="9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s="5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9">
        <f t="shared" si="382"/>
        <v>42511.698101851856</v>
      </c>
      <c r="T4082" s="9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16</v>
      </c>
      <c r="P4083" s="5">
        <f t="shared" si="379"/>
        <v>29.17</v>
      </c>
      <c r="Q4083" t="str">
        <f t="shared" si="380"/>
        <v>theater</v>
      </c>
      <c r="R4083" t="str">
        <f t="shared" si="381"/>
        <v>plays</v>
      </c>
      <c r="S4083" s="9">
        <f t="shared" si="382"/>
        <v>42041.581307870365</v>
      </c>
      <c r="T4083" s="9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 s="5">
        <f t="shared" si="379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42307.189270833333</v>
      </c>
      <c r="T4084" s="9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22</v>
      </c>
      <c r="P4085" s="5">
        <f t="shared" si="379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42353.761759259258</v>
      </c>
      <c r="T4085" s="9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</v>
      </c>
      <c r="P4086" s="5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42622.436412037037</v>
      </c>
      <c r="T4086" s="9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</v>
      </c>
      <c r="P4087" s="5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42058.603877314818</v>
      </c>
      <c r="T4087" s="9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5</v>
      </c>
      <c r="P4088" s="5">
        <f t="shared" si="379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42304.940960648149</v>
      </c>
      <c r="T4088" s="9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s="5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9">
        <f t="shared" si="382"/>
        <v>42538.742893518516</v>
      </c>
      <c r="T4089" s="9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11</v>
      </c>
      <c r="P4090" s="5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41990.612546296295</v>
      </c>
      <c r="T4090" s="9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5</v>
      </c>
      <c r="P4091" s="5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42122.732499999998</v>
      </c>
      <c r="T4091" s="9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</v>
      </c>
      <c r="P4092" s="5">
        <f t="shared" si="379"/>
        <v>10.67</v>
      </c>
      <c r="Q4092" t="str">
        <f t="shared" si="380"/>
        <v>theater</v>
      </c>
      <c r="R4092" t="str">
        <f t="shared" si="381"/>
        <v>plays</v>
      </c>
      <c r="S4092" s="9">
        <f t="shared" si="382"/>
        <v>42209.67288194444</v>
      </c>
      <c r="T4092" s="9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13</v>
      </c>
      <c r="P4093" s="5">
        <f t="shared" si="379"/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41990.506377314814</v>
      </c>
      <c r="T4093" s="9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0</v>
      </c>
      <c r="P4094" s="5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42039.194988425923</v>
      </c>
      <c r="T4094" s="9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</v>
      </c>
      <c r="P4095" s="5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42178.815891203703</v>
      </c>
      <c r="T4095" s="9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37</v>
      </c>
      <c r="P4096" s="5">
        <f t="shared" si="379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41890.086805555555</v>
      </c>
      <c r="T4096" s="9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3</v>
      </c>
      <c r="P4097" s="5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42693.031828703708</v>
      </c>
      <c r="T4097" s="9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</v>
      </c>
      <c r="P4098" s="5">
        <f t="shared" si="379"/>
        <v>80</v>
      </c>
      <c r="Q4098" t="str">
        <f t="shared" si="380"/>
        <v>theater</v>
      </c>
      <c r="R4098" t="str">
        <f t="shared" si="381"/>
        <v>plays</v>
      </c>
      <c r="S4098" s="9">
        <f t="shared" si="382"/>
        <v>42750.530312499999</v>
      </c>
      <c r="T4098" s="9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ROUND((E4099/D4099)*100,0)</f>
        <v>0</v>
      </c>
      <c r="P4099" s="5" t="e">
        <f t="shared" ref="P4099:P4115" si="385">ROUND((E4099/L4099),2)</f>
        <v>#DIV/0!</v>
      </c>
      <c r="Q4099" t="str">
        <f t="shared" ref="Q4099:Q4115" si="386">LEFT(N4099,FIND("/",N4099,1)-1)</f>
        <v>theater</v>
      </c>
      <c r="R4099" t="str">
        <f t="shared" ref="R4099:R4115" si="387">RIGHT(N4099,LEN(N4099)-FIND("/",N4099,1))</f>
        <v>plays</v>
      </c>
      <c r="S4099" s="9">
        <f t="shared" ref="S4099:S4115" si="388">(((J4099/60)/60)/24)+DATE(1970,1,1)</f>
        <v>42344.824502314819</v>
      </c>
      <c r="T4099" s="9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s="5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9">
        <f t="shared" si="388"/>
        <v>42495.722187499996</v>
      </c>
      <c r="T4100" s="9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</v>
      </c>
      <c r="P4101" s="5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42570.850381944445</v>
      </c>
      <c r="T4101" s="9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s="5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9">
        <f t="shared" si="388"/>
        <v>41927.124884259261</v>
      </c>
      <c r="T4102" s="9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s="5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9">
        <f t="shared" si="388"/>
        <v>42730.903726851851</v>
      </c>
      <c r="T4103" s="9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</v>
      </c>
      <c r="P4104" s="5">
        <f t="shared" si="385"/>
        <v>22.83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42475.848067129627</v>
      </c>
      <c r="T4104" s="9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 s="5">
        <f t="shared" si="385"/>
        <v>16.670000000000002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42188.83293981482</v>
      </c>
      <c r="T4105" s="9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</v>
      </c>
      <c r="P4106" s="5">
        <f t="shared" si="385"/>
        <v>45.79</v>
      </c>
      <c r="Q4106" t="str">
        <f t="shared" si="386"/>
        <v>theater</v>
      </c>
      <c r="R4106" t="str">
        <f t="shared" si="387"/>
        <v>plays</v>
      </c>
      <c r="S4106" s="9">
        <f t="shared" si="388"/>
        <v>42640.278171296297</v>
      </c>
      <c r="T4106" s="9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7</v>
      </c>
      <c r="P4107" s="5">
        <f t="shared" si="385"/>
        <v>383.33</v>
      </c>
      <c r="Q4107" t="str">
        <f t="shared" si="386"/>
        <v>theater</v>
      </c>
      <c r="R4107" t="str">
        <f t="shared" si="387"/>
        <v>plays</v>
      </c>
      <c r="S4107" s="9">
        <f t="shared" si="388"/>
        <v>42697.010520833333</v>
      </c>
      <c r="T4107" s="9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71</v>
      </c>
      <c r="P4108" s="5">
        <f t="shared" si="385"/>
        <v>106.97</v>
      </c>
      <c r="Q4108" t="str">
        <f t="shared" si="386"/>
        <v>theater</v>
      </c>
      <c r="R4108" t="str">
        <f t="shared" si="387"/>
        <v>plays</v>
      </c>
      <c r="S4108" s="9">
        <f t="shared" si="388"/>
        <v>42053.049375000002</v>
      </c>
      <c r="T4108" s="9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</v>
      </c>
      <c r="P4109" s="5">
        <f t="shared" si="385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41883.916678240741</v>
      </c>
      <c r="T4109" s="9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2</v>
      </c>
      <c r="P4110" s="5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42767.031678240746</v>
      </c>
      <c r="T4110" s="9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s="5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9">
        <f t="shared" si="388"/>
        <v>42307.539398148147</v>
      </c>
      <c r="T4111" s="9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29</v>
      </c>
      <c r="P4112" s="5">
        <f t="shared" si="385"/>
        <v>14.33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42512.626747685179</v>
      </c>
      <c r="T4112" s="9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</v>
      </c>
      <c r="P4113" s="5">
        <f t="shared" si="385"/>
        <v>15.67</v>
      </c>
      <c r="Q4113" t="str">
        <f t="shared" si="386"/>
        <v>theater</v>
      </c>
      <c r="R4113" t="str">
        <f t="shared" si="387"/>
        <v>plays</v>
      </c>
      <c r="S4113" s="9">
        <f t="shared" si="388"/>
        <v>42029.135879629626</v>
      </c>
      <c r="T4113" s="9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</v>
      </c>
      <c r="P4114" s="5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42400.946597222224</v>
      </c>
      <c r="T4114" s="9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</v>
      </c>
      <c r="P4115" s="5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42358.573182870372</v>
      </c>
      <c r="T4115" s="9">
        <f t="shared" si="389"/>
        <v>42377.273611111115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failed">
      <formula>NOT(ISERROR(SEARCH("failed",F1)))</formula>
    </cfRule>
  </conditionalFormatting>
  <conditionalFormatting sqref="O2:O1048576">
    <cfRule type="colorScale" priority="1">
      <colorScale>
        <cfvo type="num" val="0"/>
        <cfvo type="num" val="100"/>
        <cfvo type="num" val="200"/>
        <color rgb="FFC00000"/>
        <color theme="9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65342-7D81-BF4F-99DD-50666E5A0137}">
  <sheetPr codeName="Sheet2"/>
  <dimension ref="A1:F14"/>
  <sheetViews>
    <sheetView topLeftCell="A2" workbookViewId="0">
      <selection activeCell="E9" sqref="E9"/>
    </sheetView>
  </sheetViews>
  <sheetFormatPr baseColWidth="10" defaultRowHeight="15" x14ac:dyDescent="0.2"/>
  <cols>
    <col min="1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81" width="3.1640625" bestFit="1" customWidth="1"/>
    <col min="82" max="348" width="4.1640625" bestFit="1" customWidth="1"/>
    <col min="349" max="374" width="5.1640625" bestFit="1" customWidth="1"/>
    <col min="375" max="375" width="6.1640625" bestFit="1" customWidth="1"/>
    <col min="376" max="377" width="7.1640625" bestFit="1" customWidth="1"/>
    <col min="378" max="378" width="8.1640625" bestFit="1" customWidth="1"/>
    <col min="379" max="379" width="10" bestFit="1" customWidth="1"/>
  </cols>
  <sheetData>
    <row r="1" spans="1:6" x14ac:dyDescent="0.2">
      <c r="A1" s="6" t="s">
        <v>8223</v>
      </c>
      <c r="B1" t="s">
        <v>8363</v>
      </c>
    </row>
    <row r="3" spans="1:6" x14ac:dyDescent="0.2">
      <c r="A3" s="6" t="s">
        <v>8364</v>
      </c>
      <c r="B3" s="6" t="s">
        <v>8360</v>
      </c>
    </row>
    <row r="4" spans="1:6" x14ac:dyDescent="0.2">
      <c r="A4" s="6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7" t="s">
        <v>8310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">
      <c r="A6" s="7" t="s">
        <v>8336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">
      <c r="A7" s="7" t="s">
        <v>8333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">
      <c r="A8" s="7" t="s">
        <v>8331</v>
      </c>
      <c r="B8" s="8">
        <v>24</v>
      </c>
      <c r="C8" s="8"/>
      <c r="D8" s="8"/>
      <c r="E8" s="8"/>
      <c r="F8" s="8">
        <v>24</v>
      </c>
    </row>
    <row r="9" spans="1:6" x14ac:dyDescent="0.2">
      <c r="A9" s="7" t="s">
        <v>8325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">
      <c r="A10" s="7" t="s">
        <v>8338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">
      <c r="A11" s="7" t="s">
        <v>8322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">
      <c r="A12" s="7" t="s">
        <v>8319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">
      <c r="A13" s="7" t="s">
        <v>8317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">
      <c r="A14" s="7" t="s">
        <v>8362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82EFA4-5254-B14B-B452-414ED87D1264}">
  <sheetPr codeName="Sheet3"/>
  <dimension ref="A1:F46"/>
  <sheetViews>
    <sheetView workbookViewId="0">
      <selection activeCell="E33" sqref="E33"/>
    </sheetView>
  </sheetViews>
  <sheetFormatPr baseColWidth="10" defaultRowHeight="15" x14ac:dyDescent="0.2"/>
  <cols>
    <col min="1" max="1" width="18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6" t="s">
        <v>8223</v>
      </c>
      <c r="B1" t="s">
        <v>8363</v>
      </c>
    </row>
    <row r="3" spans="1:6" x14ac:dyDescent="0.2">
      <c r="A3" s="6" t="s">
        <v>8365</v>
      </c>
      <c r="B3" s="6" t="s">
        <v>8360</v>
      </c>
    </row>
    <row r="4" spans="1:6" x14ac:dyDescent="0.2">
      <c r="A4" s="6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7" t="s">
        <v>8316</v>
      </c>
      <c r="B5" s="8"/>
      <c r="C5" s="8">
        <v>100</v>
      </c>
      <c r="D5" s="8"/>
      <c r="E5" s="8"/>
      <c r="F5" s="8">
        <v>100</v>
      </c>
    </row>
    <row r="6" spans="1:6" x14ac:dyDescent="0.2">
      <c r="A6" s="7" t="s">
        <v>8344</v>
      </c>
      <c r="B6" s="8">
        <v>20</v>
      </c>
      <c r="C6" s="8"/>
      <c r="D6" s="8"/>
      <c r="E6" s="8"/>
      <c r="F6" s="8">
        <v>20</v>
      </c>
    </row>
    <row r="7" spans="1:6" x14ac:dyDescent="0.2">
      <c r="A7" s="7" t="s">
        <v>8332</v>
      </c>
      <c r="B7" s="8">
        <v>24</v>
      </c>
      <c r="C7" s="8"/>
      <c r="D7" s="8"/>
      <c r="E7" s="8"/>
      <c r="F7" s="8">
        <v>24</v>
      </c>
    </row>
    <row r="8" spans="1:6" x14ac:dyDescent="0.2">
      <c r="A8" s="7" t="s">
        <v>8358</v>
      </c>
      <c r="B8" s="8"/>
      <c r="C8" s="8">
        <v>40</v>
      </c>
      <c r="D8" s="8"/>
      <c r="E8" s="8"/>
      <c r="F8" s="8">
        <v>40</v>
      </c>
    </row>
    <row r="9" spans="1:6" x14ac:dyDescent="0.2">
      <c r="A9" s="7" t="s">
        <v>8354</v>
      </c>
      <c r="B9" s="8"/>
      <c r="C9" s="8"/>
      <c r="D9" s="8"/>
      <c r="E9" s="8">
        <v>40</v>
      </c>
      <c r="F9" s="8">
        <v>40</v>
      </c>
    </row>
    <row r="10" spans="1:6" x14ac:dyDescent="0.2">
      <c r="A10" s="7" t="s">
        <v>8315</v>
      </c>
      <c r="B10" s="8"/>
      <c r="C10" s="8"/>
      <c r="D10" s="8"/>
      <c r="E10" s="8">
        <v>180</v>
      </c>
      <c r="F10" s="8">
        <v>180</v>
      </c>
    </row>
    <row r="11" spans="1:6" x14ac:dyDescent="0.2">
      <c r="A11" s="7" t="s">
        <v>8314</v>
      </c>
      <c r="B11" s="8"/>
      <c r="C11" s="8">
        <v>80</v>
      </c>
      <c r="D11" s="8"/>
      <c r="E11" s="8"/>
      <c r="F11" s="8">
        <v>80</v>
      </c>
    </row>
    <row r="12" spans="1:6" x14ac:dyDescent="0.2">
      <c r="A12" s="7" t="s">
        <v>8330</v>
      </c>
      <c r="B12" s="8"/>
      <c r="C12" s="8"/>
      <c r="D12" s="8"/>
      <c r="E12" s="8">
        <v>40</v>
      </c>
      <c r="F12" s="8">
        <v>40</v>
      </c>
    </row>
    <row r="13" spans="1:6" x14ac:dyDescent="0.2">
      <c r="A13" s="7" t="s">
        <v>8347</v>
      </c>
      <c r="B13" s="8"/>
      <c r="C13" s="8">
        <v>40</v>
      </c>
      <c r="D13" s="8">
        <v>20</v>
      </c>
      <c r="E13" s="8"/>
      <c r="F13" s="8">
        <v>60</v>
      </c>
    </row>
    <row r="14" spans="1:6" x14ac:dyDescent="0.2">
      <c r="A14" s="7" t="s">
        <v>8324</v>
      </c>
      <c r="B14" s="8"/>
      <c r="C14" s="8">
        <v>40</v>
      </c>
      <c r="D14" s="8"/>
      <c r="E14" s="8"/>
      <c r="F14" s="8">
        <v>40</v>
      </c>
    </row>
    <row r="15" spans="1:6" x14ac:dyDescent="0.2">
      <c r="A15" s="7" t="s">
        <v>8337</v>
      </c>
      <c r="B15" s="8">
        <v>20</v>
      </c>
      <c r="C15" s="8">
        <v>120</v>
      </c>
      <c r="D15" s="8"/>
      <c r="E15" s="8"/>
      <c r="F15" s="8">
        <v>140</v>
      </c>
    </row>
    <row r="16" spans="1:6" x14ac:dyDescent="0.2">
      <c r="A16" s="7" t="s">
        <v>8348</v>
      </c>
      <c r="B16" s="8"/>
      <c r="C16" s="8">
        <v>20</v>
      </c>
      <c r="D16" s="8"/>
      <c r="E16" s="8"/>
      <c r="F16" s="8">
        <v>20</v>
      </c>
    </row>
    <row r="17" spans="1:6" x14ac:dyDescent="0.2">
      <c r="A17" s="7" t="s">
        <v>8349</v>
      </c>
      <c r="B17" s="8"/>
      <c r="C17" s="8"/>
      <c r="D17" s="8"/>
      <c r="E17" s="8">
        <v>140</v>
      </c>
      <c r="F17" s="8">
        <v>140</v>
      </c>
    </row>
    <row r="18" spans="1:6" x14ac:dyDescent="0.2">
      <c r="A18" s="7" t="s">
        <v>8329</v>
      </c>
      <c r="B18" s="8"/>
      <c r="C18" s="8">
        <v>20</v>
      </c>
      <c r="D18" s="8"/>
      <c r="E18" s="8">
        <v>140</v>
      </c>
      <c r="F18" s="8">
        <v>160</v>
      </c>
    </row>
    <row r="19" spans="1:6" x14ac:dyDescent="0.2">
      <c r="A19" s="7" t="s">
        <v>8328</v>
      </c>
      <c r="B19" s="8"/>
      <c r="C19" s="8">
        <v>60</v>
      </c>
      <c r="D19" s="8"/>
      <c r="E19" s="8"/>
      <c r="F19" s="8">
        <v>60</v>
      </c>
    </row>
    <row r="20" spans="1:6" x14ac:dyDescent="0.2">
      <c r="A20" s="7" t="s">
        <v>8356</v>
      </c>
      <c r="B20" s="8"/>
      <c r="C20" s="8">
        <v>11</v>
      </c>
      <c r="D20" s="8"/>
      <c r="E20" s="8">
        <v>9</v>
      </c>
      <c r="F20" s="8">
        <v>20</v>
      </c>
    </row>
    <row r="21" spans="1:6" x14ac:dyDescent="0.2">
      <c r="A21" s="7" t="s">
        <v>8327</v>
      </c>
      <c r="B21" s="8"/>
      <c r="C21" s="8"/>
      <c r="D21" s="8"/>
      <c r="E21" s="8">
        <v>20</v>
      </c>
      <c r="F21" s="8">
        <v>20</v>
      </c>
    </row>
    <row r="22" spans="1:6" x14ac:dyDescent="0.2">
      <c r="A22" s="7" t="s">
        <v>8335</v>
      </c>
      <c r="B22" s="8"/>
      <c r="C22" s="8">
        <v>40</v>
      </c>
      <c r="D22" s="8"/>
      <c r="E22" s="8"/>
      <c r="F22" s="8">
        <v>40</v>
      </c>
    </row>
    <row r="23" spans="1:6" x14ac:dyDescent="0.2">
      <c r="A23" s="7" t="s">
        <v>8359</v>
      </c>
      <c r="B23" s="8">
        <v>20</v>
      </c>
      <c r="C23" s="8">
        <v>60</v>
      </c>
      <c r="D23" s="8"/>
      <c r="E23" s="8">
        <v>60</v>
      </c>
      <c r="F23" s="8">
        <v>140</v>
      </c>
    </row>
    <row r="24" spans="1:6" x14ac:dyDescent="0.2">
      <c r="A24" s="7" t="s">
        <v>8343</v>
      </c>
      <c r="B24" s="8"/>
      <c r="C24" s="8">
        <v>20</v>
      </c>
      <c r="D24" s="8"/>
      <c r="E24" s="8"/>
      <c r="F24" s="8">
        <v>20</v>
      </c>
    </row>
    <row r="25" spans="1:6" x14ac:dyDescent="0.2">
      <c r="A25" s="7" t="s">
        <v>8323</v>
      </c>
      <c r="B25" s="8"/>
      <c r="C25" s="8"/>
      <c r="D25" s="8"/>
      <c r="E25" s="8">
        <v>60</v>
      </c>
      <c r="F25" s="8">
        <v>60</v>
      </c>
    </row>
    <row r="26" spans="1:6" x14ac:dyDescent="0.2">
      <c r="A26" s="7" t="s">
        <v>8350</v>
      </c>
      <c r="B26" s="8"/>
      <c r="C26" s="8">
        <v>20</v>
      </c>
      <c r="D26" s="8"/>
      <c r="E26" s="8"/>
      <c r="F26" s="8">
        <v>20</v>
      </c>
    </row>
    <row r="27" spans="1:6" x14ac:dyDescent="0.2">
      <c r="A27" s="7" t="s">
        <v>8339</v>
      </c>
      <c r="B27" s="8"/>
      <c r="C27" s="8">
        <v>57</v>
      </c>
      <c r="D27" s="8"/>
      <c r="E27" s="8">
        <v>103</v>
      </c>
      <c r="F27" s="8">
        <v>160</v>
      </c>
    </row>
    <row r="28" spans="1:6" x14ac:dyDescent="0.2">
      <c r="A28" s="7" t="s">
        <v>8345</v>
      </c>
      <c r="B28" s="8"/>
      <c r="C28" s="8">
        <v>20</v>
      </c>
      <c r="D28" s="8"/>
      <c r="E28" s="8"/>
      <c r="F28" s="8">
        <v>20</v>
      </c>
    </row>
    <row r="29" spans="1:6" x14ac:dyDescent="0.2">
      <c r="A29" s="7" t="s">
        <v>8318</v>
      </c>
      <c r="B29" s="8"/>
      <c r="C29" s="8">
        <v>353</v>
      </c>
      <c r="D29" s="8">
        <v>19</v>
      </c>
      <c r="E29" s="8">
        <v>694</v>
      </c>
      <c r="F29" s="8">
        <v>1066</v>
      </c>
    </row>
    <row r="30" spans="1:6" x14ac:dyDescent="0.2">
      <c r="A30" s="7" t="s">
        <v>8346</v>
      </c>
      <c r="B30" s="8"/>
      <c r="C30" s="8"/>
      <c r="D30" s="8"/>
      <c r="E30" s="8">
        <v>40</v>
      </c>
      <c r="F30" s="8">
        <v>40</v>
      </c>
    </row>
    <row r="31" spans="1:6" x14ac:dyDescent="0.2">
      <c r="A31" s="7" t="s">
        <v>8342</v>
      </c>
      <c r="B31" s="8"/>
      <c r="C31" s="8"/>
      <c r="D31" s="8"/>
      <c r="E31" s="8">
        <v>20</v>
      </c>
      <c r="F31" s="8">
        <v>20</v>
      </c>
    </row>
    <row r="32" spans="1:6" x14ac:dyDescent="0.2">
      <c r="A32" s="7" t="s">
        <v>8353</v>
      </c>
      <c r="B32" s="8"/>
      <c r="C32" s="8">
        <v>20</v>
      </c>
      <c r="D32" s="8"/>
      <c r="E32" s="8"/>
      <c r="F32" s="8">
        <v>20</v>
      </c>
    </row>
    <row r="33" spans="1:6" x14ac:dyDescent="0.2">
      <c r="A33" s="7" t="s">
        <v>8326</v>
      </c>
      <c r="B33" s="8"/>
      <c r="C33" s="8"/>
      <c r="D33" s="8"/>
      <c r="E33" s="8">
        <v>260</v>
      </c>
      <c r="F33" s="8">
        <v>260</v>
      </c>
    </row>
    <row r="34" spans="1:6" x14ac:dyDescent="0.2">
      <c r="A34" s="7" t="s">
        <v>8313</v>
      </c>
      <c r="B34" s="8">
        <v>40</v>
      </c>
      <c r="C34" s="8"/>
      <c r="D34" s="8"/>
      <c r="E34" s="8"/>
      <c r="F34" s="8">
        <v>40</v>
      </c>
    </row>
    <row r="35" spans="1:6" x14ac:dyDescent="0.2">
      <c r="A35" s="7" t="s">
        <v>8312</v>
      </c>
      <c r="B35" s="8"/>
      <c r="C35" s="8"/>
      <c r="D35" s="8"/>
      <c r="E35" s="8">
        <v>60</v>
      </c>
      <c r="F35" s="8">
        <v>60</v>
      </c>
    </row>
    <row r="36" spans="1:6" x14ac:dyDescent="0.2">
      <c r="A36" s="7" t="s">
        <v>8352</v>
      </c>
      <c r="B36" s="8"/>
      <c r="C36" s="8"/>
      <c r="D36" s="8">
        <v>6</v>
      </c>
      <c r="E36" s="8">
        <v>34</v>
      </c>
      <c r="F36" s="8">
        <v>40</v>
      </c>
    </row>
    <row r="37" spans="1:6" x14ac:dyDescent="0.2">
      <c r="A37" s="7" t="s">
        <v>8355</v>
      </c>
      <c r="B37" s="8">
        <v>18</v>
      </c>
      <c r="C37" s="8">
        <v>2</v>
      </c>
      <c r="D37" s="8"/>
      <c r="E37" s="8">
        <v>40</v>
      </c>
      <c r="F37" s="8">
        <v>60</v>
      </c>
    </row>
    <row r="38" spans="1:6" x14ac:dyDescent="0.2">
      <c r="A38" s="7" t="s">
        <v>8357</v>
      </c>
      <c r="B38" s="8">
        <v>17</v>
      </c>
      <c r="C38" s="8">
        <v>80</v>
      </c>
      <c r="D38" s="8">
        <v>5</v>
      </c>
      <c r="E38" s="8">
        <v>85</v>
      </c>
      <c r="F38" s="8">
        <v>187</v>
      </c>
    </row>
    <row r="39" spans="1:6" x14ac:dyDescent="0.2">
      <c r="A39" s="7" t="s">
        <v>8351</v>
      </c>
      <c r="B39" s="8"/>
      <c r="C39" s="8"/>
      <c r="D39" s="8"/>
      <c r="E39" s="8">
        <v>80</v>
      </c>
      <c r="F39" s="8">
        <v>80</v>
      </c>
    </row>
    <row r="40" spans="1:6" x14ac:dyDescent="0.2">
      <c r="A40" s="7" t="s">
        <v>8311</v>
      </c>
      <c r="B40" s="8"/>
      <c r="C40" s="8"/>
      <c r="D40" s="8"/>
      <c r="E40" s="8">
        <v>60</v>
      </c>
      <c r="F40" s="8">
        <v>60</v>
      </c>
    </row>
    <row r="41" spans="1:6" x14ac:dyDescent="0.2">
      <c r="A41" s="7" t="s">
        <v>8341</v>
      </c>
      <c r="B41" s="8">
        <v>10</v>
      </c>
      <c r="C41" s="8">
        <v>47</v>
      </c>
      <c r="D41" s="8"/>
      <c r="E41" s="8"/>
      <c r="F41" s="8">
        <v>57</v>
      </c>
    </row>
    <row r="42" spans="1:6" x14ac:dyDescent="0.2">
      <c r="A42" s="7" t="s">
        <v>8334</v>
      </c>
      <c r="B42" s="8"/>
      <c r="C42" s="8">
        <v>100</v>
      </c>
      <c r="D42" s="8"/>
      <c r="E42" s="8"/>
      <c r="F42" s="8">
        <v>100</v>
      </c>
    </row>
    <row r="43" spans="1:6" x14ac:dyDescent="0.2">
      <c r="A43" s="7" t="s">
        <v>8321</v>
      </c>
      <c r="B43" s="8">
        <v>60</v>
      </c>
      <c r="C43" s="8">
        <v>120</v>
      </c>
      <c r="D43" s="8"/>
      <c r="E43" s="8">
        <v>20</v>
      </c>
      <c r="F43" s="8">
        <v>200</v>
      </c>
    </row>
    <row r="44" spans="1:6" x14ac:dyDescent="0.2">
      <c r="A44" s="7" t="s">
        <v>8320</v>
      </c>
      <c r="B44" s="8">
        <v>100</v>
      </c>
      <c r="C44" s="8">
        <v>60</v>
      </c>
      <c r="D44" s="8"/>
      <c r="E44" s="8"/>
      <c r="F44" s="8">
        <v>160</v>
      </c>
    </row>
    <row r="45" spans="1:6" x14ac:dyDescent="0.2">
      <c r="A45" s="7" t="s">
        <v>8340</v>
      </c>
      <c r="B45" s="8">
        <v>20</v>
      </c>
      <c r="C45" s="8"/>
      <c r="D45" s="8"/>
      <c r="E45" s="8"/>
      <c r="F45" s="8">
        <v>20</v>
      </c>
    </row>
    <row r="46" spans="1:6" x14ac:dyDescent="0.2">
      <c r="A46" s="7" t="s">
        <v>8362</v>
      </c>
      <c r="B46" s="8">
        <v>349</v>
      </c>
      <c r="C46" s="8">
        <v>1530</v>
      </c>
      <c r="D46" s="8">
        <v>50</v>
      </c>
      <c r="E46" s="8">
        <v>2185</v>
      </c>
      <c r="F46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6F9565-A389-F14D-AC2A-F12B1EAD8EA3}">
  <sheetPr codeName="Sheet4"/>
  <dimension ref="A1:F18"/>
  <sheetViews>
    <sheetView topLeftCell="A4" workbookViewId="0">
      <selection activeCell="A10" sqref="A10:F10"/>
      <pivotSelection pane="bottomRight" showHeader="1" extendable="1" axis="axisRow" start="4" max="13" activeRow="9" previousRow="9" click="1" r:id="rId1">
        <pivotArea dataOnly="0" fieldPosition="0">
          <references count="1">
            <reference field="18" count="1">
              <x v="5"/>
            </reference>
          </references>
        </pivotArea>
      </pivotSelection>
    </sheetView>
  </sheetViews>
  <sheetFormatPr baseColWidth="10" defaultRowHeight="15" x14ac:dyDescent="0.2"/>
  <cols>
    <col min="1" max="1" width="26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6" t="s">
        <v>8308</v>
      </c>
      <c r="B1" t="s">
        <v>8363</v>
      </c>
    </row>
    <row r="2" spans="1:6" x14ac:dyDescent="0.2">
      <c r="A2" s="6" t="s">
        <v>8381</v>
      </c>
      <c r="B2" t="s">
        <v>8363</v>
      </c>
    </row>
    <row r="4" spans="1:6" x14ac:dyDescent="0.2">
      <c r="A4" s="6" t="s">
        <v>8368</v>
      </c>
      <c r="B4" s="6" t="s">
        <v>8360</v>
      </c>
    </row>
    <row r="5" spans="1:6" x14ac:dyDescent="0.2">
      <c r="A5" s="6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10" t="s">
        <v>8375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 x14ac:dyDescent="0.2">
      <c r="A7" s="10" t="s">
        <v>8376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2">
      <c r="A8" s="10" t="s">
        <v>8377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2">
      <c r="A9" s="10" t="s">
        <v>8378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 x14ac:dyDescent="0.2">
      <c r="A10" s="10" t="s">
        <v>8369</v>
      </c>
      <c r="B10" s="8">
        <v>26</v>
      </c>
      <c r="C10" s="8">
        <v>126</v>
      </c>
      <c r="D10" s="8"/>
      <c r="E10" s="8">
        <v>234</v>
      </c>
      <c r="F10" s="8">
        <v>386</v>
      </c>
    </row>
    <row r="11" spans="1:6" x14ac:dyDescent="0.2">
      <c r="A11" s="10" t="s">
        <v>8379</v>
      </c>
      <c r="B11" s="8">
        <v>27</v>
      </c>
      <c r="C11" s="8">
        <v>147</v>
      </c>
      <c r="D11" s="8"/>
      <c r="E11" s="8">
        <v>211</v>
      </c>
      <c r="F11" s="8">
        <v>385</v>
      </c>
    </row>
    <row r="12" spans="1:6" x14ac:dyDescent="0.2">
      <c r="A12" s="10" t="s">
        <v>8370</v>
      </c>
      <c r="B12" s="8">
        <v>43</v>
      </c>
      <c r="C12" s="8">
        <v>150</v>
      </c>
      <c r="D12" s="8"/>
      <c r="E12" s="8">
        <v>194</v>
      </c>
      <c r="F12" s="8">
        <v>387</v>
      </c>
    </row>
    <row r="13" spans="1:6" x14ac:dyDescent="0.2">
      <c r="A13" s="10" t="s">
        <v>8371</v>
      </c>
      <c r="B13" s="8">
        <v>33</v>
      </c>
      <c r="C13" s="8">
        <v>134</v>
      </c>
      <c r="D13" s="8"/>
      <c r="E13" s="8">
        <v>166</v>
      </c>
      <c r="F13" s="8">
        <v>333</v>
      </c>
    </row>
    <row r="14" spans="1:6" x14ac:dyDescent="0.2">
      <c r="A14" s="10" t="s">
        <v>8372</v>
      </c>
      <c r="B14" s="8">
        <v>24</v>
      </c>
      <c r="C14" s="8">
        <v>127</v>
      </c>
      <c r="D14" s="8"/>
      <c r="E14" s="8">
        <v>147</v>
      </c>
      <c r="F14" s="8">
        <v>298</v>
      </c>
    </row>
    <row r="15" spans="1:6" x14ac:dyDescent="0.2">
      <c r="A15" s="10" t="s">
        <v>8373</v>
      </c>
      <c r="B15" s="8">
        <v>20</v>
      </c>
      <c r="C15" s="8">
        <v>149</v>
      </c>
      <c r="D15" s="8"/>
      <c r="E15" s="8">
        <v>183</v>
      </c>
      <c r="F15" s="8">
        <v>352</v>
      </c>
    </row>
    <row r="16" spans="1:6" x14ac:dyDescent="0.2">
      <c r="A16" s="10" t="s">
        <v>8374</v>
      </c>
      <c r="B16" s="8">
        <v>37</v>
      </c>
      <c r="C16" s="8">
        <v>114</v>
      </c>
      <c r="D16" s="8"/>
      <c r="E16" s="8">
        <v>183</v>
      </c>
      <c r="F16" s="8">
        <v>334</v>
      </c>
    </row>
    <row r="17" spans="1:6" x14ac:dyDescent="0.2">
      <c r="A17" s="10" t="s">
        <v>8380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 x14ac:dyDescent="0.2">
      <c r="A18" s="10" t="s">
        <v>8362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5290C-5307-194D-9FAF-056829F20BEC}">
  <sheetPr codeName="Sheet5"/>
  <dimension ref="A1:H13"/>
  <sheetViews>
    <sheetView zoomScale="110" zoomScaleNormal="110" workbookViewId="0">
      <selection activeCell="B6" sqref="B6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2">
      <c r="A2" t="s">
        <v>8390</v>
      </c>
      <c r="B2">
        <f>COUNTIFS(States,"successful",Goals,"&gt;=$0", Goals,"&lt;$1000")</f>
        <v>322</v>
      </c>
      <c r="C2">
        <f>COUNTIFS(States,"failed",Goals,"&gt;=$0", Goals,"&lt;$1000")</f>
        <v>113</v>
      </c>
      <c r="D2">
        <f>COUNTIFS(States,"canceled",Goals,"&gt;=$0", Goals,"&lt;$1000")</f>
        <v>18</v>
      </c>
      <c r="E2">
        <f>SUM(B2:D2)</f>
        <v>453</v>
      </c>
      <c r="F2" s="11">
        <f>(B2/E2)</f>
        <v>0.71081677704194257</v>
      </c>
      <c r="G2" s="11">
        <f>(C2/E2)</f>
        <v>0.24944812362030905</v>
      </c>
      <c r="H2" s="11">
        <f>(D2/E2)</f>
        <v>3.9735099337748346E-2</v>
      </c>
    </row>
    <row r="3" spans="1:8" x14ac:dyDescent="0.2">
      <c r="A3" t="s">
        <v>8391</v>
      </c>
      <c r="B3">
        <f>COUNTIFS(States,"successful",Goals,"&gt;=$1000", Goals,"&lt;=$4999")</f>
        <v>932</v>
      </c>
      <c r="C3">
        <f>COUNTIFS(States,"failed",Goals,"&gt;=$1000", Goals,"&lt;=$4999")</f>
        <v>420</v>
      </c>
      <c r="D3">
        <f>COUNTIFS(States,"canceled",Goals,"&gt;=$1000", Goals,"&lt;=$4999")</f>
        <v>60</v>
      </c>
      <c r="E3">
        <f t="shared" ref="E3:E13" si="0">SUM(B3:D3)</f>
        <v>1412</v>
      </c>
      <c r="F3" s="11">
        <f t="shared" ref="F3:F13" si="1">(B3/E3)</f>
        <v>0.66005665722379603</v>
      </c>
      <c r="G3" s="11">
        <f t="shared" ref="G3:G13" si="2">(C3/E3)</f>
        <v>0.29745042492917845</v>
      </c>
      <c r="H3" s="11">
        <f t="shared" ref="H3:H13" si="3">(D3/E3)</f>
        <v>4.2492917847025496E-2</v>
      </c>
    </row>
    <row r="4" spans="1:8" x14ac:dyDescent="0.2">
      <c r="A4" t="s">
        <v>8392</v>
      </c>
      <c r="B4">
        <f>COUNTIFS(States,"successful",Goals,"&gt;=$5000", Goals,"&lt;=$9999")</f>
        <v>381</v>
      </c>
      <c r="C4">
        <f>COUNTIFS(States,"failed",Goals,"&gt;=$5000", Goals,"&lt;=$9999")</f>
        <v>283</v>
      </c>
      <c r="D4">
        <f>COUNTIFS(States,"canceled",Goals,"&gt;=$5000", Goals,"&lt;=$9999")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 x14ac:dyDescent="0.2">
      <c r="A5" t="s">
        <v>8393</v>
      </c>
      <c r="B5">
        <f>COUNTIFS(States,"successful",Goals,"&gt;=$10000", Goals,"&lt;=$14999")</f>
        <v>168</v>
      </c>
      <c r="C5">
        <f>COUNTIFS(States,"failed",Goals,"&gt;=$10000", Goals,"&lt;=$14999")</f>
        <v>144</v>
      </c>
      <c r="D5">
        <f>COUNTIFS(States,"canceled",Goals,"&gt;=$10000", Goals,"&lt;=$14999")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 x14ac:dyDescent="0.2">
      <c r="A6" t="s">
        <v>8394</v>
      </c>
      <c r="B6">
        <f>COUNTIFS(States,"successful",Goals,"&gt;=$15000", Goals,"&lt;=$19999")</f>
        <v>94</v>
      </c>
      <c r="C6">
        <f>COUNTIFS(States,"failed",Goals,"&gt;=$15000", Goals,"&lt;=$19999")</f>
        <v>90</v>
      </c>
      <c r="D6">
        <f>COUNTIFS(States,"canceled",Goals,"&gt;=$15000", Goals,"&lt;=$19999")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 x14ac:dyDescent="0.2">
      <c r="A7" t="s">
        <v>8395</v>
      </c>
      <c r="B7">
        <f>COUNTIFS(States,"successful",Goals,"&gt;=$20000", Goals,"&lt;=$24999")</f>
        <v>62</v>
      </c>
      <c r="C7">
        <f>COUNTIFS(States,"failed",Goals,"&gt;=$20000", Goals,"&lt;=$24999")</f>
        <v>72</v>
      </c>
      <c r="D7">
        <f>COUNTIFS(States,"canceled",Goals,"&gt;=$20000", Goals,"&lt;=$24999")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 x14ac:dyDescent="0.2">
      <c r="A8" t="s">
        <v>8396</v>
      </c>
      <c r="B8">
        <f>COUNTIFS(States,"successful",Goals,"&gt;=$25000", Goals,"&lt;=$29999")</f>
        <v>55</v>
      </c>
      <c r="C8">
        <f>COUNTIFS(States,"failed",Goals,"&gt;=$25000", Goals,"&lt;=$29999")</f>
        <v>64</v>
      </c>
      <c r="D8">
        <f>COUNTIFS(States,"canceled",Goals,"&gt;=$25000", Goals,"&lt;=$29999")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 x14ac:dyDescent="0.2">
      <c r="A9" t="s">
        <v>8397</v>
      </c>
      <c r="B9">
        <f>COUNTIFS(States,"successful",Goals,"&gt;=$30000", Goals,"&lt;=$34999")</f>
        <v>32</v>
      </c>
      <c r="C9">
        <f>COUNTIFS(States,"failed",Goals,"&gt;=$30000", Goals,"&lt;=$34999")</f>
        <v>37</v>
      </c>
      <c r="D9">
        <f>COUNTIFS(States,"canceled",Goals,"&gt;=$30000", Goals,"&lt;=$34999")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 x14ac:dyDescent="0.2">
      <c r="A10" t="s">
        <v>8398</v>
      </c>
      <c r="B10">
        <f>COUNTIFS(States,"successful",Goals,"&gt;=$35000", Goals,"&lt;=$39999")</f>
        <v>26</v>
      </c>
      <c r="C10">
        <f>COUNTIFS(States,"failed",Goals,"&gt;=$35000", Goals,"&lt;=$39999")</f>
        <v>22</v>
      </c>
      <c r="D10">
        <f>COUNTIFS(States,"canceled",Goals,"&gt;=$35000", Goals,"&lt;=$39999")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 x14ac:dyDescent="0.2">
      <c r="A11" t="s">
        <v>8399</v>
      </c>
      <c r="B11">
        <f>COUNTIFS(States,"successful",Goals,"&gt;=$40000", Goals,"&lt;=$44999")</f>
        <v>21</v>
      </c>
      <c r="C11">
        <f>COUNTIFS(States,"failed",Goals,"&gt;=$40000", Goals,"&lt;=$44999")</f>
        <v>16</v>
      </c>
      <c r="D11">
        <f>COUNTIFS(States,"canceled",Goals,"&gt;=$40000", Goals,"&lt;=$44999")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 x14ac:dyDescent="0.2">
      <c r="A12" t="s">
        <v>8400</v>
      </c>
      <c r="B12">
        <f>COUNTIFS(States,"successful",Goals,"&gt;=$45000", Goals,"&lt;=$49999")</f>
        <v>6</v>
      </c>
      <c r="C12">
        <f>COUNTIFS(States,"failed",Goals,"&gt;=$45000", Goals,"&lt;=$49999")</f>
        <v>11</v>
      </c>
      <c r="D12">
        <f>COUNTIFS(States,"canceled",Goals,"&gt;=$45000", Goals,"&lt;=$49999")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 x14ac:dyDescent="0.2">
      <c r="A13" t="s">
        <v>8401</v>
      </c>
      <c r="B13">
        <f>COUNTIFS(States,"successful",Goals,"&gt;=$50000")</f>
        <v>86</v>
      </c>
      <c r="C13">
        <f>COUNTIFS(States,"failed",Goals,"&gt;=$50000")</f>
        <v>258</v>
      </c>
      <c r="D13">
        <f>COUNTIFS(States,"canceled",Goals,"&gt;=$50000")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Kickstarter Campaigns Data</vt:lpstr>
      <vt:lpstr>Analysis by category and State</vt:lpstr>
      <vt:lpstr>Analysis-Sub-category &amp; State</vt:lpstr>
      <vt:lpstr>Analysis-Date &amp; State</vt:lpstr>
      <vt:lpstr>Bonus</vt:lpstr>
      <vt:lpstr>Goals</vt:lpstr>
      <vt:lpstr>States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2019-08-18T01:27:49Z</dcterms:modified>
</cp:coreProperties>
</file>