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nda\OneDrive\Desktop\Projects\"/>
    </mc:Choice>
  </mc:AlternateContent>
  <xr:revisionPtr revIDLastSave="0" documentId="13_ncr:1_{BD6DF686-3F8B-4A0E-BBA8-EDDE60D6EE0A}" xr6:coauthVersionLast="47" xr6:coauthVersionMax="47" xr10:uidLastSave="{00000000-0000-0000-0000-000000000000}"/>
  <bookViews>
    <workbookView xWindow="-108" yWindow="-108" windowWidth="23256" windowHeight="12456" activeTab="6" xr2:uid="{E1D209EB-065D-45C4-9F9F-02C601303F05}"/>
  </bookViews>
  <sheets>
    <sheet name="Data" sheetId="1" r:id="rId1"/>
    <sheet name="Sheet7" sheetId="18" r:id="rId2"/>
    <sheet name="Table7" sheetId="16" r:id="rId3"/>
    <sheet name="Sheet1" sheetId="19" r:id="rId4"/>
    <sheet name="Calculation" sheetId="2" r:id="rId5"/>
    <sheet name="Dashboard" sheetId="3" r:id="rId6"/>
    <sheet name="Prediction Chart" sheetId="17" r:id="rId7"/>
  </sheets>
  <definedNames>
    <definedName name="ExternalData_1" localSheetId="2" hidden="1">Table7!$E$4:$F$35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3" l="1"/>
  <c r="F35" i="1" a="1"/>
  <c r="F35" i="1"/>
  <c r="F30" i="16"/>
  <c r="F31" i="16"/>
  <c r="F32" i="16" s="1"/>
  <c r="F29" i="16"/>
  <c r="M5" i="1"/>
  <c r="M6" i="1"/>
  <c r="M7" i="1"/>
  <c r="M8" i="1"/>
  <c r="M9" i="1"/>
  <c r="M10" i="1"/>
  <c r="M11" i="1"/>
  <c r="M12" i="1"/>
  <c r="M13" i="1"/>
  <c r="G7" i="3" s="1"/>
  <c r="M14" i="1"/>
  <c r="G13" i="1" s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C7" i="1"/>
  <c r="C4" i="1"/>
  <c r="C5" i="1"/>
  <c r="C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J7" i="1"/>
  <c r="C26" i="18"/>
  <c r="C27" i="18"/>
  <c r="C33" i="18"/>
  <c r="C28" i="18"/>
  <c r="C32" i="18"/>
  <c r="C29" i="18"/>
  <c r="C30" i="18"/>
  <c r="C31" i="18"/>
  <c r="F34" i="16" l="1"/>
  <c r="F35" i="16" s="1"/>
  <c r="F33" i="16"/>
  <c r="E31" i="18"/>
  <c r="D29" i="18"/>
  <c r="E32" i="18"/>
  <c r="D32" i="18"/>
  <c r="D28" i="18"/>
  <c r="D27" i="18"/>
  <c r="D31" i="18"/>
  <c r="E30" i="18"/>
  <c r="E28" i="18"/>
  <c r="E33" i="18"/>
  <c r="D30" i="18"/>
  <c r="D33" i="18"/>
  <c r="E26" i="18"/>
  <c r="E29" i="18"/>
  <c r="D26" i="18"/>
  <c r="E27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7C064A-3138-444D-A0FB-692AE090B874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<sst xmlns="http://schemas.openxmlformats.org/spreadsheetml/2006/main" count="80" uniqueCount="71">
  <si>
    <t>Net Units</t>
  </si>
  <si>
    <t>Column1</t>
  </si>
  <si>
    <t>May 2024</t>
  </si>
  <si>
    <t>Apr 2024</t>
  </si>
  <si>
    <t>Mar 2024</t>
  </si>
  <si>
    <t>Feb 2024</t>
  </si>
  <si>
    <t>Dec 2023</t>
  </si>
  <si>
    <t>Nov 2023</t>
  </si>
  <si>
    <t>Sep 2023</t>
  </si>
  <si>
    <t>Aug 2023</t>
  </si>
  <si>
    <t>Jul 2023</t>
  </si>
  <si>
    <t>Jun 2023</t>
  </si>
  <si>
    <t>May 2023</t>
  </si>
  <si>
    <t>Apr 2023</t>
  </si>
  <si>
    <t>Mar 2023</t>
  </si>
  <si>
    <t>Feb 2023</t>
  </si>
  <si>
    <t>Jan 2023</t>
  </si>
  <si>
    <t>Dec 2022</t>
  </si>
  <si>
    <t>Nov 2022</t>
  </si>
  <si>
    <t>Oct 2022</t>
  </si>
  <si>
    <t>Sep 2022</t>
  </si>
  <si>
    <t>Aug 2022</t>
  </si>
  <si>
    <t>Jul 2022</t>
  </si>
  <si>
    <t>Jun 2022</t>
  </si>
  <si>
    <t>Date</t>
  </si>
  <si>
    <t>Bill Amount</t>
  </si>
  <si>
    <t xml:space="preserve">Total Amount </t>
  </si>
  <si>
    <t>Average Cost of Electricity Bill</t>
  </si>
  <si>
    <t xml:space="preserve">   Electricity Bill Analysis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</si>
  <si>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</si>
  <si>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</si>
  <si>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</si>
  <si>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</si>
  <si>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</si>
  <si>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</si>
  <si>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</si>
  <si>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</si>
  <si>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</si>
  <si>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</si>
  <si>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</si>
  <si>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</si>
  <si>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02 2024</t>
  </si>
  <si>
    <t>10 2023</t>
  </si>
  <si>
    <t>02 24</t>
  </si>
  <si>
    <t>06 2023</t>
  </si>
  <si>
    <t>05 2024</t>
  </si>
  <si>
    <t>04 2024</t>
  </si>
  <si>
    <t>03 2024</t>
  </si>
  <si>
    <t>01 2024</t>
  </si>
  <si>
    <t>12 2023</t>
  </si>
  <si>
    <t>11 2023</t>
  </si>
  <si>
    <t>09 2023</t>
  </si>
  <si>
    <t>08 2023</t>
  </si>
  <si>
    <t>07 2023</t>
  </si>
  <si>
    <t>05 2023</t>
  </si>
  <si>
    <t>04 2023</t>
  </si>
  <si>
    <t>03 2023</t>
  </si>
  <si>
    <t>02 2023</t>
  </si>
  <si>
    <t>01 2023</t>
  </si>
  <si>
    <t>12 2022</t>
  </si>
  <si>
    <t>11 2022</t>
  </si>
  <si>
    <t>10 2022</t>
  </si>
  <si>
    <t>09 2022</t>
  </si>
  <si>
    <t>08 2022</t>
  </si>
  <si>
    <t>07 2022</t>
  </si>
  <si>
    <t>06 2022</t>
  </si>
  <si>
    <t>DATE</t>
  </si>
  <si>
    <t>Forecast(Bill Amount)</t>
  </si>
  <si>
    <t>Lower Confidence Bound(Bill Amount)</t>
  </si>
  <si>
    <t>Upper Confidence Bound(Bill Amount)</t>
  </si>
  <si>
    <t xml:space="preserve">          Prediction on Monthly Electricity Bill's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</si>
</sst>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&quot;₹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 tint="4.9989318521683403E-2"/>
      <name val="Aptos"/>
      <family val="2"/>
    </font>
    <font>
      <b/>
      <sz val="12"/>
      <color rgb="FF3F3F3F"/>
      <name val="Aptos"/>
      <family val="2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gray0625"/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</cellStyleXfs>
  <cellXfs count="36">
    <xf numFmtId="0" fontId="0" fillId="0" borderId="0" xfId="0"/>
    <xf numFmtId="14" fontId="0" fillId="5" borderId="4" xfId="0" applyNumberForma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3" fontId="3" fillId="6" borderId="7" xfId="0" applyNumberFormat="1" applyFont="1" applyFill="1" applyBorder="1" applyAlignment="1">
      <alignment horizontal="center" vertical="center"/>
    </xf>
    <xf numFmtId="3" fontId="3" fillId="6" borderId="8" xfId="0" applyNumberFormat="1" applyFont="1" applyFill="1" applyBorder="1" applyAlignment="1">
      <alignment horizontal="center" vertical="center"/>
    </xf>
    <xf numFmtId="3" fontId="0" fillId="5" borderId="3" xfId="0" applyNumberFormat="1" applyFill="1" applyBorder="1" applyAlignment="1">
      <alignment horizontal="center" vertical="center"/>
    </xf>
    <xf numFmtId="3" fontId="0" fillId="5" borderId="5" xfId="0" applyNumberFormat="1" applyFill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1" fontId="0" fillId="0" borderId="3" xfId="0" applyNumberFormat="1" applyBorder="1"/>
    <xf numFmtId="0" fontId="0" fillId="8" borderId="0" xfId="0" applyFill="1"/>
    <xf numFmtId="0" fontId="5" fillId="7" borderId="0" xfId="0" applyFont="1" applyFill="1"/>
    <xf numFmtId="164" fontId="0" fillId="5" borderId="4" xfId="0" applyNumberForma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7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2" xfId="2" applyFont="1"/>
    <xf numFmtId="0" fontId="7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8" fillId="2" borderId="3" xfId="1" applyNumberFormat="1" applyFont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1" fillId="4" borderId="0" xfId="3" applyAlignment="1">
      <alignment horizontal="center"/>
    </xf>
    <xf numFmtId="0" fontId="6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165" fontId="8" fillId="2" borderId="1" xfId="1" applyNumberFormat="1" applyFont="1" applyAlignment="1">
      <alignment horizontal="center" vertical="center"/>
    </xf>
    <xf numFmtId="0" fontId="9" fillId="9" borderId="0" xfId="0" applyFont="1" applyFill="1" applyAlignment="1">
      <alignment horizontal="left" vertical="center"/>
    </xf>
  </cellXfs>
  <cellStyles count="4">
    <cellStyle name="40% - Accent2" xfId="3" builtinId="35"/>
    <cellStyle name="Normal" xfId="0" builtinId="0"/>
    <cellStyle name="Note" xfId="2" builtinId="10"/>
    <cellStyle name="Output" xfId="1" builtinId="21"/>
  </cellStyles>
  <dxfs count="18"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19" formatCode="dd/mm/yyyy"/>
    </dxf>
    <dxf>
      <numFmt numFmtId="0" formatCode="General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mmm\ 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2024 Power Bill's</a:t>
            </a:r>
          </a:p>
        </c:rich>
      </c:tx>
      <c:layout>
        <c:manualLayout>
          <c:xMode val="edge"/>
          <c:yMode val="edge"/>
          <c:x val="0.6766596675415573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>
              <a:glow rad="127000">
                <a:schemeClr val="accent1">
                  <a:alpha val="54000"/>
                </a:schemeClr>
              </a:glow>
              <a:softEdge rad="25400"/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Data!$C$4:$C$8</c:f>
              <c:strCache>
                <c:ptCount val="5"/>
                <c:pt idx="0">
                  <c:v>May 24</c:v>
                </c:pt>
                <c:pt idx="1">
                  <c:v>Apr 24</c:v>
                </c:pt>
                <c:pt idx="2">
                  <c:v>Mar 24</c:v>
                </c:pt>
                <c:pt idx="3">
                  <c:v>Feb 24</c:v>
                </c:pt>
                <c:pt idx="4">
                  <c:v>Jan 24</c:v>
                </c:pt>
              </c:strCache>
            </c:strRef>
          </c:cat>
          <c:val>
            <c:numRef>
              <c:f>Data!$E$4:$E$8</c:f>
              <c:numCache>
                <c:formatCode>#,##0</c:formatCode>
                <c:ptCount val="5"/>
                <c:pt idx="0">
                  <c:v>393</c:v>
                </c:pt>
                <c:pt idx="1">
                  <c:v>347</c:v>
                </c:pt>
                <c:pt idx="2">
                  <c:v>359</c:v>
                </c:pt>
                <c:pt idx="3">
                  <c:v>386</c:v>
                </c:pt>
                <c:pt idx="4">
                  <c:v>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2-4AE4-8BD7-C91B71815E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-15"/>
        <c:axId val="2058171968"/>
        <c:axId val="2058190688"/>
      </c:barChart>
      <c:catAx>
        <c:axId val="205817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190688"/>
        <c:crosses val="autoZero"/>
        <c:auto val="1"/>
        <c:lblAlgn val="ctr"/>
        <c:lblOffset val="100"/>
        <c:noMultiLvlLbl val="0"/>
      </c:catAx>
      <c:valAx>
        <c:axId val="20581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17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50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2022 Power Bill's</a:t>
            </a:r>
          </a:p>
        </c:rich>
      </c:tx>
      <c:layout>
        <c:manualLayout>
          <c:xMode val="edge"/>
          <c:yMode val="edge"/>
          <c:x val="0.67388759473736015"/>
          <c:y val="4.14285641794788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blipFill dpi="0" rotWithShape="1">
              <a:blip xmlns:r="http://schemas.openxmlformats.org/officeDocument/2006/relationships" r:embed="rId3"/>
              <a:srcRect/>
              <a:tile tx="0" ty="0" sx="100000" sy="100000" flip="none" algn="tl"/>
            </a:blipFill>
            <a:ln>
              <a:noFill/>
            </a:ln>
            <a:effectLst>
              <a:glow rad="76200">
                <a:schemeClr val="accent1">
                  <a:alpha val="78000"/>
                </a:schemeClr>
              </a:glow>
              <a:softEdge rad="25400"/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Data!$C$21:$C$27</c:f>
              <c:strCache>
                <c:ptCount val="7"/>
                <c:pt idx="0">
                  <c:v>Dec 22</c:v>
                </c:pt>
                <c:pt idx="1">
                  <c:v>Nov 22</c:v>
                </c:pt>
                <c:pt idx="2">
                  <c:v>Oct 22</c:v>
                </c:pt>
                <c:pt idx="3">
                  <c:v>Sep 22</c:v>
                </c:pt>
                <c:pt idx="4">
                  <c:v>Aug 22</c:v>
                </c:pt>
                <c:pt idx="5">
                  <c:v>Jul 22</c:v>
                </c:pt>
                <c:pt idx="6">
                  <c:v>Jun 22</c:v>
                </c:pt>
              </c:strCache>
            </c:strRef>
          </c:cat>
          <c:val>
            <c:numRef>
              <c:f>Data!$E$21:$E$27</c:f>
              <c:numCache>
                <c:formatCode>#,##0</c:formatCode>
                <c:ptCount val="7"/>
                <c:pt idx="0">
                  <c:v>327</c:v>
                </c:pt>
                <c:pt idx="1">
                  <c:v>262</c:v>
                </c:pt>
                <c:pt idx="2">
                  <c:v>592</c:v>
                </c:pt>
                <c:pt idx="3">
                  <c:v>483</c:v>
                </c:pt>
                <c:pt idx="4">
                  <c:v>464</c:v>
                </c:pt>
                <c:pt idx="5">
                  <c:v>452</c:v>
                </c:pt>
                <c:pt idx="6">
                  <c:v>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9B-42E4-BE5F-F3ADCD2056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09971600"/>
        <c:axId val="909953840"/>
      </c:barChart>
      <c:catAx>
        <c:axId val="90997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953840"/>
        <c:crosses val="autoZero"/>
        <c:auto val="1"/>
        <c:lblAlgn val="ctr"/>
        <c:lblOffset val="100"/>
        <c:noMultiLvlLbl val="0"/>
      </c:catAx>
      <c:valAx>
        <c:axId val="90995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97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50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2023 Power Bill's</a:t>
            </a:r>
          </a:p>
        </c:rich>
      </c:tx>
      <c:layout>
        <c:manualLayout>
          <c:xMode val="edge"/>
          <c:yMode val="edge"/>
          <c:x val="0.80229521375273105"/>
          <c:y val="4.56621004566210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>
              <a:glow rad="101600">
                <a:schemeClr val="accent1">
                  <a:alpha val="54000"/>
                </a:schemeClr>
              </a:glow>
              <a:softEdge rad="25400"/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Data!$I$11:$I$22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Data!$E$9:$E$20</c:f>
              <c:numCache>
                <c:formatCode>#,##0</c:formatCode>
                <c:ptCount val="12"/>
                <c:pt idx="0">
                  <c:v>328</c:v>
                </c:pt>
                <c:pt idx="1">
                  <c:v>376</c:v>
                </c:pt>
                <c:pt idx="2">
                  <c:v>347</c:v>
                </c:pt>
                <c:pt idx="3">
                  <c:v>416</c:v>
                </c:pt>
                <c:pt idx="4">
                  <c:v>357</c:v>
                </c:pt>
                <c:pt idx="5">
                  <c:v>313</c:v>
                </c:pt>
                <c:pt idx="6">
                  <c:v>327</c:v>
                </c:pt>
                <c:pt idx="7">
                  <c:v>402</c:v>
                </c:pt>
                <c:pt idx="8">
                  <c:v>341</c:v>
                </c:pt>
                <c:pt idx="9">
                  <c:v>259</c:v>
                </c:pt>
                <c:pt idx="10">
                  <c:v>235</c:v>
                </c:pt>
                <c:pt idx="11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A-41F6-B0B3-248B1766AC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5"/>
        <c:overlap val="-24"/>
        <c:axId val="909974960"/>
        <c:axId val="909974000"/>
      </c:barChart>
      <c:catAx>
        <c:axId val="90997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974000"/>
        <c:crosses val="autoZero"/>
        <c:auto val="1"/>
        <c:lblAlgn val="ctr"/>
        <c:lblOffset val="100"/>
        <c:noMultiLvlLbl val="0"/>
      </c:catAx>
      <c:valAx>
        <c:axId val="90997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97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50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Bill Amount</c:v>
                </c:pt>
              </c:strCache>
            </c:strRef>
          </c:tx>
          <c:spPr>
            <a:ln w="381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 w="76200">
                <a:solidFill>
                  <a:schemeClr val="tx1">
                    <a:alpha val="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Sheet7!$B$2:$B$33</c:f>
              <c:numCache>
                <c:formatCode>General</c:formatCode>
                <c:ptCount val="32"/>
                <c:pt idx="0">
                  <c:v>407</c:v>
                </c:pt>
                <c:pt idx="1">
                  <c:v>452</c:v>
                </c:pt>
                <c:pt idx="2">
                  <c:v>464</c:v>
                </c:pt>
                <c:pt idx="3">
                  <c:v>483</c:v>
                </c:pt>
                <c:pt idx="4">
                  <c:v>592</c:v>
                </c:pt>
                <c:pt idx="5">
                  <c:v>262</c:v>
                </c:pt>
                <c:pt idx="6">
                  <c:v>327</c:v>
                </c:pt>
                <c:pt idx="7">
                  <c:v>250</c:v>
                </c:pt>
                <c:pt idx="8">
                  <c:v>235</c:v>
                </c:pt>
                <c:pt idx="9">
                  <c:v>259</c:v>
                </c:pt>
                <c:pt idx="10">
                  <c:v>341</c:v>
                </c:pt>
                <c:pt idx="11">
                  <c:v>402</c:v>
                </c:pt>
                <c:pt idx="12">
                  <c:v>327</c:v>
                </c:pt>
                <c:pt idx="13">
                  <c:v>313</c:v>
                </c:pt>
                <c:pt idx="14">
                  <c:v>357</c:v>
                </c:pt>
                <c:pt idx="15">
                  <c:v>416</c:v>
                </c:pt>
                <c:pt idx="16">
                  <c:v>347</c:v>
                </c:pt>
                <c:pt idx="17">
                  <c:v>376</c:v>
                </c:pt>
                <c:pt idx="18">
                  <c:v>328</c:v>
                </c:pt>
                <c:pt idx="19">
                  <c:v>304</c:v>
                </c:pt>
                <c:pt idx="20">
                  <c:v>386</c:v>
                </c:pt>
                <c:pt idx="21">
                  <c:v>359</c:v>
                </c:pt>
                <c:pt idx="22">
                  <c:v>347</c:v>
                </c:pt>
                <c:pt idx="23">
                  <c:v>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663-83E2-F88C33433C86}"/>
            </c:ext>
          </c:extLst>
        </c:ser>
        <c:ser>
          <c:idx val="1"/>
          <c:order val="1"/>
          <c:tx>
            <c:strRef>
              <c:f>Sheet7!$C$1</c:f>
              <c:strCache>
                <c:ptCount val="1"/>
                <c:pt idx="0">
                  <c:v>Forecast(Bill Amount)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Sheet7!$A$2:$A$33</c:f>
              <c:numCache>
                <c:formatCode>m/d/yyyy</c:formatCode>
                <c:ptCount val="32"/>
                <c:pt idx="0">
                  <c:v>44713</c:v>
                </c:pt>
                <c:pt idx="1">
                  <c:v>44743</c:v>
                </c:pt>
                <c:pt idx="2">
                  <c:v>44774</c:v>
                </c:pt>
                <c:pt idx="3">
                  <c:v>44805</c:v>
                </c:pt>
                <c:pt idx="4">
                  <c:v>44835</c:v>
                </c:pt>
                <c:pt idx="5">
                  <c:v>44866</c:v>
                </c:pt>
                <c:pt idx="6">
                  <c:v>44896</c:v>
                </c:pt>
                <c:pt idx="7">
                  <c:v>44927</c:v>
                </c:pt>
                <c:pt idx="8">
                  <c:v>44958</c:v>
                </c:pt>
                <c:pt idx="9">
                  <c:v>44986</c:v>
                </c:pt>
                <c:pt idx="10">
                  <c:v>45017</c:v>
                </c:pt>
                <c:pt idx="11">
                  <c:v>45047</c:v>
                </c:pt>
                <c:pt idx="12">
                  <c:v>45078</c:v>
                </c:pt>
                <c:pt idx="13">
                  <c:v>45108</c:v>
                </c:pt>
                <c:pt idx="14">
                  <c:v>45139</c:v>
                </c:pt>
                <c:pt idx="15">
                  <c:v>45170</c:v>
                </c:pt>
                <c:pt idx="16">
                  <c:v>45200</c:v>
                </c:pt>
                <c:pt idx="17">
                  <c:v>45231</c:v>
                </c:pt>
                <c:pt idx="18">
                  <c:v>45261</c:v>
                </c:pt>
                <c:pt idx="19">
                  <c:v>45292</c:v>
                </c:pt>
                <c:pt idx="20">
                  <c:v>45323</c:v>
                </c:pt>
                <c:pt idx="21">
                  <c:v>45352</c:v>
                </c:pt>
                <c:pt idx="22">
                  <c:v>45383</c:v>
                </c:pt>
                <c:pt idx="23">
                  <c:v>45413</c:v>
                </c:pt>
                <c:pt idx="24">
                  <c:v>45444</c:v>
                </c:pt>
                <c:pt idx="25">
                  <c:v>45474</c:v>
                </c:pt>
                <c:pt idx="26">
                  <c:v>45505</c:v>
                </c:pt>
                <c:pt idx="27">
                  <c:v>45536</c:v>
                </c:pt>
                <c:pt idx="28">
                  <c:v>45566</c:v>
                </c:pt>
                <c:pt idx="29">
                  <c:v>45597</c:v>
                </c:pt>
                <c:pt idx="30">
                  <c:v>45627</c:v>
                </c:pt>
                <c:pt idx="31">
                  <c:v>45657</c:v>
                </c:pt>
              </c:numCache>
            </c:numRef>
          </c:cat>
          <c:val>
            <c:numRef>
              <c:f>Sheet7!$C$2:$C$33</c:f>
              <c:numCache>
                <c:formatCode>General</c:formatCode>
                <c:ptCount val="32"/>
                <c:pt idx="23" formatCode="0">
                  <c:v>393</c:v>
                </c:pt>
                <c:pt idx="24" formatCode="0">
                  <c:v>334.28846915291138</c:v>
                </c:pt>
                <c:pt idx="25" formatCode="0">
                  <c:v>331.1756308173654</c:v>
                </c:pt>
                <c:pt idx="26" formatCode="0">
                  <c:v>328.06279248181943</c:v>
                </c:pt>
                <c:pt idx="27" formatCode="0">
                  <c:v>324.94995414627351</c:v>
                </c:pt>
                <c:pt idx="28" formatCode="0">
                  <c:v>321.83711581072754</c:v>
                </c:pt>
                <c:pt idx="29" formatCode="0">
                  <c:v>318.72427747518157</c:v>
                </c:pt>
                <c:pt idx="30" formatCode="0">
                  <c:v>315.61143913963559</c:v>
                </c:pt>
                <c:pt idx="31" formatCode="0">
                  <c:v>312.59901494394592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8-4663-83E2-F88C33433C86}"/>
            </c:ext>
          </c:extLst>
        </c:ser>
        <c:ser>
          <c:idx val="2"/>
          <c:order val="2"/>
          <c:tx>
            <c:strRef>
              <c:f>Sheet7!$D$1</c:f>
              <c:strCache>
                <c:ptCount val="1"/>
                <c:pt idx="0">
                  <c:v>Lower Confidence Bound(Bill Amount)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Sheet7!$A$2:$A$33</c:f>
              <c:numCache>
                <c:formatCode>m/d/yyyy</c:formatCode>
                <c:ptCount val="32"/>
                <c:pt idx="0">
                  <c:v>44713</c:v>
                </c:pt>
                <c:pt idx="1">
                  <c:v>44743</c:v>
                </c:pt>
                <c:pt idx="2">
                  <c:v>44774</c:v>
                </c:pt>
                <c:pt idx="3">
                  <c:v>44805</c:v>
                </c:pt>
                <c:pt idx="4">
                  <c:v>44835</c:v>
                </c:pt>
                <c:pt idx="5">
                  <c:v>44866</c:v>
                </c:pt>
                <c:pt idx="6">
                  <c:v>44896</c:v>
                </c:pt>
                <c:pt idx="7">
                  <c:v>44927</c:v>
                </c:pt>
                <c:pt idx="8">
                  <c:v>44958</c:v>
                </c:pt>
                <c:pt idx="9">
                  <c:v>44986</c:v>
                </c:pt>
                <c:pt idx="10">
                  <c:v>45017</c:v>
                </c:pt>
                <c:pt idx="11">
                  <c:v>45047</c:v>
                </c:pt>
                <c:pt idx="12">
                  <c:v>45078</c:v>
                </c:pt>
                <c:pt idx="13">
                  <c:v>45108</c:v>
                </c:pt>
                <c:pt idx="14">
                  <c:v>45139</c:v>
                </c:pt>
                <c:pt idx="15">
                  <c:v>45170</c:v>
                </c:pt>
                <c:pt idx="16">
                  <c:v>45200</c:v>
                </c:pt>
                <c:pt idx="17">
                  <c:v>45231</c:v>
                </c:pt>
                <c:pt idx="18">
                  <c:v>45261</c:v>
                </c:pt>
                <c:pt idx="19">
                  <c:v>45292</c:v>
                </c:pt>
                <c:pt idx="20">
                  <c:v>45323</c:v>
                </c:pt>
                <c:pt idx="21">
                  <c:v>45352</c:v>
                </c:pt>
                <c:pt idx="22">
                  <c:v>45383</c:v>
                </c:pt>
                <c:pt idx="23">
                  <c:v>45413</c:v>
                </c:pt>
                <c:pt idx="24">
                  <c:v>45444</c:v>
                </c:pt>
                <c:pt idx="25">
                  <c:v>45474</c:v>
                </c:pt>
                <c:pt idx="26">
                  <c:v>45505</c:v>
                </c:pt>
                <c:pt idx="27">
                  <c:v>45536</c:v>
                </c:pt>
                <c:pt idx="28">
                  <c:v>45566</c:v>
                </c:pt>
                <c:pt idx="29">
                  <c:v>45597</c:v>
                </c:pt>
                <c:pt idx="30">
                  <c:v>45627</c:v>
                </c:pt>
                <c:pt idx="31">
                  <c:v>45657</c:v>
                </c:pt>
              </c:numCache>
            </c:numRef>
          </c:cat>
          <c:val>
            <c:numRef>
              <c:f>Sheet7!$D$2:$D$33</c:f>
              <c:numCache>
                <c:formatCode>General</c:formatCode>
                <c:ptCount val="32"/>
                <c:pt idx="23" formatCode="0">
                  <c:v>393</c:v>
                </c:pt>
                <c:pt idx="24" formatCode="0">
                  <c:v>180.04935870680706</c:v>
                </c:pt>
                <c:pt idx="25" formatCode="0">
                  <c:v>176.93582629682575</c:v>
                </c:pt>
                <c:pt idx="26" formatCode="0">
                  <c:v>173.82175405888432</c:v>
                </c:pt>
                <c:pt idx="27" formatCode="0">
                  <c:v>170.70698777060656</c:v>
                </c:pt>
                <c:pt idx="28" formatCode="0">
                  <c:v>167.59137322546195</c:v>
                </c:pt>
                <c:pt idx="29" formatCode="0">
                  <c:v>164.47475624047442</c:v>
                </c:pt>
                <c:pt idx="30" formatCode="0">
                  <c:v>161.35698266546882</c:v>
                </c:pt>
                <c:pt idx="31" formatCode="0">
                  <c:v>158.33851401157213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A8-4663-83E2-F88C33433C86}"/>
            </c:ext>
          </c:extLst>
        </c:ser>
        <c:ser>
          <c:idx val="3"/>
          <c:order val="3"/>
          <c:tx>
            <c:strRef>
              <c:f>Sheet7!$E$1</c:f>
              <c:strCache>
                <c:ptCount val="1"/>
                <c:pt idx="0">
                  <c:v>Upper Confidence Bound(Bill Amount)</c:v>
                </c:pt>
              </c:strCache>
            </c:strRef>
          </c:tx>
          <c:spPr>
            <a:ln w="22225" cap="rnd" cmpd="sng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Sheet7!$A$2:$A$33</c:f>
              <c:numCache>
                <c:formatCode>m/d/yyyy</c:formatCode>
                <c:ptCount val="32"/>
                <c:pt idx="0">
                  <c:v>44713</c:v>
                </c:pt>
                <c:pt idx="1">
                  <c:v>44743</c:v>
                </c:pt>
                <c:pt idx="2">
                  <c:v>44774</c:v>
                </c:pt>
                <c:pt idx="3">
                  <c:v>44805</c:v>
                </c:pt>
                <c:pt idx="4">
                  <c:v>44835</c:v>
                </c:pt>
                <c:pt idx="5">
                  <c:v>44866</c:v>
                </c:pt>
                <c:pt idx="6">
                  <c:v>44896</c:v>
                </c:pt>
                <c:pt idx="7">
                  <c:v>44927</c:v>
                </c:pt>
                <c:pt idx="8">
                  <c:v>44958</c:v>
                </c:pt>
                <c:pt idx="9">
                  <c:v>44986</c:v>
                </c:pt>
                <c:pt idx="10">
                  <c:v>45017</c:v>
                </c:pt>
                <c:pt idx="11">
                  <c:v>45047</c:v>
                </c:pt>
                <c:pt idx="12">
                  <c:v>45078</c:v>
                </c:pt>
                <c:pt idx="13">
                  <c:v>45108</c:v>
                </c:pt>
                <c:pt idx="14">
                  <c:v>45139</c:v>
                </c:pt>
                <c:pt idx="15">
                  <c:v>45170</c:v>
                </c:pt>
                <c:pt idx="16">
                  <c:v>45200</c:v>
                </c:pt>
                <c:pt idx="17">
                  <c:v>45231</c:v>
                </c:pt>
                <c:pt idx="18">
                  <c:v>45261</c:v>
                </c:pt>
                <c:pt idx="19">
                  <c:v>45292</c:v>
                </c:pt>
                <c:pt idx="20">
                  <c:v>45323</c:v>
                </c:pt>
                <c:pt idx="21">
                  <c:v>45352</c:v>
                </c:pt>
                <c:pt idx="22">
                  <c:v>45383</c:v>
                </c:pt>
                <c:pt idx="23">
                  <c:v>45413</c:v>
                </c:pt>
                <c:pt idx="24">
                  <c:v>45444</c:v>
                </c:pt>
                <c:pt idx="25">
                  <c:v>45474</c:v>
                </c:pt>
                <c:pt idx="26">
                  <c:v>45505</c:v>
                </c:pt>
                <c:pt idx="27">
                  <c:v>45536</c:v>
                </c:pt>
                <c:pt idx="28">
                  <c:v>45566</c:v>
                </c:pt>
                <c:pt idx="29">
                  <c:v>45597</c:v>
                </c:pt>
                <c:pt idx="30">
                  <c:v>45627</c:v>
                </c:pt>
                <c:pt idx="31">
                  <c:v>45657</c:v>
                </c:pt>
              </c:numCache>
            </c:numRef>
          </c:cat>
          <c:val>
            <c:numRef>
              <c:f>Sheet7!$E$2:$E$33</c:f>
              <c:numCache>
                <c:formatCode>General</c:formatCode>
                <c:ptCount val="32"/>
                <c:pt idx="23" formatCode="0">
                  <c:v>393</c:v>
                </c:pt>
                <c:pt idx="24" formatCode="0">
                  <c:v>488.52757959901567</c:v>
                </c:pt>
                <c:pt idx="25" formatCode="0">
                  <c:v>485.41543533790502</c:v>
                </c:pt>
                <c:pt idx="26" formatCode="0">
                  <c:v>482.30383090475453</c:v>
                </c:pt>
                <c:pt idx="27" formatCode="0">
                  <c:v>479.19292052194044</c:v>
                </c:pt>
                <c:pt idx="28" formatCode="0">
                  <c:v>476.08285839599313</c:v>
                </c:pt>
                <c:pt idx="29" formatCode="0">
                  <c:v>472.97379870988868</c:v>
                </c:pt>
                <c:pt idx="30" formatCode="0">
                  <c:v>469.86589561380237</c:v>
                </c:pt>
                <c:pt idx="31" formatCode="0">
                  <c:v>466.85951587631973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A8-4663-83E2-F88C33433C8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0" cap="flat" cmpd="sng" algn="ctr">
              <a:solidFill>
                <a:schemeClr val="tx1"/>
              </a:solidFill>
              <a:round/>
            </a:ln>
            <a:effectLst/>
          </c:spPr>
        </c:dropLines>
        <c:smooth val="0"/>
        <c:axId val="922879888"/>
        <c:axId val="922879408"/>
      </c:lineChart>
      <c:catAx>
        <c:axId val="92287988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82550" cap="flat" cmpd="sng" algn="ctr">
            <a:solidFill>
              <a:schemeClr val="tx1">
                <a:alpha val="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879408"/>
        <c:crosses val="autoZero"/>
        <c:auto val="1"/>
        <c:lblAlgn val="ctr"/>
        <c:lblOffset val="100"/>
        <c:noMultiLvlLbl val="0"/>
      </c:catAx>
      <c:valAx>
        <c:axId val="922879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879888"/>
        <c:crosses val="autoZero"/>
        <c:crossBetween val="between"/>
      </c:valAx>
      <c:spPr>
        <a:blipFill>
          <a:blip xmlns:r="http://schemas.openxmlformats.org/officeDocument/2006/relationships" r:embed="rId3"/>
          <a:tile tx="0" ty="0" sx="100000" sy="100000" flip="none" algn="tl"/>
        </a:blip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noFill/>
      <a:round/>
    </a:ln>
    <a:effectLst>
      <a:glow>
        <a:schemeClr val="accent1">
          <a:alpha val="49000"/>
        </a:schemeClr>
      </a:glow>
      <a:outerShdw blurRad="88900" sx="1000" sy="1000" algn="ctr" rotWithShape="0">
        <a:srgbClr val="000000">
          <a:alpha val="75000"/>
        </a:srgbClr>
      </a:outerShdw>
      <a:softEdge rad="12700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158261</xdr:colOff>
      <xdr:row>25</xdr:row>
      <xdr:rowOff>169985</xdr:rowOff>
    </xdr:from>
    <xdr:to>
      <xdr:col>7</xdr:col>
      <xdr:colOff>556845</xdr:colOff>
      <xdr:row>28</xdr:row>
      <xdr:rowOff>175847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14FD5061-D1F9-0CC0-67A6-1FE2817206C6}"/>
            </a:ext>
          </a:extLst>
        </xdr:cNvPr>
        <xdr:cNvSpPr/>
      </xdr:nvSpPr>
      <xdr:spPr>
        <a:xfrm rot="10643320">
          <a:off x="4935415" y="4712677"/>
          <a:ext cx="1137138" cy="55098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487680</xdr:colOff>
      <xdr:row>0</xdr:row>
      <xdr:rowOff>30480</xdr:rowOff>
    </xdr:from>
    <xdr:to>
      <xdr:col>4</xdr:col>
      <xdr:colOff>190500</xdr:colOff>
      <xdr:row>1</xdr:row>
      <xdr:rowOff>160020</xdr:rowOff>
    </xdr:to>
    <xdr:pic>
      <xdr:nvPicPr>
        <xdr:cNvPr id="3" name="Graphic 2" descr="Lightbulb with solid fill">
          <a:extLst>
            <a:ext uri="{FF2B5EF4-FFF2-40B4-BE49-F238E27FC236}">
              <a16:creationId xmlns:a16="http://schemas.microsoft.com/office/drawing/2014/main" id="{0E7D7581-5894-E643-6C30-18F9AAE78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16480" y="30480"/>
          <a:ext cx="312420" cy="31242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175260</xdr:rowOff>
    </xdr:from>
    <xdr:to>
      <xdr:col>16</xdr:col>
      <xdr:colOff>68580</xdr:colOff>
      <xdr:row>13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8D315F-E9CB-4AAE-AC7F-FD3C01E840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243840</xdr:colOff>
      <xdr:row>1</xdr:row>
      <xdr:rowOff>91440</xdr:rowOff>
    </xdr:from>
    <xdr:to>
      <xdr:col>23</xdr:col>
      <xdr:colOff>38100</xdr:colOff>
      <xdr:row>13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7B5664-0C4A-486F-A873-21D94EEFDC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14</xdr:row>
      <xdr:rowOff>7620</xdr:rowOff>
    </xdr:from>
    <xdr:to>
      <xdr:col>23</xdr:col>
      <xdr:colOff>38100</xdr:colOff>
      <xdr:row>26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2D24F2-3F4C-46AA-837F-BDD02CD1EA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160020</xdr:colOff>
      <xdr:row>13</xdr:row>
      <xdr:rowOff>38100</xdr:rowOff>
    </xdr:from>
    <xdr:to>
      <xdr:col>9</xdr:col>
      <xdr:colOff>160020</xdr:colOff>
      <xdr:row>14</xdr:row>
      <xdr:rowOff>137160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D34FECFC-8CAD-1346-1679-4E49A30010C2}"/>
            </a:ext>
          </a:extLst>
        </xdr:cNvPr>
        <xdr:cNvCxnSpPr/>
      </xdr:nvCxnSpPr>
      <xdr:spPr>
        <a:xfrm>
          <a:off x="5646420" y="2415540"/>
          <a:ext cx="0" cy="281940"/>
        </a:xfrm>
        <a:prstGeom prst="line">
          <a:avLst/>
        </a:prstGeom>
        <a:ln w="4445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335280</xdr:colOff>
      <xdr:row>13</xdr:row>
      <xdr:rowOff>76200</xdr:rowOff>
    </xdr:from>
    <xdr:to>
      <xdr:col>22</xdr:col>
      <xdr:colOff>335280</xdr:colOff>
      <xdr:row>14</xdr:row>
      <xdr:rowOff>175260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3E57403-13E9-FEF3-18D9-8B592A1154F7}"/>
            </a:ext>
          </a:extLst>
        </xdr:cNvPr>
        <xdr:cNvCxnSpPr/>
      </xdr:nvCxnSpPr>
      <xdr:spPr>
        <a:xfrm>
          <a:off x="13746480" y="2453640"/>
          <a:ext cx="0" cy="281940"/>
        </a:xfrm>
        <a:prstGeom prst="line">
          <a:avLst/>
        </a:prstGeom>
        <a:ln w="4445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2</xdr:row>
      <xdr:rowOff>121920</xdr:rowOff>
    </xdr:from>
    <xdr:to>
      <xdr:col>8</xdr:col>
      <xdr:colOff>320040</xdr:colOff>
      <xdr:row>4</xdr:row>
      <xdr:rowOff>38100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C3B366F0-6EFF-EFD3-7721-A7BE31A30BB8}"/>
            </a:ext>
          </a:extLst>
        </xdr:cNvPr>
        <xdr:cNvSpPr/>
      </xdr:nvSpPr>
      <xdr:spPr>
        <a:xfrm>
          <a:off x="76200" y="487680"/>
          <a:ext cx="5120640" cy="281940"/>
        </a:xfrm>
        <a:prstGeom prst="roundRect">
          <a:avLst>
            <a:gd name="adj" fmla="val 50000"/>
          </a:avLst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Check</a:t>
          </a:r>
          <a:r>
            <a:rPr lang="en-IN" sz="1400" b="1" baseline="0"/>
            <a:t> Actual Bills by Entering the Month Name with Year</a:t>
          </a:r>
          <a:endParaRPr lang="en-IN" sz="1400" b="1"/>
        </a:p>
      </xdr:txBody>
    </xdr:sp>
    <xdr:clientData/>
  </xdr:twoCellAnchor>
  <xdr:twoCellAnchor>
    <xdr:from>
      <xdr:col>0</xdr:col>
      <xdr:colOff>358140</xdr:colOff>
      <xdr:row>5</xdr:row>
      <xdr:rowOff>137160</xdr:rowOff>
    </xdr:from>
    <xdr:to>
      <xdr:col>1</xdr:col>
      <xdr:colOff>464820</xdr:colOff>
      <xdr:row>7</xdr:row>
      <xdr:rowOff>45720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26BF92B5-773A-B450-E672-3BCAB7629796}"/>
            </a:ext>
          </a:extLst>
        </xdr:cNvPr>
        <xdr:cNvSpPr/>
      </xdr:nvSpPr>
      <xdr:spPr>
        <a:xfrm>
          <a:off x="358140" y="1051560"/>
          <a:ext cx="716280" cy="274320"/>
        </a:xfrm>
        <a:prstGeom prst="roundRect">
          <a:avLst>
            <a:gd name="adj" fmla="val 50000"/>
          </a:avLst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Date</a:t>
          </a:r>
        </a:p>
      </xdr:txBody>
    </xdr:sp>
    <xdr:clientData/>
  </xdr:twoCellAnchor>
  <xdr:twoCellAnchor>
    <xdr:from>
      <xdr:col>4</xdr:col>
      <xdr:colOff>121920</xdr:colOff>
      <xdr:row>5</xdr:row>
      <xdr:rowOff>160020</xdr:rowOff>
    </xdr:from>
    <xdr:to>
      <xdr:col>5</xdr:col>
      <xdr:colOff>510540</xdr:colOff>
      <xdr:row>7</xdr:row>
      <xdr:rowOff>45720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F752A00E-509A-CB09-6367-5B1B0A23C722}"/>
            </a:ext>
          </a:extLst>
        </xdr:cNvPr>
        <xdr:cNvSpPr/>
      </xdr:nvSpPr>
      <xdr:spPr>
        <a:xfrm>
          <a:off x="2560320" y="1074420"/>
          <a:ext cx="998220" cy="251460"/>
        </a:xfrm>
        <a:prstGeom prst="roundRect">
          <a:avLst>
            <a:gd name="adj" fmla="val 50000"/>
          </a:avLst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Amount</a:t>
          </a:r>
        </a:p>
      </xdr:txBody>
    </xdr:sp>
    <xdr:clientData/>
  </xdr:twoCellAnchor>
  <xdr:twoCellAnchor>
    <xdr:from>
      <xdr:col>0</xdr:col>
      <xdr:colOff>60960</xdr:colOff>
      <xdr:row>14</xdr:row>
      <xdr:rowOff>121920</xdr:rowOff>
    </xdr:from>
    <xdr:to>
      <xdr:col>8</xdr:col>
      <xdr:colOff>304800</xdr:colOff>
      <xdr:row>16</xdr:row>
      <xdr:rowOff>38100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FEBB669A-F9D3-E273-E704-827185B5C7AF}"/>
            </a:ext>
          </a:extLst>
        </xdr:cNvPr>
        <xdr:cNvSpPr/>
      </xdr:nvSpPr>
      <xdr:spPr>
        <a:xfrm>
          <a:off x="60960" y="2682240"/>
          <a:ext cx="5120640" cy="281940"/>
        </a:xfrm>
        <a:prstGeom prst="roundRect">
          <a:avLst>
            <a:gd name="adj" fmla="val 50000"/>
          </a:avLst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Check</a:t>
          </a:r>
          <a:r>
            <a:rPr lang="en-IN" sz="1400" b="1" baseline="0"/>
            <a:t> Predictive Bills by Entering the Upcoming Month Name</a:t>
          </a:r>
          <a:endParaRPr lang="en-IN" sz="1400" b="1"/>
        </a:p>
      </xdr:txBody>
    </xdr:sp>
    <xdr:clientData/>
  </xdr:twoCellAnchor>
  <xdr:twoCellAnchor>
    <xdr:from>
      <xdr:col>0</xdr:col>
      <xdr:colOff>297180</xdr:colOff>
      <xdr:row>17</xdr:row>
      <xdr:rowOff>121920</xdr:rowOff>
    </xdr:from>
    <xdr:to>
      <xdr:col>1</xdr:col>
      <xdr:colOff>403860</xdr:colOff>
      <xdr:row>19</xdr:row>
      <xdr:rowOff>30480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51105FB2-1D57-9F17-0BB8-77512A836CF3}"/>
            </a:ext>
          </a:extLst>
        </xdr:cNvPr>
        <xdr:cNvSpPr/>
      </xdr:nvSpPr>
      <xdr:spPr>
        <a:xfrm>
          <a:off x="297180" y="3230880"/>
          <a:ext cx="716280" cy="274320"/>
        </a:xfrm>
        <a:prstGeom prst="roundRect">
          <a:avLst>
            <a:gd name="adj" fmla="val 50000"/>
          </a:avLst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Date</a:t>
          </a:r>
        </a:p>
      </xdr:txBody>
    </xdr:sp>
    <xdr:clientData/>
  </xdr:twoCellAnchor>
  <xdr:twoCellAnchor>
    <xdr:from>
      <xdr:col>4</xdr:col>
      <xdr:colOff>91440</xdr:colOff>
      <xdr:row>17</xdr:row>
      <xdr:rowOff>144780</xdr:rowOff>
    </xdr:from>
    <xdr:to>
      <xdr:col>5</xdr:col>
      <xdr:colOff>480060</xdr:colOff>
      <xdr:row>19</xdr:row>
      <xdr:rowOff>30480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49367C1-DF40-071B-6A9C-A17F06A2FFF9}"/>
            </a:ext>
          </a:extLst>
        </xdr:cNvPr>
        <xdr:cNvSpPr/>
      </xdr:nvSpPr>
      <xdr:spPr>
        <a:xfrm>
          <a:off x="2529840" y="3253740"/>
          <a:ext cx="998220" cy="251460"/>
        </a:xfrm>
        <a:prstGeom prst="roundRect">
          <a:avLst>
            <a:gd name="adj" fmla="val 50000"/>
          </a:avLst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Amount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2</xdr:row>
      <xdr:rowOff>167640</xdr:rowOff>
    </xdr:from>
    <xdr:to>
      <xdr:col>20</xdr:col>
      <xdr:colOff>15240</xdr:colOff>
      <xdr:row>26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0E1AE-595A-4F19-BD28-4F2458C8DA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B29AA8-83B0-4B56-9580-426FA45D1271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Bill Amount" tableColumnId="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44B78-7295-4F16-9731-85FC1C93679A}" name="Table1" displayName="Table1" ref="B3:E27" totalsRowShown="0" headerRowDxfId="17" headerRowBorderDxfId="16" tableBorderDxfId="15" totalsRowBorderDxfId="14">
  <tableColumns count="4">
    <tableColumn id="7" xr3:uid="{EC541FEA-1649-4BB2-B810-D4E2571F9565}" name="Date" dataDxfId="13"/>
    <tableColumn id="9" xr3:uid="{623A8811-0107-44E8-AAF1-8DE0DC13BAA4}" name="Column1" dataDxfId="12">
      <calculatedColumnFormula>TEXT(Table1[[#This Row],[Date]],"mmm yy")</calculatedColumnFormula>
    </tableColumn>
    <tableColumn id="2" xr3:uid="{CDC31E99-D66E-4ED0-BDE1-6C6C216109D2}" name="Net Units" dataDxfId="11"/>
    <tableColumn id="3" xr3:uid="{9446F6C4-CDE9-4E4A-9AC0-C63C10A8FA82}" name="Bill Amount" dataDxfId="1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A25787-2E9F-4256-8B63-1CC9EEC80D47}" name="Table5" displayName="Table5" ref="M4:N28" totalsRowShown="0">
  <autoFilter ref="M4:N28" xr:uid="{CAA25787-2E9F-4256-8B63-1CC9EEC80D47}"/>
  <tableColumns count="2">
    <tableColumn id="1" xr3:uid="{17E648CD-846E-413D-9471-78815504BF4A}" name="Column1" dataDxfId="9">
      <calculatedColumnFormula>TEXT(B4,"MM YYYY")</calculatedColumnFormula>
    </tableColumn>
    <tableColumn id="2" xr3:uid="{68A64A60-C29F-47FA-A1A8-15BE44E254C2}" name="Bill 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FE6BE7-64BF-4479-8898-6823E2245E7B}" name="Table9" displayName="Table9" ref="A1:E33" totalsRowShown="0">
  <autoFilter ref="A1:E33" xr:uid="{48FE6BE7-64BF-4479-8898-6823E2245E7B}"/>
  <tableColumns count="5">
    <tableColumn id="1" xr3:uid="{1A8DE53B-B10B-412D-9C33-1178BB0BB4F6}" name="DATE" dataDxfId="8"/>
    <tableColumn id="2" xr3:uid="{39D2CE00-5287-4E5C-91ED-1AC5DE06274C}" name="Bill Amount"/>
    <tableColumn id="3" xr3:uid="{8C30F2DC-12ED-4D66-90C9-D00D45E4F0A2}" name="Forecast(Bill Amount)">
      <calculatedColumnFormula>_xlfn.FORECAST.ETS(A2,$B$2:$B$25,$A$2:$A$25,1,1)</calculatedColumnFormula>
    </tableColumn>
    <tableColumn id="4" xr3:uid="{9EE1B586-FDD6-4FE1-AD77-A9B3FBBB5EAD}" name="Lower Confidence Bound(Bill Amount)" dataDxfId="7">
      <calculatedColumnFormula>C2-_xlfn.FORECAST.ETS.CONFINT(A2,$B$2:$B$25,$A$2:$A$25,0.95,1,1)</calculatedColumnFormula>
    </tableColumn>
    <tableColumn id="5" xr3:uid="{2F267916-8EE6-4888-85FB-3D675C7B48EB}" name="Upper Confidence Bound(Bill Amount)" dataDxfId="6">
      <calculatedColumnFormula>C2+_xlfn.FORECAST.ETS.CONFINT(A2,$B$2:$B$25,$A$2:$A$25,0.95,1,1)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6BD8C1-5E33-4EA2-9345-B391D6ADA053}" name="Table7_1" displayName="Table7_1" ref="E4:F35" tableType="queryTable" totalsRowShown="0">
  <tableColumns count="2">
    <tableColumn id="1" xr3:uid="{76E44215-9A55-4669-B905-C19ECA52384B}" uniqueName="1" name="DATE" queryTableFieldId="1" dataDxfId="5"/>
    <tableColumn id="2" xr3:uid="{38708325-D60E-4C74-B31F-3F123CCF14DF}" uniqueName="2" name="Bill Amount" queryTableFieldId="2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044A91-06A4-4B44-B4B8-019C91B763D6}" name="Table7" displayName="Table7" ref="D4:E29" totalsRowShown="0" headerRowDxfId="3" dataDxfId="2">
  <tableColumns count="2">
    <tableColumn id="1" xr3:uid="{894D1652-7993-49C4-A133-07B56616E752}" name="DATE" dataDxfId="1"/>
    <tableColumn id="2" xr3:uid="{CFEC68F6-99BE-4DE2-806B-4C8A81F3D2A4}" name="Bill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3F86D8-AC89-4B2F-A358-98DDEEBDC7C2}">
  <we:reference id="wa200001584" version="2.8.1.5" store="en-US" storeType="OMEX"/>
  <we:alternateReferences>
    <we:reference id="wa200001584" version="2.8.1.5" store="wa20000158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EAC5-F27F-44F5-8E49-930E384DB820}">
  <sheetPr>
    <tabColor rgb="FFFF0000"/>
  </sheetPr>
  <dimension ref="B3:N35"/>
  <sheetViews>
    <sheetView topLeftCell="A2" zoomScale="124" zoomScaleNormal="145" workbookViewId="0">
      <selection activeCell="D30" sqref="D30"/>
    </sheetView>
  </sheetViews>
  <sheetFormatPr defaultRowHeight="14.4" x14ac:dyDescent="0.3"/>
  <cols>
    <col min="2" max="2" width="13" customWidth="1"/>
    <col min="3" max="3" width="15.21875" bestFit="1" customWidth="1"/>
    <col min="4" max="5" width="11" bestFit="1" customWidth="1"/>
    <col min="12" max="12" width="11.88671875" customWidth="1"/>
    <col min="13" max="13" width="10.6640625" style="21" customWidth="1"/>
    <col min="14" max="14" width="14.77734375" customWidth="1"/>
  </cols>
  <sheetData>
    <row r="3" spans="2:14" x14ac:dyDescent="0.3">
      <c r="B3" s="4" t="s">
        <v>24</v>
      </c>
      <c r="C3" s="4" t="s">
        <v>1</v>
      </c>
      <c r="D3" s="5" t="s">
        <v>0</v>
      </c>
      <c r="E3" s="6" t="s">
        <v>25</v>
      </c>
      <c r="G3" s="20"/>
    </row>
    <row r="4" spans="2:14" x14ac:dyDescent="0.3">
      <c r="B4" s="16" t="s">
        <v>2</v>
      </c>
      <c r="C4" s="1" t="str">
        <f>TEXT(Table1[[#This Row],[Date]],"mmm yy")</f>
        <v>May 24</v>
      </c>
      <c r="D4" s="7">
        <v>91</v>
      </c>
      <c r="E4" s="8">
        <v>393</v>
      </c>
      <c r="G4" s="20"/>
      <c r="M4" s="21" t="s">
        <v>1</v>
      </c>
      <c r="N4" t="s">
        <v>25</v>
      </c>
    </row>
    <row r="5" spans="2:14" x14ac:dyDescent="0.3">
      <c r="B5" s="17" t="s">
        <v>3</v>
      </c>
      <c r="C5" s="2" t="str">
        <f>TEXT(Table1[[#This Row],[Date]],"mmm yy")</f>
        <v>Apr 24</v>
      </c>
      <c r="D5" s="9">
        <v>58</v>
      </c>
      <c r="E5" s="10">
        <v>347</v>
      </c>
      <c r="G5" s="30" t="s">
        <v>26</v>
      </c>
      <c r="H5" s="30"/>
      <c r="M5" s="21" t="str">
        <f t="shared" ref="M5:M28" si="0">TEXT(B4,"MM YYYY")</f>
        <v>05 2024</v>
      </c>
      <c r="N5">
        <v>393</v>
      </c>
    </row>
    <row r="6" spans="2:14" x14ac:dyDescent="0.3">
      <c r="B6" s="16" t="s">
        <v>4</v>
      </c>
      <c r="C6" s="1" t="str">
        <f>TEXT(Table1[[#This Row],[Date]],"mmm yy")</f>
        <v>Mar 24</v>
      </c>
      <c r="D6" s="7">
        <v>74</v>
      </c>
      <c r="E6" s="8">
        <v>359</v>
      </c>
      <c r="M6" s="21" t="str">
        <f t="shared" si="0"/>
        <v>04 2024</v>
      </c>
      <c r="N6">
        <v>347</v>
      </c>
    </row>
    <row r="7" spans="2:14" x14ac:dyDescent="0.3">
      <c r="B7" s="17" t="s">
        <v>5</v>
      </c>
      <c r="C7" s="2" t="str">
        <f>TEXT(Table1[[#This Row],[Date]],"mmm yy")</f>
        <v>Feb 24</v>
      </c>
      <c r="D7" s="9">
        <v>81</v>
      </c>
      <c r="E7" s="10">
        <v>386</v>
      </c>
      <c r="G7" s="31" t="s">
        <v>27</v>
      </c>
      <c r="H7" s="31"/>
      <c r="I7" s="31"/>
      <c r="J7" s="13">
        <f>AVERAGE(Table1[Bill Amount])</f>
        <v>363.625</v>
      </c>
      <c r="M7" s="21" t="str">
        <f t="shared" si="0"/>
        <v>03 2024</v>
      </c>
      <c r="N7">
        <v>359</v>
      </c>
    </row>
    <row r="8" spans="2:14" x14ac:dyDescent="0.3">
      <c r="B8" s="16">
        <v>45292</v>
      </c>
      <c r="C8" s="1" t="str">
        <f>TEXT(Table1[[#This Row],[Date]],"mmm yy")</f>
        <v>Jan 24</v>
      </c>
      <c r="D8" s="7">
        <v>65</v>
      </c>
      <c r="E8" s="8">
        <v>304</v>
      </c>
      <c r="M8" s="21" t="str">
        <f t="shared" si="0"/>
        <v>02 2024</v>
      </c>
      <c r="N8">
        <v>386</v>
      </c>
    </row>
    <row r="9" spans="2:14" x14ac:dyDescent="0.3">
      <c r="B9" s="17" t="s">
        <v>6</v>
      </c>
      <c r="C9" s="2" t="str">
        <f>TEXT(Table1[[#This Row],[Date]],"mmm yy")</f>
        <v>Dec 23</v>
      </c>
      <c r="D9" s="9">
        <v>71</v>
      </c>
      <c r="E9" s="10">
        <v>328</v>
      </c>
      <c r="G9" s="19"/>
      <c r="M9" s="21" t="str">
        <f t="shared" si="0"/>
        <v>01 2024</v>
      </c>
      <c r="N9">
        <v>304</v>
      </c>
    </row>
    <row r="10" spans="2:14" x14ac:dyDescent="0.3">
      <c r="B10" s="16" t="s">
        <v>7</v>
      </c>
      <c r="C10" s="1" t="str">
        <f>TEXT(Table1[[#This Row],[Date]],"mmm yy")</f>
        <v>Nov 23</v>
      </c>
      <c r="D10" s="7">
        <v>76</v>
      </c>
      <c r="E10" s="8">
        <v>376</v>
      </c>
      <c r="G10" s="19" t="s">
        <v>41</v>
      </c>
      <c r="J10" s="23" t="s">
        <v>43</v>
      </c>
      <c r="M10" s="21" t="str">
        <f t="shared" si="0"/>
        <v>12 2023</v>
      </c>
      <c r="N10">
        <v>328</v>
      </c>
    </row>
    <row r="11" spans="2:14" x14ac:dyDescent="0.3">
      <c r="B11" s="17">
        <v>45200</v>
      </c>
      <c r="C11" s="2" t="str">
        <f>TEXT(Table1[[#This Row],[Date]],"mmm yy")</f>
        <v>Oct 23</v>
      </c>
      <c r="D11" s="9">
        <v>68</v>
      </c>
      <c r="E11" s="10">
        <v>347</v>
      </c>
      <c r="I11" t="s">
        <v>29</v>
      </c>
      <c r="M11" s="21" t="str">
        <f t="shared" si="0"/>
        <v>11 2023</v>
      </c>
      <c r="N11">
        <v>376</v>
      </c>
    </row>
    <row r="12" spans="2:14" x14ac:dyDescent="0.3">
      <c r="B12" s="16" t="s">
        <v>8</v>
      </c>
      <c r="C12" s="1" t="str">
        <f>TEXT(Table1[[#This Row],[Date]],"mmm yy")</f>
        <v>Sep 23</v>
      </c>
      <c r="D12" s="7">
        <v>84</v>
      </c>
      <c r="E12" s="8">
        <v>416</v>
      </c>
      <c r="I12" t="s">
        <v>30</v>
      </c>
      <c r="M12" s="21" t="str">
        <f t="shared" si="0"/>
        <v>10 2023</v>
      </c>
      <c r="N12">
        <v>347</v>
      </c>
    </row>
    <row r="13" spans="2:14" x14ac:dyDescent="0.3">
      <c r="B13" s="17" t="s">
        <v>9</v>
      </c>
      <c r="C13" s="2" t="str">
        <f>TEXT(Table1[[#This Row],[Date]],"mmm yy")</f>
        <v>Aug 23</v>
      </c>
      <c r="D13" s="9">
        <v>69</v>
      </c>
      <c r="E13" s="10">
        <v>357</v>
      </c>
      <c r="G13">
        <f>_xlfn.XLOOKUP(J10,Table5[Column1],Table5[Bill Amount],0,0)</f>
        <v>0</v>
      </c>
      <c r="I13" t="s">
        <v>31</v>
      </c>
      <c r="M13" s="21" t="str">
        <f t="shared" si="0"/>
        <v>09 2023</v>
      </c>
      <c r="N13">
        <v>416</v>
      </c>
    </row>
    <row r="14" spans="2:14" x14ac:dyDescent="0.3">
      <c r="B14" s="16" t="s">
        <v>10</v>
      </c>
      <c r="C14" s="1" t="str">
        <f>TEXT(Table1[[#This Row],[Date]],"mmm yy")</f>
        <v>Jul 23</v>
      </c>
      <c r="D14" s="7">
        <v>72</v>
      </c>
      <c r="E14" s="8">
        <v>313</v>
      </c>
      <c r="I14" t="s">
        <v>32</v>
      </c>
      <c r="M14" s="21" t="str">
        <f t="shared" si="0"/>
        <v>08 2023</v>
      </c>
      <c r="N14">
        <v>357</v>
      </c>
    </row>
    <row r="15" spans="2:14" x14ac:dyDescent="0.3">
      <c r="B15" s="17" t="s">
        <v>11</v>
      </c>
      <c r="C15" s="2" t="str">
        <f>TEXT(Table1[[#This Row],[Date]],"mmm yy")</f>
        <v>Jun 23</v>
      </c>
      <c r="D15" s="9">
        <v>73</v>
      </c>
      <c r="E15" s="10">
        <v>327</v>
      </c>
      <c r="I15" t="s">
        <v>33</v>
      </c>
      <c r="M15" s="21" t="str">
        <f t="shared" si="0"/>
        <v>07 2023</v>
      </c>
      <c r="N15">
        <v>313</v>
      </c>
    </row>
    <row r="16" spans="2:14" x14ac:dyDescent="0.3">
      <c r="B16" s="16" t="s">
        <v>12</v>
      </c>
      <c r="C16" s="1" t="str">
        <f>TEXT(Table1[[#This Row],[Date]],"mmm yy")</f>
        <v>May 23</v>
      </c>
      <c r="D16" s="7">
        <v>95</v>
      </c>
      <c r="E16" s="8">
        <v>402</v>
      </c>
      <c r="I16" t="s">
        <v>34</v>
      </c>
      <c r="M16" s="21" t="str">
        <f t="shared" si="0"/>
        <v>06 2023</v>
      </c>
      <c r="N16">
        <v>327</v>
      </c>
    </row>
    <row r="17" spans="2:14" x14ac:dyDescent="0.3">
      <c r="B17" s="17" t="s">
        <v>13</v>
      </c>
      <c r="C17" s="2" t="str">
        <f>TEXT(Table1[[#This Row],[Date]],"mmm yy")</f>
        <v>Apr 23</v>
      </c>
      <c r="D17" s="9">
        <v>87</v>
      </c>
      <c r="E17" s="10">
        <v>341</v>
      </c>
      <c r="I17" t="s">
        <v>35</v>
      </c>
      <c r="M17" s="21" t="str">
        <f t="shared" si="0"/>
        <v>05 2023</v>
      </c>
      <c r="N17">
        <v>402</v>
      </c>
    </row>
    <row r="18" spans="2:14" x14ac:dyDescent="0.3">
      <c r="B18" s="16" t="s">
        <v>14</v>
      </c>
      <c r="C18" s="1" t="str">
        <f>TEXT(Table1[[#This Row],[Date]],"mmm yy")</f>
        <v>Mar 23</v>
      </c>
      <c r="D18" s="7">
        <v>71</v>
      </c>
      <c r="E18" s="8">
        <v>259</v>
      </c>
      <c r="I18" t="s">
        <v>36</v>
      </c>
      <c r="M18" s="21" t="str">
        <f t="shared" si="0"/>
        <v>04 2023</v>
      </c>
      <c r="N18">
        <v>341</v>
      </c>
    </row>
    <row r="19" spans="2:14" x14ac:dyDescent="0.3">
      <c r="B19" s="17" t="s">
        <v>15</v>
      </c>
      <c r="C19" s="2" t="str">
        <f>TEXT(Table1[[#This Row],[Date]],"mmm yy")</f>
        <v>Feb 23</v>
      </c>
      <c r="D19" s="9">
        <v>63</v>
      </c>
      <c r="E19" s="10">
        <v>235</v>
      </c>
      <c r="I19" t="s">
        <v>37</v>
      </c>
      <c r="M19" s="21" t="str">
        <f t="shared" si="0"/>
        <v>03 2023</v>
      </c>
      <c r="N19">
        <v>259</v>
      </c>
    </row>
    <row r="20" spans="2:14" x14ac:dyDescent="0.3">
      <c r="B20" s="16" t="s">
        <v>16</v>
      </c>
      <c r="C20" s="1" t="str">
        <f>TEXT(Table1[[#This Row],[Date]],"mmm yy")</f>
        <v>Jan 23</v>
      </c>
      <c r="D20" s="7">
        <v>68</v>
      </c>
      <c r="E20" s="8">
        <v>250</v>
      </c>
      <c r="I20" t="s">
        <v>38</v>
      </c>
      <c r="M20" s="21" t="str">
        <f t="shared" si="0"/>
        <v>02 2023</v>
      </c>
      <c r="N20">
        <v>235</v>
      </c>
    </row>
    <row r="21" spans="2:14" x14ac:dyDescent="0.3">
      <c r="B21" s="17" t="s">
        <v>17</v>
      </c>
      <c r="C21" s="2" t="str">
        <f>TEXT(Table1[[#This Row],[Date]],"mmm yy")</f>
        <v>Dec 22</v>
      </c>
      <c r="D21" s="9">
        <v>84</v>
      </c>
      <c r="E21" s="10">
        <v>327</v>
      </c>
      <c r="I21" t="s">
        <v>39</v>
      </c>
      <c r="M21" s="21" t="str">
        <f t="shared" si="0"/>
        <v>01 2023</v>
      </c>
      <c r="N21">
        <v>250</v>
      </c>
    </row>
    <row r="22" spans="2:14" x14ac:dyDescent="0.3">
      <c r="B22" s="16" t="s">
        <v>18</v>
      </c>
      <c r="C22" s="1" t="str">
        <f>TEXT(Table1[[#This Row],[Date]],"mmm yy")</f>
        <v>Nov 22</v>
      </c>
      <c r="D22" s="7">
        <v>72</v>
      </c>
      <c r="E22" s="8">
        <v>262</v>
      </c>
      <c r="I22" t="s">
        <v>40</v>
      </c>
      <c r="M22" s="21" t="str">
        <f t="shared" si="0"/>
        <v>12 2022</v>
      </c>
      <c r="N22">
        <v>327</v>
      </c>
    </row>
    <row r="23" spans="2:14" x14ac:dyDescent="0.3">
      <c r="B23" s="17" t="s">
        <v>19</v>
      </c>
      <c r="C23" s="2" t="str">
        <f>TEXT(Table1[[#This Row],[Date]],"mmm yy")</f>
        <v>Oct 22</v>
      </c>
      <c r="D23" s="9">
        <v>137</v>
      </c>
      <c r="E23" s="10">
        <v>592</v>
      </c>
      <c r="M23" s="21" t="str">
        <f t="shared" si="0"/>
        <v>11 2022</v>
      </c>
      <c r="N23">
        <v>262</v>
      </c>
    </row>
    <row r="24" spans="2:14" x14ac:dyDescent="0.3">
      <c r="B24" s="16" t="s">
        <v>20</v>
      </c>
      <c r="C24" s="1" t="str">
        <f>TEXT(Table1[[#This Row],[Date]],"mmm yy")</f>
        <v>Sep 22</v>
      </c>
      <c r="D24" s="7">
        <v>118</v>
      </c>
      <c r="E24" s="8">
        <v>483</v>
      </c>
      <c r="M24" s="21" t="str">
        <f t="shared" si="0"/>
        <v>10 2022</v>
      </c>
      <c r="N24">
        <v>592</v>
      </c>
    </row>
    <row r="25" spans="2:14" x14ac:dyDescent="0.3">
      <c r="B25" s="17" t="s">
        <v>21</v>
      </c>
      <c r="C25" s="2" t="str">
        <f>TEXT(Table1[[#This Row],[Date]],"mmm yy")</f>
        <v>Aug 22</v>
      </c>
      <c r="D25" s="9">
        <v>114</v>
      </c>
      <c r="E25" s="10">
        <v>464</v>
      </c>
      <c r="M25" s="21" t="str">
        <f t="shared" si="0"/>
        <v>09 2022</v>
      </c>
      <c r="N25">
        <v>483</v>
      </c>
    </row>
    <row r="26" spans="2:14" x14ac:dyDescent="0.3">
      <c r="B26" s="16" t="s">
        <v>22</v>
      </c>
      <c r="C26" s="1" t="str">
        <f>TEXT(Table1[[#This Row],[Date]],"mmm yy")</f>
        <v>Jul 22</v>
      </c>
      <c r="D26" s="7">
        <v>119</v>
      </c>
      <c r="E26" s="8">
        <v>452</v>
      </c>
      <c r="M26" s="21" t="str">
        <f t="shared" si="0"/>
        <v>08 2022</v>
      </c>
      <c r="N26">
        <v>464</v>
      </c>
    </row>
    <row r="27" spans="2:14" x14ac:dyDescent="0.3">
      <c r="B27" s="18" t="s">
        <v>23</v>
      </c>
      <c r="C27" s="3" t="str">
        <f>TEXT(Table1[[#This Row],[Date]],"mmm yy")</f>
        <v>Jun 22</v>
      </c>
      <c r="D27" s="11">
        <v>109</v>
      </c>
      <c r="E27" s="12">
        <v>407</v>
      </c>
      <c r="M27" s="21" t="str">
        <f t="shared" si="0"/>
        <v>07 2022</v>
      </c>
      <c r="N27">
        <v>452</v>
      </c>
    </row>
    <row r="28" spans="2:14" x14ac:dyDescent="0.3">
      <c r="M28" s="21" t="str">
        <f t="shared" si="0"/>
        <v>06 2022</v>
      </c>
      <c r="N28">
        <v>407</v>
      </c>
    </row>
    <row r="35" spans="6:6" x14ac:dyDescent="0.3">
      <c r="F35" t="e" cm="1">
        <f t="array" ref="F35">forecast</f>
        <v>#NAME?</v>
      </c>
    </row>
  </sheetData>
  <mergeCells count="2">
    <mergeCell ref="G5:H5"/>
    <mergeCell ref="G7:I7"/>
  </mergeCells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03A3-D106-45C8-9744-A686EC3092B4}">
  <dimension ref="A1:E33"/>
  <sheetViews>
    <sheetView topLeftCell="A2" workbookViewId="0">
      <selection activeCell="E12" sqref="E12"/>
    </sheetView>
  </sheetViews>
  <sheetFormatPr defaultRowHeight="14.4" x14ac:dyDescent="0.3"/>
  <cols>
    <col min="1" max="1" width="10.33203125" bestFit="1" customWidth="1"/>
    <col min="2" max="2" width="12.6640625" customWidth="1"/>
    <col min="3" max="3" width="21" customWidth="1"/>
    <col min="4" max="4" width="35.109375" customWidth="1"/>
    <col min="5" max="5" width="35.21875" customWidth="1"/>
  </cols>
  <sheetData>
    <row r="1" spans="1:5" x14ac:dyDescent="0.3">
      <c r="A1" t="s">
        <v>66</v>
      </c>
      <c r="B1" t="s">
        <v>25</v>
      </c>
      <c r="C1" t="s">
        <v>67</v>
      </c>
      <c r="D1" t="s">
        <v>68</v>
      </c>
      <c r="E1" t="s">
        <v>69</v>
      </c>
    </row>
    <row r="2" spans="1:5" x14ac:dyDescent="0.3">
      <c r="A2" s="20">
        <v>44713</v>
      </c>
      <c r="B2">
        <v>407</v>
      </c>
    </row>
    <row r="3" spans="1:5" x14ac:dyDescent="0.3">
      <c r="A3" s="20">
        <v>44743</v>
      </c>
      <c r="B3">
        <v>452</v>
      </c>
    </row>
    <row r="4" spans="1:5" x14ac:dyDescent="0.3">
      <c r="A4" s="20">
        <v>44774</v>
      </c>
      <c r="B4">
        <v>464</v>
      </c>
    </row>
    <row r="5" spans="1:5" x14ac:dyDescent="0.3">
      <c r="A5" s="20">
        <v>44805</v>
      </c>
      <c r="B5">
        <v>483</v>
      </c>
    </row>
    <row r="6" spans="1:5" x14ac:dyDescent="0.3">
      <c r="A6" s="20">
        <v>44835</v>
      </c>
      <c r="B6">
        <v>592</v>
      </c>
    </row>
    <row r="7" spans="1:5" x14ac:dyDescent="0.3">
      <c r="A7" s="20">
        <v>44866</v>
      </c>
      <c r="B7">
        <v>262</v>
      </c>
    </row>
    <row r="8" spans="1:5" x14ac:dyDescent="0.3">
      <c r="A8" s="20">
        <v>44896</v>
      </c>
      <c r="B8">
        <v>327</v>
      </c>
    </row>
    <row r="9" spans="1:5" x14ac:dyDescent="0.3">
      <c r="A9" s="20">
        <v>44927</v>
      </c>
      <c r="B9">
        <v>250</v>
      </c>
    </row>
    <row r="10" spans="1:5" x14ac:dyDescent="0.3">
      <c r="A10" s="20">
        <v>44958</v>
      </c>
      <c r="B10">
        <v>235</v>
      </c>
    </row>
    <row r="11" spans="1:5" x14ac:dyDescent="0.3">
      <c r="A11" s="20">
        <v>44986</v>
      </c>
      <c r="B11">
        <v>259</v>
      </c>
    </row>
    <row r="12" spans="1:5" x14ac:dyDescent="0.3">
      <c r="A12" s="20">
        <v>45017</v>
      </c>
      <c r="B12">
        <v>341</v>
      </c>
    </row>
    <row r="13" spans="1:5" x14ac:dyDescent="0.3">
      <c r="A13" s="20">
        <v>45047</v>
      </c>
      <c r="B13">
        <v>402</v>
      </c>
    </row>
    <row r="14" spans="1:5" x14ac:dyDescent="0.3">
      <c r="A14" s="20">
        <v>45078</v>
      </c>
      <c r="B14">
        <v>327</v>
      </c>
    </row>
    <row r="15" spans="1:5" x14ac:dyDescent="0.3">
      <c r="A15" s="20">
        <v>45108</v>
      </c>
      <c r="B15">
        <v>313</v>
      </c>
    </row>
    <row r="16" spans="1:5" x14ac:dyDescent="0.3">
      <c r="A16" s="20">
        <v>45139</v>
      </c>
      <c r="B16">
        <v>357</v>
      </c>
    </row>
    <row r="17" spans="1:5" x14ac:dyDescent="0.3">
      <c r="A17" s="20">
        <v>45170</v>
      </c>
      <c r="B17">
        <v>416</v>
      </c>
    </row>
    <row r="18" spans="1:5" x14ac:dyDescent="0.3">
      <c r="A18" s="20">
        <v>45200</v>
      </c>
      <c r="B18">
        <v>347</v>
      </c>
    </row>
    <row r="19" spans="1:5" x14ac:dyDescent="0.3">
      <c r="A19" s="20">
        <v>45231</v>
      </c>
      <c r="B19">
        <v>376</v>
      </c>
    </row>
    <row r="20" spans="1:5" x14ac:dyDescent="0.3">
      <c r="A20" s="20">
        <v>45261</v>
      </c>
      <c r="B20">
        <v>328</v>
      </c>
    </row>
    <row r="21" spans="1:5" x14ac:dyDescent="0.3">
      <c r="A21" s="20">
        <v>45292</v>
      </c>
      <c r="B21">
        <v>304</v>
      </c>
    </row>
    <row r="22" spans="1:5" x14ac:dyDescent="0.3">
      <c r="A22" s="20">
        <v>45323</v>
      </c>
      <c r="B22">
        <v>386</v>
      </c>
    </row>
    <row r="23" spans="1:5" x14ac:dyDescent="0.3">
      <c r="A23" s="20">
        <v>45352</v>
      </c>
      <c r="B23">
        <v>359</v>
      </c>
    </row>
    <row r="24" spans="1:5" x14ac:dyDescent="0.3">
      <c r="A24" s="20">
        <v>45383</v>
      </c>
      <c r="B24">
        <v>347</v>
      </c>
    </row>
    <row r="25" spans="1:5" x14ac:dyDescent="0.3">
      <c r="A25" s="20">
        <v>45413</v>
      </c>
      <c r="B25">
        <v>393</v>
      </c>
      <c r="C25" s="29">
        <v>393</v>
      </c>
      <c r="D25" s="29">
        <v>393</v>
      </c>
      <c r="E25" s="29">
        <v>393</v>
      </c>
    </row>
    <row r="26" spans="1:5" x14ac:dyDescent="0.3">
      <c r="A26" s="20">
        <v>45444</v>
      </c>
      <c r="C26" s="29">
        <f t="shared" ref="C26:C33" si="0">_xlfn.FORECAST.ETS(A26,$B$2:$B$25,$A$2:$A$25,1,1)</f>
        <v>334.28846915291138</v>
      </c>
      <c r="D26" s="29">
        <f t="shared" ref="D26:D33" si="1">C26-_xlfn.FORECAST.ETS.CONFINT(A26,$B$2:$B$25,$A$2:$A$25,0.95,1,1)</f>
        <v>180.04935870680706</v>
      </c>
      <c r="E26" s="29">
        <f t="shared" ref="E26:E33" si="2">C26+_xlfn.FORECAST.ETS.CONFINT(A26,$B$2:$B$25,$A$2:$A$25,0.95,1,1)</f>
        <v>488.52757959901567</v>
      </c>
    </row>
    <row r="27" spans="1:5" x14ac:dyDescent="0.3">
      <c r="A27" s="20">
        <v>45474</v>
      </c>
      <c r="C27" s="29">
        <f t="shared" si="0"/>
        <v>331.1756308173654</v>
      </c>
      <c r="D27" s="29">
        <f t="shared" si="1"/>
        <v>176.93582629682575</v>
      </c>
      <c r="E27" s="29">
        <f t="shared" si="2"/>
        <v>485.41543533790502</v>
      </c>
    </row>
    <row r="28" spans="1:5" x14ac:dyDescent="0.3">
      <c r="A28" s="20">
        <v>45505</v>
      </c>
      <c r="C28" s="29">
        <f t="shared" si="0"/>
        <v>328.06279248181943</v>
      </c>
      <c r="D28" s="29">
        <f t="shared" si="1"/>
        <v>173.82175405888432</v>
      </c>
      <c r="E28" s="29">
        <f t="shared" si="2"/>
        <v>482.30383090475453</v>
      </c>
    </row>
    <row r="29" spans="1:5" x14ac:dyDescent="0.3">
      <c r="A29" s="20">
        <v>45536</v>
      </c>
      <c r="C29" s="29">
        <f t="shared" si="0"/>
        <v>324.94995414627351</v>
      </c>
      <c r="D29" s="29">
        <f t="shared" si="1"/>
        <v>170.70698777060656</v>
      </c>
      <c r="E29" s="29">
        <f t="shared" si="2"/>
        <v>479.19292052194044</v>
      </c>
    </row>
    <row r="30" spans="1:5" x14ac:dyDescent="0.3">
      <c r="A30" s="20">
        <v>45566</v>
      </c>
      <c r="C30" s="29">
        <f t="shared" si="0"/>
        <v>321.83711581072754</v>
      </c>
      <c r="D30" s="29">
        <f t="shared" si="1"/>
        <v>167.59137322546195</v>
      </c>
      <c r="E30" s="29">
        <f t="shared" si="2"/>
        <v>476.08285839599313</v>
      </c>
    </row>
    <row r="31" spans="1:5" x14ac:dyDescent="0.3">
      <c r="A31" s="20">
        <v>45597</v>
      </c>
      <c r="C31" s="29">
        <f t="shared" si="0"/>
        <v>318.72427747518157</v>
      </c>
      <c r="D31" s="29">
        <f t="shared" si="1"/>
        <v>164.47475624047442</v>
      </c>
      <c r="E31" s="29">
        <f t="shared" si="2"/>
        <v>472.97379870988868</v>
      </c>
    </row>
    <row r="32" spans="1:5" x14ac:dyDescent="0.3">
      <c r="A32" s="20">
        <v>45627</v>
      </c>
      <c r="C32" s="29">
        <f t="shared" si="0"/>
        <v>315.61143913963559</v>
      </c>
      <c r="D32" s="29">
        <f t="shared" si="1"/>
        <v>161.35698266546882</v>
      </c>
      <c r="E32" s="29">
        <f t="shared" si="2"/>
        <v>469.86589561380237</v>
      </c>
    </row>
    <row r="33" spans="1:5" x14ac:dyDescent="0.3">
      <c r="A33" s="20">
        <v>45657</v>
      </c>
      <c r="C33" s="29">
        <f t="shared" si="0"/>
        <v>312.59901494394592</v>
      </c>
      <c r="D33" s="29">
        <f t="shared" si="1"/>
        <v>158.33851401157213</v>
      </c>
      <c r="E33" s="29">
        <f t="shared" si="2"/>
        <v>466.85951587631973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6D52-B14E-4BC5-A617-F6ECF3C9CDA8}">
  <dimension ref="E4:J35"/>
  <sheetViews>
    <sheetView topLeftCell="A18" zoomScale="130" zoomScaleNormal="130" workbookViewId="0">
      <selection activeCell="H23" sqref="H23"/>
    </sheetView>
  </sheetViews>
  <sheetFormatPr defaultRowHeight="14.4" x14ac:dyDescent="0.3"/>
  <cols>
    <col min="5" max="5" width="14.33203125" style="21" customWidth="1"/>
    <col min="6" max="6" width="19.77734375" style="21" customWidth="1"/>
    <col min="7" max="7" width="10.77734375" style="21" bestFit="1" customWidth="1"/>
  </cols>
  <sheetData>
    <row r="4" spans="5:10" x14ac:dyDescent="0.3">
      <c r="E4" s="21" t="s">
        <v>66</v>
      </c>
      <c r="F4" s="21" t="s">
        <v>25</v>
      </c>
      <c r="G4"/>
      <c r="J4" s="21"/>
    </row>
    <row r="5" spans="5:10" x14ac:dyDescent="0.3">
      <c r="E5" s="22">
        <v>44713</v>
      </c>
      <c r="F5" s="21">
        <v>407</v>
      </c>
      <c r="G5"/>
    </row>
    <row r="6" spans="5:10" x14ac:dyDescent="0.3">
      <c r="E6" s="22">
        <v>44743</v>
      </c>
      <c r="F6" s="21">
        <v>452</v>
      </c>
      <c r="G6"/>
    </row>
    <row r="7" spans="5:10" x14ac:dyDescent="0.3">
      <c r="E7" s="22">
        <v>44774</v>
      </c>
      <c r="F7" s="21">
        <v>464</v>
      </c>
      <c r="G7"/>
    </row>
    <row r="8" spans="5:10" x14ac:dyDescent="0.3">
      <c r="E8" s="22">
        <v>44805</v>
      </c>
      <c r="F8" s="21">
        <v>483</v>
      </c>
      <c r="G8"/>
    </row>
    <row r="9" spans="5:10" x14ac:dyDescent="0.3">
      <c r="E9" s="22">
        <v>44835</v>
      </c>
      <c r="F9" s="21">
        <v>592</v>
      </c>
      <c r="G9"/>
    </row>
    <row r="10" spans="5:10" x14ac:dyDescent="0.3">
      <c r="E10" s="22">
        <v>44866</v>
      </c>
      <c r="F10" s="21">
        <v>262</v>
      </c>
      <c r="G10"/>
    </row>
    <row r="11" spans="5:10" x14ac:dyDescent="0.3">
      <c r="E11" s="22">
        <v>44896</v>
      </c>
      <c r="F11" s="21">
        <v>327</v>
      </c>
      <c r="G11"/>
    </row>
    <row r="12" spans="5:10" x14ac:dyDescent="0.3">
      <c r="E12" s="22">
        <v>44927</v>
      </c>
      <c r="F12" s="21">
        <v>250</v>
      </c>
      <c r="G12"/>
    </row>
    <row r="13" spans="5:10" x14ac:dyDescent="0.3">
      <c r="E13" s="22">
        <v>44958</v>
      </c>
      <c r="F13" s="21">
        <v>235</v>
      </c>
      <c r="G13"/>
    </row>
    <row r="14" spans="5:10" x14ac:dyDescent="0.3">
      <c r="E14" s="22">
        <v>44986</v>
      </c>
      <c r="F14" s="21">
        <v>259</v>
      </c>
      <c r="G14"/>
    </row>
    <row r="15" spans="5:10" x14ac:dyDescent="0.3">
      <c r="E15" s="22">
        <v>45017</v>
      </c>
      <c r="F15" s="21">
        <v>341</v>
      </c>
      <c r="G15"/>
    </row>
    <row r="16" spans="5:10" x14ac:dyDescent="0.3">
      <c r="E16" s="22">
        <v>45047</v>
      </c>
      <c r="F16" s="21">
        <v>402</v>
      </c>
      <c r="G16"/>
    </row>
    <row r="17" spans="5:7" x14ac:dyDescent="0.3">
      <c r="E17" s="22">
        <v>45078</v>
      </c>
      <c r="F17" s="21">
        <v>327</v>
      </c>
      <c r="G17"/>
    </row>
    <row r="18" spans="5:7" x14ac:dyDescent="0.3">
      <c r="E18" s="22">
        <v>45108</v>
      </c>
      <c r="F18" s="21">
        <v>313</v>
      </c>
      <c r="G18"/>
    </row>
    <row r="19" spans="5:7" x14ac:dyDescent="0.3">
      <c r="E19" s="22">
        <v>45139</v>
      </c>
      <c r="F19" s="21">
        <v>357</v>
      </c>
      <c r="G19"/>
    </row>
    <row r="20" spans="5:7" x14ac:dyDescent="0.3">
      <c r="E20" s="22">
        <v>45170</v>
      </c>
      <c r="F20" s="21">
        <v>416</v>
      </c>
      <c r="G20"/>
    </row>
    <row r="21" spans="5:7" x14ac:dyDescent="0.3">
      <c r="E21" s="22">
        <v>45200</v>
      </c>
      <c r="F21" s="21">
        <v>347</v>
      </c>
      <c r="G21"/>
    </row>
    <row r="22" spans="5:7" x14ac:dyDescent="0.3">
      <c r="E22" s="22">
        <v>45231</v>
      </c>
      <c r="F22" s="21">
        <v>376</v>
      </c>
      <c r="G22"/>
    </row>
    <row r="23" spans="5:7" x14ac:dyDescent="0.3">
      <c r="E23" s="22">
        <v>45261</v>
      </c>
      <c r="F23" s="21">
        <v>328</v>
      </c>
      <c r="G23"/>
    </row>
    <row r="24" spans="5:7" x14ac:dyDescent="0.3">
      <c r="E24" s="22">
        <v>45292</v>
      </c>
      <c r="F24" s="21">
        <v>304</v>
      </c>
      <c r="G24"/>
    </row>
    <row r="25" spans="5:7" x14ac:dyDescent="0.3">
      <c r="E25" s="22">
        <v>45323</v>
      </c>
      <c r="F25" s="21">
        <v>386</v>
      </c>
      <c r="G25"/>
    </row>
    <row r="26" spans="5:7" x14ac:dyDescent="0.3">
      <c r="E26" s="22">
        <v>45352</v>
      </c>
      <c r="F26" s="21">
        <v>359</v>
      </c>
      <c r="G26"/>
    </row>
    <row r="27" spans="5:7" x14ac:dyDescent="0.3">
      <c r="E27" s="22">
        <v>45383</v>
      </c>
      <c r="F27" s="21">
        <v>347</v>
      </c>
      <c r="G27"/>
    </row>
    <row r="28" spans="5:7" x14ac:dyDescent="0.3">
      <c r="E28" s="22">
        <v>45413</v>
      </c>
      <c r="F28" s="21">
        <v>393</v>
      </c>
      <c r="G28"/>
    </row>
    <row r="29" spans="5:7" x14ac:dyDescent="0.3">
      <c r="E29" s="22">
        <v>45444</v>
      </c>
      <c r="F29" s="27">
        <f>FORECAST(Table7_1[[#This Row],[DATE]],F5:F28,E5:E28)</f>
        <v>327.55090558029679</v>
      </c>
    </row>
    <row r="30" spans="5:7" x14ac:dyDescent="0.3">
      <c r="E30" s="22">
        <v>45474</v>
      </c>
      <c r="F30" s="27">
        <f>FORECAST(Table7_1[[#This Row],[DATE]],F6:F29,E6:E29)</f>
        <v>325.66940158987018</v>
      </c>
    </row>
    <row r="31" spans="5:7" x14ac:dyDescent="0.3">
      <c r="E31" s="22">
        <v>45505</v>
      </c>
      <c r="F31" s="27">
        <f>FORECAST(Table7_1[[#This Row],[DATE]],F7:F30,E7:E30)</f>
        <v>328.49824855763336</v>
      </c>
    </row>
    <row r="32" spans="5:7" x14ac:dyDescent="0.3">
      <c r="E32" s="22">
        <v>45536</v>
      </c>
      <c r="F32" s="27">
        <f>FORECAST(Table7_1[[#This Row],[DATE]],F8:F31,E8:E31)</f>
        <v>334.33376391927959</v>
      </c>
    </row>
    <row r="33" spans="5:6" x14ac:dyDescent="0.3">
      <c r="E33" s="22">
        <v>45566</v>
      </c>
      <c r="F33" s="27">
        <f>FORECAST(Table7_1[[#This Row],[DATE]],F9:F32,E9:E32)</f>
        <v>344.42036009358492</v>
      </c>
    </row>
    <row r="34" spans="5:6" x14ac:dyDescent="0.3">
      <c r="E34" s="22">
        <v>45597</v>
      </c>
      <c r="F34" s="27">
        <f>FORECAST(Table7_1[[#This Row],[DATE]],F10:F33,E10:E33)</f>
        <v>368.11418006940767</v>
      </c>
    </row>
    <row r="35" spans="5:6" x14ac:dyDescent="0.3">
      <c r="E35" s="22">
        <v>45627</v>
      </c>
      <c r="F35" s="27">
        <f>FORECAST(Table7_1[[#This Row],[DATE]],F11:F34,E11:E34)</f>
        <v>367.2557148166261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6DB6-9BAB-4FD2-9F03-64CE0A88CF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EEAD-6484-4BA2-A796-122671EC6903}">
  <dimension ref="D3:H45"/>
  <sheetViews>
    <sheetView topLeftCell="A2" workbookViewId="0">
      <selection activeCell="D5" sqref="D5"/>
    </sheetView>
  </sheetViews>
  <sheetFormatPr defaultRowHeight="14.4" x14ac:dyDescent="0.3"/>
  <cols>
    <col min="2" max="2" width="12.5546875" bestFit="1" customWidth="1"/>
    <col min="4" max="4" width="16.33203125" style="25" customWidth="1"/>
    <col min="5" max="5" width="23" style="25" customWidth="1"/>
    <col min="6" max="6" width="33.33203125" style="21" customWidth="1"/>
    <col min="7" max="7" width="8.88671875" style="21"/>
    <col min="8" max="8" width="14.6640625" customWidth="1"/>
    <col min="9" max="9" width="17.88671875" customWidth="1"/>
  </cols>
  <sheetData>
    <row r="3" spans="4:8" x14ac:dyDescent="0.3">
      <c r="F3"/>
      <c r="G3"/>
    </row>
    <row r="4" spans="4:8" x14ac:dyDescent="0.3">
      <c r="D4" s="25" t="s">
        <v>66</v>
      </c>
      <c r="E4" s="25" t="s">
        <v>25</v>
      </c>
      <c r="F4"/>
      <c r="G4"/>
      <c r="H4" s="25"/>
    </row>
    <row r="5" spans="4:8" x14ac:dyDescent="0.3">
      <c r="D5" s="26" t="s">
        <v>45</v>
      </c>
      <c r="E5" s="25">
        <v>393</v>
      </c>
      <c r="F5"/>
    </row>
    <row r="6" spans="4:8" x14ac:dyDescent="0.3">
      <c r="D6" s="25" t="s">
        <v>46</v>
      </c>
      <c r="E6" s="25">
        <v>347</v>
      </c>
      <c r="F6"/>
    </row>
    <row r="7" spans="4:8" x14ac:dyDescent="0.3">
      <c r="D7" s="25" t="s">
        <v>47</v>
      </c>
      <c r="E7" s="25">
        <v>359</v>
      </c>
      <c r="F7"/>
      <c r="G7"/>
    </row>
    <row r="8" spans="4:8" x14ac:dyDescent="0.3">
      <c r="D8" s="25" t="s">
        <v>41</v>
      </c>
      <c r="E8" s="25">
        <v>386</v>
      </c>
      <c r="F8"/>
      <c r="G8"/>
    </row>
    <row r="9" spans="4:8" x14ac:dyDescent="0.3">
      <c r="D9" s="25" t="s">
        <v>48</v>
      </c>
      <c r="E9" s="25">
        <v>304</v>
      </c>
      <c r="F9"/>
      <c r="G9"/>
    </row>
    <row r="10" spans="4:8" x14ac:dyDescent="0.3">
      <c r="D10" s="25" t="s">
        <v>49</v>
      </c>
      <c r="E10" s="25">
        <v>328</v>
      </c>
      <c r="F10"/>
      <c r="G10"/>
    </row>
    <row r="11" spans="4:8" x14ac:dyDescent="0.3">
      <c r="D11" s="25" t="s">
        <v>50</v>
      </c>
      <c r="E11" s="25">
        <v>376</v>
      </c>
      <c r="F11"/>
      <c r="G11"/>
    </row>
    <row r="12" spans="4:8" x14ac:dyDescent="0.3">
      <c r="D12" s="25" t="s">
        <v>42</v>
      </c>
      <c r="E12" s="25">
        <v>347</v>
      </c>
      <c r="F12"/>
      <c r="G12"/>
    </row>
    <row r="13" spans="4:8" x14ac:dyDescent="0.3">
      <c r="D13" s="25" t="s">
        <v>51</v>
      </c>
      <c r="E13" s="25">
        <v>416</v>
      </c>
      <c r="F13"/>
      <c r="G13"/>
    </row>
    <row r="14" spans="4:8" x14ac:dyDescent="0.3">
      <c r="D14" s="25" t="s">
        <v>52</v>
      </c>
      <c r="E14" s="25">
        <v>357</v>
      </c>
      <c r="F14"/>
      <c r="G14"/>
    </row>
    <row r="15" spans="4:8" x14ac:dyDescent="0.3">
      <c r="D15" s="25" t="s">
        <v>53</v>
      </c>
      <c r="E15" s="25">
        <v>313</v>
      </c>
      <c r="F15"/>
      <c r="G15"/>
    </row>
    <row r="16" spans="4:8" x14ac:dyDescent="0.3">
      <c r="D16" s="25" t="s">
        <v>44</v>
      </c>
      <c r="E16" s="25">
        <v>327</v>
      </c>
      <c r="F16"/>
      <c r="G16"/>
    </row>
    <row r="17" spans="4:7" x14ac:dyDescent="0.3">
      <c r="D17" s="25" t="s">
        <v>54</v>
      </c>
      <c r="E17" s="25">
        <v>402</v>
      </c>
      <c r="F17"/>
      <c r="G17"/>
    </row>
    <row r="18" spans="4:7" x14ac:dyDescent="0.3">
      <c r="D18" s="25" t="s">
        <v>55</v>
      </c>
      <c r="E18" s="25">
        <v>341</v>
      </c>
      <c r="F18"/>
      <c r="G18"/>
    </row>
    <row r="19" spans="4:7" x14ac:dyDescent="0.3">
      <c r="D19" s="25" t="s">
        <v>56</v>
      </c>
      <c r="E19" s="25">
        <v>259</v>
      </c>
      <c r="F19"/>
      <c r="G19"/>
    </row>
    <row r="20" spans="4:7" x14ac:dyDescent="0.3">
      <c r="D20" s="25" t="s">
        <v>57</v>
      </c>
      <c r="E20" s="25">
        <v>235</v>
      </c>
      <c r="F20"/>
      <c r="G20"/>
    </row>
    <row r="21" spans="4:7" x14ac:dyDescent="0.3">
      <c r="D21" s="25" t="s">
        <v>58</v>
      </c>
      <c r="E21" s="25">
        <v>250</v>
      </c>
      <c r="F21"/>
      <c r="G21"/>
    </row>
    <row r="22" spans="4:7" x14ac:dyDescent="0.3">
      <c r="D22" s="25" t="s">
        <v>59</v>
      </c>
      <c r="E22" s="25">
        <v>327</v>
      </c>
      <c r="F22"/>
      <c r="G22"/>
    </row>
    <row r="23" spans="4:7" x14ac:dyDescent="0.3">
      <c r="D23" s="25" t="s">
        <v>60</v>
      </c>
      <c r="E23" s="25">
        <v>262</v>
      </c>
      <c r="F23"/>
      <c r="G23"/>
    </row>
    <row r="24" spans="4:7" x14ac:dyDescent="0.3">
      <c r="D24" s="25" t="s">
        <v>61</v>
      </c>
      <c r="E24" s="25">
        <v>592</v>
      </c>
      <c r="F24"/>
      <c r="G24"/>
    </row>
    <row r="25" spans="4:7" x14ac:dyDescent="0.3">
      <c r="D25" s="25" t="s">
        <v>62</v>
      </c>
      <c r="E25" s="25">
        <v>483</v>
      </c>
      <c r="F25"/>
      <c r="G25"/>
    </row>
    <row r="26" spans="4:7" x14ac:dyDescent="0.3">
      <c r="D26" s="25" t="s">
        <v>63</v>
      </c>
      <c r="E26" s="25">
        <v>464</v>
      </c>
      <c r="F26"/>
      <c r="G26"/>
    </row>
    <row r="27" spans="4:7" x14ac:dyDescent="0.3">
      <c r="D27" s="25" t="s">
        <v>64</v>
      </c>
      <c r="E27" s="25">
        <v>452</v>
      </c>
      <c r="F27"/>
      <c r="G27"/>
    </row>
    <row r="28" spans="4:7" x14ac:dyDescent="0.3">
      <c r="D28" s="25" t="s">
        <v>65</v>
      </c>
      <c r="E28" s="25">
        <v>407</v>
      </c>
      <c r="F28"/>
      <c r="G28"/>
    </row>
    <row r="29" spans="4:7" x14ac:dyDescent="0.3">
      <c r="D29"/>
      <c r="E29"/>
      <c r="F29"/>
      <c r="G29"/>
    </row>
    <row r="30" spans="4:7" x14ac:dyDescent="0.3">
      <c r="F30"/>
      <c r="G30"/>
    </row>
    <row r="31" spans="4:7" x14ac:dyDescent="0.3">
      <c r="F31"/>
      <c r="G31"/>
    </row>
    <row r="32" spans="4:7" x14ac:dyDescent="0.3">
      <c r="F32"/>
      <c r="G32"/>
    </row>
    <row r="33" spans="6:7" x14ac:dyDescent="0.3">
      <c r="F33"/>
      <c r="G33"/>
    </row>
    <row r="34" spans="6:7" x14ac:dyDescent="0.3">
      <c r="F34"/>
      <c r="G34"/>
    </row>
    <row r="35" spans="6:7" x14ac:dyDescent="0.3">
      <c r="F35"/>
      <c r="G35"/>
    </row>
    <row r="36" spans="6:7" x14ac:dyDescent="0.3">
      <c r="F36"/>
      <c r="G36"/>
    </row>
    <row r="37" spans="6:7" x14ac:dyDescent="0.3">
      <c r="F37"/>
      <c r="G37"/>
    </row>
    <row r="38" spans="6:7" x14ac:dyDescent="0.3">
      <c r="F38"/>
      <c r="G38"/>
    </row>
    <row r="39" spans="6:7" x14ac:dyDescent="0.3">
      <c r="F39"/>
      <c r="G39"/>
    </row>
    <row r="40" spans="6:7" x14ac:dyDescent="0.3">
      <c r="F40"/>
      <c r="G40"/>
    </row>
    <row r="41" spans="6:7" x14ac:dyDescent="0.3">
      <c r="F41"/>
      <c r="G41"/>
    </row>
    <row r="42" spans="6:7" x14ac:dyDescent="0.3">
      <c r="F42"/>
      <c r="G42"/>
    </row>
    <row r="43" spans="6:7" x14ac:dyDescent="0.3">
      <c r="F43"/>
      <c r="G43"/>
    </row>
    <row r="44" spans="6:7" x14ac:dyDescent="0.3">
      <c r="F44"/>
      <c r="G44"/>
    </row>
    <row r="45" spans="6:7" x14ac:dyDescent="0.3">
      <c r="F45"/>
      <c r="G45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E8A8-60E8-43FB-A480-6D84D7DC956F}">
  <sheetPr>
    <tabColor theme="9" tint="-0.249977111117893"/>
  </sheetPr>
  <dimension ref="A1:AG19"/>
  <sheetViews>
    <sheetView workbookViewId="0">
      <selection activeCell="G19" sqref="G19:H19"/>
    </sheetView>
  </sheetViews>
  <sheetFormatPr defaultRowHeight="14.4" x14ac:dyDescent="0.3"/>
  <cols>
    <col min="1" max="2" width="8.88671875" style="14"/>
    <col min="3" max="3" width="12.33203125" style="14" bestFit="1" customWidth="1"/>
    <col min="4" max="8" width="8.88671875" style="14"/>
    <col min="9" max="9" width="6.21875" style="14" customWidth="1"/>
    <col min="10" max="16384" width="8.88671875" style="14"/>
  </cols>
  <sheetData>
    <row r="1" spans="1:33" s="15" customFormat="1" x14ac:dyDescent="0.3">
      <c r="A1" s="32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1:33" s="15" customFormat="1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</row>
    <row r="7" spans="1:33" ht="15.6" x14ac:dyDescent="0.3">
      <c r="C7" s="24" t="s">
        <v>51</v>
      </c>
      <c r="G7" s="34">
        <f>_xlfn.XLOOKUP(C7,Data!M5:M28,Data!N5:N28,0,0)</f>
        <v>416</v>
      </c>
      <c r="H7" s="34"/>
    </row>
    <row r="19" spans="3:8" ht="18" customHeight="1" x14ac:dyDescent="0.3">
      <c r="C19" s="28">
        <v>45536</v>
      </c>
      <c r="G19" s="34">
        <f>_xlfn.XLOOKUP(C19,Table7!E29:E35,Table7!F29:F35,0,0)</f>
        <v>334.33376391927959</v>
      </c>
      <c r="H19" s="34"/>
    </row>
  </sheetData>
  <mergeCells count="3">
    <mergeCell ref="A1:AG2"/>
    <mergeCell ref="G7:H7"/>
    <mergeCell ref="G19:H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D123-8978-419D-8F67-B8F63E02D79C}">
  <sheetPr>
    <tabColor theme="7"/>
  </sheetPr>
  <dimension ref="A1:T2"/>
  <sheetViews>
    <sheetView showGridLines="0" tabSelected="1" topLeftCell="A3" zoomScale="110" zoomScaleNormal="110" workbookViewId="0">
      <selection activeCell="U13" sqref="U13"/>
    </sheetView>
  </sheetViews>
  <sheetFormatPr defaultRowHeight="14.4" x14ac:dyDescent="0.3"/>
  <sheetData>
    <row r="1" spans="1:20" x14ac:dyDescent="0.3">
      <c r="A1" s="35" t="s">
        <v>70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</sheetData>
  <mergeCells count="1">
    <mergeCell ref="A1:T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6AEC8-23E0-4EF7-999F-DBF3E40ABA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Sheet7</vt:lpstr>
      <vt:lpstr>Table7</vt:lpstr>
      <vt:lpstr>Sheet1</vt:lpstr>
      <vt:lpstr>Calculation</vt:lpstr>
      <vt:lpstr>Dashboard</vt:lpstr>
      <vt:lpstr>Prediction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Banda</dc:creator>
  <cp:lastModifiedBy>Sunil Banda</cp:lastModifiedBy>
  <dcterms:created xsi:type="dcterms:W3CDTF">2024-05-20T10:50:08Z</dcterms:created>
  <dcterms:modified xsi:type="dcterms:W3CDTF">2024-05-21T04:48:24Z</dcterms:modified>
</cp:coreProperties>
</file>