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3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3tek-my.sharepoint.com/personal/sunita_panda_r3tek_com/Documents/2025 AMS MGR/Q1 - 2025/"/>
    </mc:Choice>
  </mc:AlternateContent>
  <xr:revisionPtr revIDLastSave="635" documentId="8_{A7CEA472-ADEB-4C58-8C2E-CE25AF795961}" xr6:coauthVersionLast="47" xr6:coauthVersionMax="47" xr10:uidLastSave="{64CDBABB-136B-4A7B-B87B-2C6723BA6A8D}"/>
  <bookViews>
    <workbookView xWindow="-108" yWindow="-108" windowWidth="23256" windowHeight="12456" activeTab="1" xr2:uid="{00000000-000D-0000-FFFF-FFFF00000000}"/>
  </bookViews>
  <sheets>
    <sheet name="AMS_2025" sheetId="17" r:id="rId1"/>
    <sheet name="DBMS" sheetId="8" r:id="rId2"/>
    <sheet name="MDM" sheetId="10" r:id="rId3"/>
    <sheet name="EDW &amp; Snowflake" sheetId="9" r:id="rId4"/>
    <sheet name="Google Cloud &amp; GCP " sheetId="12" r:id="rId5"/>
    <sheet name="Telecom" sheetId="14" r:id="rId6"/>
    <sheet name="Oracle" sheetId="11" r:id="rId7"/>
    <sheet name="TEM" sheetId="16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7" l="1"/>
  <c r="D41" i="17" s="1"/>
  <c r="B40" i="17"/>
  <c r="C40" i="17"/>
  <c r="A40" i="17"/>
  <c r="C33" i="17"/>
  <c r="C32" i="17"/>
  <c r="C31" i="17"/>
  <c r="B33" i="17"/>
  <c r="B32" i="17"/>
  <c r="B31" i="17"/>
  <c r="C30" i="17"/>
  <c r="B30" i="17"/>
  <c r="B24" i="17"/>
  <c r="C25" i="17"/>
  <c r="B25" i="17"/>
  <c r="B21" i="17"/>
  <c r="J3" i="17"/>
  <c r="I3" i="17"/>
  <c r="N3" i="17"/>
  <c r="M3" i="17"/>
  <c r="C41" i="17" l="1"/>
  <c r="L3" i="17" l="1"/>
  <c r="K3" i="17"/>
  <c r="A15" i="17"/>
  <c r="H3" i="17"/>
  <c r="G3" i="17"/>
  <c r="D15" i="17"/>
  <c r="F3" i="17"/>
  <c r="E3" i="17"/>
  <c r="E15" i="17" s="1"/>
  <c r="D3" i="17"/>
  <c r="C3" i="17"/>
  <c r="F15" i="17" s="1"/>
  <c r="B3" i="17"/>
  <c r="A3" i="17"/>
  <c r="G15" i="17" s="1"/>
  <c r="D60" i="17"/>
  <c r="C60" i="17"/>
  <c r="B60" i="17"/>
  <c r="E60" i="17" s="1"/>
  <c r="D59" i="17"/>
  <c r="C59" i="17"/>
  <c r="B59" i="17"/>
  <c r="E59" i="17" s="1"/>
  <c r="D58" i="17"/>
  <c r="C58" i="17"/>
  <c r="B58" i="17"/>
  <c r="D57" i="17"/>
  <c r="C57" i="17"/>
  <c r="B57" i="17"/>
  <c r="D56" i="17"/>
  <c r="C56" i="17"/>
  <c r="B41" i="17"/>
  <c r="A38" i="17"/>
  <c r="B56" i="17" s="1"/>
  <c r="B29" i="17"/>
  <c r="B22" i="17"/>
  <c r="B20" i="17"/>
  <c r="B15" i="17"/>
  <c r="C15" i="17"/>
  <c r="E57" i="17" l="1"/>
  <c r="E58" i="17"/>
  <c r="A41" i="17"/>
  <c r="L24" i="16" l="1"/>
  <c r="K25" i="16" s="1"/>
  <c r="C6" i="16"/>
  <c r="D6" i="16"/>
  <c r="B6" i="16"/>
  <c r="E22" i="9"/>
  <c r="E23" i="9"/>
  <c r="E24" i="9"/>
  <c r="E25" i="9"/>
  <c r="C22" i="9"/>
  <c r="C23" i="9"/>
  <c r="C24" i="9"/>
  <c r="C25" i="9"/>
  <c r="B22" i="9"/>
  <c r="B23" i="9"/>
  <c r="B24" i="9"/>
  <c r="B25" i="9"/>
  <c r="C11" i="9"/>
  <c r="L106" i="14"/>
  <c r="K107" i="14" s="1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E59" i="14"/>
  <c r="D59" i="14"/>
  <c r="D60" i="14" s="1"/>
  <c r="D57" i="14"/>
  <c r="B57" i="14"/>
  <c r="C38" i="14"/>
  <c r="B38" i="14"/>
  <c r="C37" i="14"/>
  <c r="C36" i="14"/>
  <c r="B36" i="14"/>
  <c r="E28" i="14"/>
  <c r="A28" i="14"/>
  <c r="C24" i="14"/>
  <c r="B24" i="14"/>
  <c r="C23" i="14"/>
  <c r="B23" i="14"/>
  <c r="C22" i="14"/>
  <c r="B22" i="14"/>
  <c r="C21" i="14"/>
  <c r="B21" i="14"/>
  <c r="C20" i="14"/>
  <c r="B20" i="14"/>
  <c r="C17" i="14"/>
  <c r="B17" i="14"/>
  <c r="E16" i="14"/>
  <c r="E15" i="14"/>
  <c r="E14" i="14"/>
  <c r="E13" i="14"/>
  <c r="E12" i="14"/>
  <c r="C11" i="14"/>
  <c r="B11" i="14"/>
  <c r="C8" i="14"/>
  <c r="B8" i="14"/>
  <c r="B59" i="14" s="1"/>
  <c r="E7" i="14"/>
  <c r="E6" i="14"/>
  <c r="E5" i="14"/>
  <c r="E4" i="14"/>
  <c r="E3" i="14"/>
  <c r="L106" i="12"/>
  <c r="K107" i="12" s="1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59" i="12"/>
  <c r="B60" i="12" s="1"/>
  <c r="D57" i="12"/>
  <c r="B57" i="12"/>
  <c r="C38" i="12"/>
  <c r="B38" i="12"/>
  <c r="C37" i="12"/>
  <c r="C36" i="12"/>
  <c r="B36" i="12"/>
  <c r="E28" i="12"/>
  <c r="A28" i="12"/>
  <c r="C24" i="12"/>
  <c r="B24" i="12"/>
  <c r="C23" i="12"/>
  <c r="B23" i="12"/>
  <c r="C22" i="12"/>
  <c r="B22" i="12"/>
  <c r="C21" i="12"/>
  <c r="B21" i="12"/>
  <c r="C20" i="12"/>
  <c r="B20" i="12"/>
  <c r="C17" i="12"/>
  <c r="E59" i="12" s="1"/>
  <c r="B17" i="12"/>
  <c r="E15" i="12"/>
  <c r="E14" i="12"/>
  <c r="E13" i="12"/>
  <c r="E12" i="12"/>
  <c r="C11" i="12"/>
  <c r="B11" i="12"/>
  <c r="C8" i="12"/>
  <c r="D59" i="12" s="1"/>
  <c r="D60" i="12" s="1"/>
  <c r="B8" i="12"/>
  <c r="E6" i="12"/>
  <c r="E5" i="12"/>
  <c r="E4" i="12"/>
  <c r="E3" i="12"/>
  <c r="L106" i="11"/>
  <c r="I107" i="11" s="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D57" i="11"/>
  <c r="B57" i="11"/>
  <c r="C38" i="11"/>
  <c r="B38" i="11"/>
  <c r="C37" i="11"/>
  <c r="C36" i="11"/>
  <c r="B36" i="11"/>
  <c r="E28" i="11"/>
  <c r="A28" i="11"/>
  <c r="C24" i="11"/>
  <c r="B24" i="11"/>
  <c r="C23" i="11"/>
  <c r="B23" i="11"/>
  <c r="C22" i="11"/>
  <c r="B22" i="11"/>
  <c r="C21" i="11"/>
  <c r="B21" i="11"/>
  <c r="C20" i="11"/>
  <c r="B20" i="11"/>
  <c r="C17" i="11"/>
  <c r="E59" i="11" s="1"/>
  <c r="B17" i="11"/>
  <c r="E17" i="11" s="1"/>
  <c r="E15" i="11"/>
  <c r="E14" i="11"/>
  <c r="E13" i="11"/>
  <c r="E12" i="11"/>
  <c r="C11" i="11"/>
  <c r="B11" i="11"/>
  <c r="C8" i="11"/>
  <c r="D59" i="11" s="1"/>
  <c r="D60" i="11" s="1"/>
  <c r="B8" i="11"/>
  <c r="B59" i="11" s="1"/>
  <c r="E6" i="11"/>
  <c r="E5" i="11"/>
  <c r="E4" i="11"/>
  <c r="E3" i="11"/>
  <c r="L106" i="10"/>
  <c r="K107" i="10" s="1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E59" i="10"/>
  <c r="D59" i="10"/>
  <c r="D60" i="10" s="1"/>
  <c r="D57" i="10"/>
  <c r="B57" i="10"/>
  <c r="C38" i="10"/>
  <c r="B38" i="10"/>
  <c r="C37" i="10"/>
  <c r="C36" i="10"/>
  <c r="B36" i="10"/>
  <c r="E28" i="10"/>
  <c r="A28" i="10"/>
  <c r="C24" i="10"/>
  <c r="B24" i="10"/>
  <c r="E24" i="10" s="1"/>
  <c r="C23" i="10"/>
  <c r="B23" i="10"/>
  <c r="C22" i="10"/>
  <c r="B22" i="10"/>
  <c r="E22" i="10" s="1"/>
  <c r="C21" i="10"/>
  <c r="B21" i="10"/>
  <c r="C20" i="10"/>
  <c r="B20" i="10"/>
  <c r="C17" i="10"/>
  <c r="B17" i="10"/>
  <c r="E17" i="10" s="1"/>
  <c r="E15" i="10"/>
  <c r="E14" i="10"/>
  <c r="E13" i="10"/>
  <c r="E12" i="10"/>
  <c r="C11" i="10"/>
  <c r="B11" i="10"/>
  <c r="C8" i="10"/>
  <c r="B8" i="10"/>
  <c r="B59" i="10" s="1"/>
  <c r="E6" i="10"/>
  <c r="E5" i="10"/>
  <c r="E4" i="10"/>
  <c r="E3" i="10"/>
  <c r="L106" i="9"/>
  <c r="K107" i="9" s="1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E59" i="9"/>
  <c r="D57" i="9"/>
  <c r="B57" i="9"/>
  <c r="C38" i="9"/>
  <c r="B38" i="9"/>
  <c r="C37" i="9"/>
  <c r="C36" i="9"/>
  <c r="B36" i="9"/>
  <c r="E28" i="9"/>
  <c r="A28" i="9"/>
  <c r="C21" i="9"/>
  <c r="B21" i="9"/>
  <c r="C20" i="9"/>
  <c r="B20" i="9"/>
  <c r="C17" i="9"/>
  <c r="B17" i="9"/>
  <c r="E16" i="9"/>
  <c r="E15" i="9"/>
  <c r="E14" i="9"/>
  <c r="E13" i="9"/>
  <c r="E12" i="9"/>
  <c r="B11" i="9"/>
  <c r="C8" i="9"/>
  <c r="D59" i="9" s="1"/>
  <c r="D60" i="9" s="1"/>
  <c r="B8" i="9"/>
  <c r="B59" i="9" s="1"/>
  <c r="E7" i="9"/>
  <c r="E6" i="9"/>
  <c r="E5" i="9"/>
  <c r="E4" i="9"/>
  <c r="E3" i="9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C17" i="8"/>
  <c r="B17" i="8"/>
  <c r="E4" i="8"/>
  <c r="E5" i="8"/>
  <c r="E6" i="8"/>
  <c r="C8" i="8"/>
  <c r="B8" i="8"/>
  <c r="G25" i="16" l="1"/>
  <c r="E25" i="16"/>
  <c r="I25" i="16"/>
  <c r="B25" i="16"/>
  <c r="C25" i="16"/>
  <c r="D25" i="16"/>
  <c r="F25" i="16"/>
  <c r="H25" i="16"/>
  <c r="J25" i="16"/>
  <c r="B26" i="9"/>
  <c r="E17" i="14"/>
  <c r="C59" i="14"/>
  <c r="E22" i="14"/>
  <c r="E24" i="14"/>
  <c r="E23" i="14"/>
  <c r="B26" i="14"/>
  <c r="E21" i="14"/>
  <c r="J107" i="11"/>
  <c r="K107" i="11"/>
  <c r="E24" i="11"/>
  <c r="E22" i="11"/>
  <c r="C59" i="11"/>
  <c r="C60" i="11"/>
  <c r="C26" i="11"/>
  <c r="E23" i="11"/>
  <c r="E8" i="11"/>
  <c r="E21" i="11"/>
  <c r="E17" i="12"/>
  <c r="C59" i="12"/>
  <c r="E22" i="12"/>
  <c r="E21" i="12"/>
  <c r="C26" i="12"/>
  <c r="E24" i="12"/>
  <c r="E23" i="12"/>
  <c r="B26" i="12"/>
  <c r="E8" i="12"/>
  <c r="E17" i="9"/>
  <c r="E21" i="9"/>
  <c r="C59" i="9"/>
  <c r="E23" i="10"/>
  <c r="C59" i="10"/>
  <c r="B26" i="10"/>
  <c r="E21" i="10"/>
  <c r="C60" i="14"/>
  <c r="B60" i="14"/>
  <c r="C26" i="14"/>
  <c r="B107" i="14"/>
  <c r="C107" i="14"/>
  <c r="D107" i="14"/>
  <c r="E107" i="14"/>
  <c r="F107" i="14"/>
  <c r="G107" i="14"/>
  <c r="H107" i="14"/>
  <c r="I107" i="14"/>
  <c r="E8" i="14"/>
  <c r="J107" i="14"/>
  <c r="B107" i="12"/>
  <c r="C107" i="12"/>
  <c r="C60" i="12"/>
  <c r="D107" i="12"/>
  <c r="E107" i="12"/>
  <c r="F107" i="12"/>
  <c r="G107" i="12"/>
  <c r="H107" i="12"/>
  <c r="I107" i="12"/>
  <c r="J107" i="12"/>
  <c r="B26" i="11"/>
  <c r="B107" i="11"/>
  <c r="B60" i="11"/>
  <c r="C107" i="11"/>
  <c r="D107" i="11"/>
  <c r="E107" i="11"/>
  <c r="F107" i="11"/>
  <c r="G107" i="11"/>
  <c r="H107" i="11"/>
  <c r="C60" i="10"/>
  <c r="B60" i="10"/>
  <c r="B107" i="10"/>
  <c r="C107" i="10"/>
  <c r="D107" i="10"/>
  <c r="E107" i="10"/>
  <c r="H107" i="10"/>
  <c r="J107" i="10"/>
  <c r="C26" i="10"/>
  <c r="F107" i="10"/>
  <c r="G107" i="10"/>
  <c r="I107" i="10"/>
  <c r="E8" i="10"/>
  <c r="C60" i="9"/>
  <c r="B60" i="9"/>
  <c r="C26" i="9"/>
  <c r="E26" i="9" s="1"/>
  <c r="B107" i="9"/>
  <c r="C107" i="9"/>
  <c r="D107" i="9"/>
  <c r="E107" i="9"/>
  <c r="F107" i="9"/>
  <c r="G107" i="9"/>
  <c r="H107" i="9"/>
  <c r="I107" i="9"/>
  <c r="E8" i="9"/>
  <c r="J107" i="9"/>
  <c r="E26" i="14" l="1"/>
  <c r="E26" i="11"/>
  <c r="E26" i="12"/>
  <c r="E26" i="10"/>
  <c r="E13" i="8" l="1"/>
  <c r="E14" i="8"/>
  <c r="E15" i="8"/>
  <c r="E12" i="8"/>
  <c r="E3" i="8"/>
  <c r="L106" i="8"/>
  <c r="E107" i="8" l="1"/>
  <c r="K107" i="8"/>
  <c r="J107" i="8"/>
  <c r="F107" i="8"/>
  <c r="I107" i="8"/>
  <c r="H107" i="8"/>
  <c r="G107" i="8"/>
  <c r="C107" i="8"/>
  <c r="D107" i="8"/>
  <c r="B107" i="8"/>
  <c r="C38" i="8" l="1"/>
  <c r="B38" i="8"/>
  <c r="C37" i="8"/>
  <c r="B11" i="8"/>
  <c r="C11" i="8"/>
  <c r="B20" i="8"/>
  <c r="C20" i="8"/>
  <c r="C24" i="17" l="1"/>
  <c r="C22" i="17"/>
  <c r="D57" i="8"/>
  <c r="B57" i="8"/>
  <c r="C36" i="8"/>
  <c r="B36" i="8"/>
  <c r="E28" i="8"/>
  <c r="A28" i="8"/>
  <c r="B22" i="8"/>
  <c r="C22" i="8"/>
  <c r="B23" i="8"/>
  <c r="C23" i="8"/>
  <c r="B24" i="8"/>
  <c r="C24" i="8"/>
  <c r="C21" i="8"/>
  <c r="B21" i="8"/>
  <c r="E23" i="8" l="1"/>
  <c r="E24" i="8"/>
  <c r="E22" i="8"/>
  <c r="C26" i="8"/>
  <c r="B26" i="8"/>
  <c r="E26" i="8" s="1"/>
  <c r="E21" i="8"/>
  <c r="B59" i="8"/>
  <c r="D59" i="8"/>
  <c r="E8" i="8"/>
  <c r="D60" i="8" l="1"/>
  <c r="C60" i="8"/>
  <c r="B60" i="8"/>
  <c r="C59" i="8"/>
  <c r="E17" i="8"/>
  <c r="E59" i="8"/>
</calcChain>
</file>

<file path=xl/sharedStrings.xml><?xml version="1.0" encoding="utf-8"?>
<sst xmlns="http://schemas.openxmlformats.org/spreadsheetml/2006/main" count="382" uniqueCount="61">
  <si>
    <t>Incident</t>
  </si>
  <si>
    <t>Request</t>
  </si>
  <si>
    <t>CRITICAL</t>
  </si>
  <si>
    <t>MEDIUM</t>
  </si>
  <si>
    <t>LOW</t>
  </si>
  <si>
    <t>ASSIGNED</t>
  </si>
  <si>
    <t>CLOSED</t>
  </si>
  <si>
    <t>HIGH</t>
  </si>
  <si>
    <t>total tickets by type</t>
  </si>
  <si>
    <t>Changes</t>
  </si>
  <si>
    <t>C-Task</t>
  </si>
  <si>
    <t>Open tickets by type</t>
  </si>
  <si>
    <t>P1/P2 INCIDENT</t>
  </si>
  <si>
    <t>P1-Critical</t>
  </si>
  <si>
    <t>P2-High</t>
  </si>
  <si>
    <t>ASSIGNED VS CLOSED TREND</t>
  </si>
  <si>
    <t>INCIDENT BY PRIORITY</t>
  </si>
  <si>
    <t>total</t>
  </si>
  <si>
    <t>CLOSED TICKETS</t>
  </si>
  <si>
    <t>Tickets Handled by Team (Daily) - [Start Date] to [End Date]</t>
  </si>
  <si>
    <t>Average</t>
  </si>
  <si>
    <t>Jan'25</t>
  </si>
  <si>
    <t>Feb'25</t>
  </si>
  <si>
    <t>Catalog-Task</t>
  </si>
  <si>
    <t>work load distribution_Jan</t>
  </si>
  <si>
    <t>Jan-Week 1</t>
  </si>
  <si>
    <t>Jan-Week 2</t>
  </si>
  <si>
    <t>Jan-Week 3</t>
  </si>
  <si>
    <t>Jan-Week 4</t>
  </si>
  <si>
    <t>Feb-Week 1</t>
  </si>
  <si>
    <t>Feb-Week 2</t>
  </si>
  <si>
    <t>Feb-Week 4</t>
  </si>
  <si>
    <t>Feb-Week 3</t>
  </si>
  <si>
    <t>Jan-Week 5</t>
  </si>
  <si>
    <t>Feb-Week 5</t>
  </si>
  <si>
    <t>DBMS</t>
  </si>
  <si>
    <t>MDM_APP &amp; Opps_SUPPORT</t>
  </si>
  <si>
    <t>EDW_APP &amp; SNOWFLAKE OPP</t>
  </si>
  <si>
    <t>CLOUD_ARC &amp; GCP_IT_OPS</t>
  </si>
  <si>
    <t>Telecom Operations - Provisioning</t>
  </si>
  <si>
    <t>Oracle Financials DevOps</t>
  </si>
  <si>
    <t>Telecom Network Operation</t>
  </si>
  <si>
    <t xml:space="preserve">ASSIGNED </t>
  </si>
  <si>
    <t>TICKETS BY DOMAIN</t>
  </si>
  <si>
    <t>TELECOM EXPENSE MANAGEMENT</t>
  </si>
  <si>
    <t>TELECOM &amp; NETWORK OPERATIONS</t>
  </si>
  <si>
    <t>CLOUD OPERATIONS</t>
  </si>
  <si>
    <t>MDM_APP &amp; OPPS_SUPPORT</t>
  </si>
  <si>
    <t>MONTHS</t>
  </si>
  <si>
    <t>P1-CRITICAL</t>
  </si>
  <si>
    <t>P2-HIGH</t>
  </si>
  <si>
    <t>JAN</t>
  </si>
  <si>
    <t>TICKETS ASSIGNED BY TYPES</t>
  </si>
  <si>
    <t>INCIDENT</t>
  </si>
  <si>
    <t>REQUEST</t>
  </si>
  <si>
    <t>CHANGES</t>
  </si>
  <si>
    <t>C-TASK</t>
  </si>
  <si>
    <t>Assigned</t>
  </si>
  <si>
    <t>Closed</t>
  </si>
  <si>
    <t>TOTAL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</si>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</sst>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43" fontId="0" fillId="0" borderId="0" xfId="2" applyFont="1"/>
    <xf numFmtId="0" fontId="6" fillId="2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3" borderId="1" xfId="0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3">
    <cellStyle name="Comma" xfId="2" builtinId="3"/>
    <cellStyle name="Normal" xfId="0" builtinId="0"/>
    <cellStyle name="Percent 2" xfId="1" xr:uid="{1F6A3552-29D9-C94F-9009-53A430ECF6CA}"/>
  </cellStyles>
  <dxfs count="0"/>
  <tableStyles count="0" defaultTableStyle="TableStyleMedium2" defaultPivotStyle="PivotStyleLight16"/>
  <colors>
    <mruColors>
      <color rgb="FF00B49B"/>
      <color rgb="FFFF006F"/>
      <color rgb="FFFB7599"/>
      <color rgb="FFACB046"/>
      <color rgb="FFB97868"/>
      <color rgb="FFB84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291260643305272"/>
          <c:y val="0.11435407804350678"/>
          <c:w val="0.69237683460782729"/>
          <c:h val="0.8437160933405407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3C30853-D84A-6146-B7BB-3C7B9AFA270F}" type="VALUE">
                      <a:rPr lang="en-US"/>
                      <a:pPr/>
                      <a:t>[VALUE]</a:t>
                    </a:fld>
                    <a:r>
                      <a:rPr lang="en-US">
                        <a:solidFill>
                          <a:srgbClr val="FF0000"/>
                        </a:solidFill>
                      </a:rPr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427-4E2D-84D7-E80761C13AE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CAFE3B7-CE0C-4B41-AB49-603737F876E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27-4E2D-84D7-E80761C13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AMS_2025!$A$14:$G$14</c:f>
              <c:strCache>
                <c:ptCount val="7"/>
                <c:pt idx="0">
                  <c:v>TELECOM EXPENSE MANAGEMENT</c:v>
                </c:pt>
                <c:pt idx="1">
                  <c:v>TELECOM &amp; NETWORK OPERATIONS</c:v>
                </c:pt>
                <c:pt idx="2">
                  <c:v>Oracle Financials DevOps</c:v>
                </c:pt>
                <c:pt idx="3">
                  <c:v>CLOUD OPERATIONS</c:v>
                </c:pt>
                <c:pt idx="4">
                  <c:v>EDW_APP &amp; SNOWFLAKE OPP</c:v>
                </c:pt>
                <c:pt idx="5">
                  <c:v>MDM_APP &amp; OPPS_SUPPORT</c:v>
                </c:pt>
                <c:pt idx="6">
                  <c:v>DBMS</c:v>
                </c:pt>
              </c:strCache>
            </c:strRef>
          </c:cat>
          <c:val>
            <c:numRef>
              <c:f>AMS_2025!$A$15:$G$15</c:f>
              <c:numCache>
                <c:formatCode>General</c:formatCode>
                <c:ptCount val="7"/>
                <c:pt idx="0">
                  <c:v>992</c:v>
                </c:pt>
                <c:pt idx="1">
                  <c:v>6</c:v>
                </c:pt>
                <c:pt idx="2">
                  <c:v>25</c:v>
                </c:pt>
                <c:pt idx="3">
                  <c:v>140</c:v>
                </c:pt>
                <c:pt idx="4">
                  <c:v>298</c:v>
                </c:pt>
                <c:pt idx="5">
                  <c:v>334</c:v>
                </c:pt>
                <c:pt idx="6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7-4E2D-84D7-E80761C13A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1050746623"/>
        <c:axId val="1050734047"/>
      </c:barChart>
      <c:catAx>
        <c:axId val="10507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34047"/>
        <c:crosses val="autoZero"/>
        <c:auto val="1"/>
        <c:lblAlgn val="ctr"/>
        <c:lblOffset val="100"/>
        <c:noMultiLvlLbl val="0"/>
      </c:catAx>
      <c:valAx>
        <c:axId val="1050734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07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MDM!$B$2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MDM!$B$3:$B$6</c:f>
              <c:numCache>
                <c:formatCode>General</c:formatCode>
                <c:ptCount val="4"/>
                <c:pt idx="0">
                  <c:v>162</c:v>
                </c:pt>
                <c:pt idx="1">
                  <c:v>1</c:v>
                </c:pt>
                <c:pt idx="2">
                  <c:v>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C-4A92-9843-B23876923073}"/>
            </c:ext>
          </c:extLst>
        </c:ser>
        <c:ser>
          <c:idx val="1"/>
          <c:order val="1"/>
          <c:tx>
            <c:strRef>
              <c:f>MDM!$C$2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MDM!$C$3:$C$6</c:f>
              <c:numCache>
                <c:formatCode>General</c:formatCode>
                <c:ptCount val="4"/>
                <c:pt idx="0">
                  <c:v>136</c:v>
                </c:pt>
                <c:pt idx="1">
                  <c:v>1</c:v>
                </c:pt>
                <c:pt idx="2">
                  <c:v>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C-4A92-9843-B2387692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MDM!$A$37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MDM!$B$36:$C$36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MDM!$B$37:$C$37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9-4A00-B35E-78D1C560D293}"/>
            </c:ext>
          </c:extLst>
        </c:ser>
        <c:ser>
          <c:idx val="1"/>
          <c:order val="1"/>
          <c:tx>
            <c:strRef>
              <c:f>MDM!$A$38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CD9-4A00-B35E-78D1C560D293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CD9-4A00-B35E-78D1C560D293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D9-4A00-B35E-78D1C560D2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MDM!$B$38:$C$38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9-4A00-B35E-78D1C560D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B2-4757-B401-33B324501EF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B2-4757-B401-33B324501EF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B2-4757-B401-33B324501E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MDM!$A$28:$H$29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MDM!$A$30:$H$30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2-4757-B401-33B324501E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2F-4EBD-B91E-9F3F0921F12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F-4EBD-B91E-9F3F0921F12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F-4EBD-B91E-9F3F0921F12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2F-4EBD-B91E-9F3F0921F12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2F-4EBD-B91E-9F3F0921F121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2F-4EBD-B91E-9F3F0921F121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2F-4EBD-B91E-9F3F0921F121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2F-4EBD-B91E-9F3F0921F121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2F-4EBD-B91E-9F3F0921F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MDM!$B$105:$K$105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MDM!$B$106:$K$106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44</c:v>
                </c:pt>
                <c:pt idx="3">
                  <c:v>44</c:v>
                </c:pt>
                <c:pt idx="4">
                  <c:v>36</c:v>
                </c:pt>
                <c:pt idx="5">
                  <c:v>11</c:v>
                </c:pt>
                <c:pt idx="6">
                  <c:v>31</c:v>
                </c:pt>
                <c:pt idx="7">
                  <c:v>43</c:v>
                </c:pt>
                <c:pt idx="8">
                  <c:v>66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2F-4EBD-B91E-9F3F0921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MDM!$B$105:$K$105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MDM!$B$107:$K$107</c:f>
              <c:numCache>
                <c:formatCode>General</c:formatCode>
                <c:ptCount val="10"/>
                <c:pt idx="0">
                  <c:v>23.5</c:v>
                </c:pt>
                <c:pt idx="1">
                  <c:v>23.5</c:v>
                </c:pt>
                <c:pt idx="2">
                  <c:v>23.5</c:v>
                </c:pt>
                <c:pt idx="3">
                  <c:v>23.5</c:v>
                </c:pt>
                <c:pt idx="4">
                  <c:v>23.5</c:v>
                </c:pt>
                <c:pt idx="5">
                  <c:v>23.5</c:v>
                </c:pt>
                <c:pt idx="6">
                  <c:v>23.5</c:v>
                </c:pt>
                <c:pt idx="7">
                  <c:v>23.5</c:v>
                </c:pt>
                <c:pt idx="8">
                  <c:v>23.5</c:v>
                </c:pt>
                <c:pt idx="9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2F-4EBD-B91E-9F3F0921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6203703703703703"/>
          <c:w val="0.89019685039370078"/>
          <c:h val="0.54735345581802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02E-4D2C-8937-1DD4163CFA7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02E-4D2C-8937-1DD4163CFA7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2E-4D2C-8937-1DD4163CFA7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2E-4D2C-8937-1DD4163CFA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MDM!$B$57:$E$58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MDM!$B$59:$E$59</c:f>
              <c:numCache>
                <c:formatCode>General</c:formatCode>
                <c:ptCount val="4"/>
                <c:pt idx="0">
                  <c:v>182</c:v>
                </c:pt>
                <c:pt idx="1">
                  <c:v>182</c:v>
                </c:pt>
                <c:pt idx="2">
                  <c:v>152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E-4D2C-8937-1DD4163C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04272"/>
        <c:axId val="717033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02E-4D2C-8937-1DD4163CFA7F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2E-4D2C-8937-1DD4163CFA7F}"/>
              </c:ext>
            </c:extLst>
          </c:dPt>
          <c:cat>
            <c:multiLvlStrRef>
              <c:f>MDM!$B$57:$E$58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MDM!$B$60:$E$60</c:f>
              <c:numCache>
                <c:formatCode>General</c:formatCode>
                <c:ptCount val="4"/>
                <c:pt idx="0">
                  <c:v>182</c:v>
                </c:pt>
                <c:pt idx="1">
                  <c:v>167</c:v>
                </c:pt>
                <c:pt idx="2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D2C-8937-1DD4163C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04272"/>
        <c:axId val="71703312"/>
      </c:lineChart>
      <c:catAx>
        <c:axId val="717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312"/>
        <c:crosses val="autoZero"/>
        <c:auto val="1"/>
        <c:lblAlgn val="ctr"/>
        <c:lblOffset val="100"/>
        <c:noMultiLvlLbl val="0"/>
      </c:catAx>
      <c:valAx>
        <c:axId val="717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'EDW &amp; Snowflake'!$B$2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'EDW &amp; Snowflake'!$B$3:$B$7</c:f>
              <c:numCache>
                <c:formatCode>General</c:formatCode>
                <c:ptCount val="5"/>
                <c:pt idx="0">
                  <c:v>140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58B-A66E-6226E64D550D}"/>
            </c:ext>
          </c:extLst>
        </c:ser>
        <c:ser>
          <c:idx val="1"/>
          <c:order val="1"/>
          <c:tx>
            <c:strRef>
              <c:f>'EDW &amp; Snowflake'!$C$2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'EDW &amp; Snowflake'!$C$3:$C$7</c:f>
              <c:numCache>
                <c:formatCode>General</c:formatCode>
                <c:ptCount val="5"/>
                <c:pt idx="0">
                  <c:v>127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58B-A66E-6226E64D550D}"/>
            </c:ext>
          </c:extLst>
        </c:ser>
        <c:ser>
          <c:idx val="2"/>
          <c:order val="2"/>
          <c:tx>
            <c:strRef>
              <c:f>'EDW &amp; Snowflake'!$D$2</c:f>
              <c:strCache>
                <c:ptCount val="1"/>
              </c:strCache>
            </c:strRef>
          </c:tx>
          <c:spPr>
            <a:solidFill>
              <a:srgbClr val="2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'EDW &amp; Snowflake'!$D$3:$D$7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B57-458B-A66E-6226E64D5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'EDW &amp; Snowflake'!$A$37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'EDW &amp; Snowflake'!$B$36:$C$36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'EDW &amp; Snowflake'!$B$37:$C$37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6-4400-AEBA-B1B78A12D444}"/>
            </c:ext>
          </c:extLst>
        </c:ser>
        <c:ser>
          <c:idx val="1"/>
          <c:order val="1"/>
          <c:tx>
            <c:strRef>
              <c:f>'EDW &amp; Snowflake'!$A$38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ED6-4400-AEBA-B1B78A12D444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ED6-4400-AEBA-B1B78A12D444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D6-4400-AEBA-B1B78A12D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'EDW &amp; Snowflake'!$B$38:$C$38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6-4400-AEBA-B1B78A12D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6-4301-BCB2-7059DB9155B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6-4301-BCB2-7059DB9155B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6-4301-BCB2-7059DB9155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'EDW &amp; Snowflake'!$A$30:$H$30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66-4301-BCB2-7059DB9155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3382216907704E-2"/>
          <c:y val="0.14446227929373998"/>
          <c:w val="0.92921747738194616"/>
          <c:h val="0.620974204067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'EDW &amp; Snowflake'!$A$59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78-492F-B6A3-DA2AD69C9815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78-492F-B6A3-DA2AD69C981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78-492F-B6A3-DA2AD69C9815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78-492F-B6A3-DA2AD69C981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78-492F-B6A3-DA2AD69C9815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78-492F-B6A3-DA2AD69C9815}"/>
              </c:ext>
            </c:extLst>
          </c:dPt>
          <c:dLbls>
            <c:dLbl>
              <c:idx val="1"/>
              <c:layout>
                <c:manualLayout>
                  <c:x val="6.4677407112754539E-4"/>
                  <c:y val="8.25533401066802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42375473326445E-2"/>
                      <c:h val="0.10575787401574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78-492F-B6A3-DA2AD69C9815}"/>
                </c:ext>
              </c:extLst>
            </c:dLbl>
            <c:dLbl>
              <c:idx val="3"/>
              <c:layout>
                <c:manualLayout>
                  <c:x val="1.785076758300607E-3"/>
                  <c:y val="4.0322580645161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478-492F-B6A3-DA2AD69C9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'EDW &amp; Snowflake'!$B$57:$E$58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'EDW &amp; Snowflake'!$B$59:$E$59</c:f>
              <c:numCache>
                <c:formatCode>General</c:formatCode>
                <c:ptCount val="4"/>
                <c:pt idx="0">
                  <c:v>156</c:v>
                </c:pt>
                <c:pt idx="1">
                  <c:v>155</c:v>
                </c:pt>
                <c:pt idx="2">
                  <c:v>142</c:v>
                </c:pt>
                <c:pt idx="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478-492F-B6A3-DA2AD69C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28928"/>
        <c:axId val="1160332464"/>
      </c:barChart>
      <c:lineChart>
        <c:grouping val="standard"/>
        <c:varyColors val="0"/>
        <c:ser>
          <c:idx val="1"/>
          <c:order val="1"/>
          <c:tx>
            <c:strRef>
              <c:f>'EDW &amp; Snowflake'!$A$60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multiLvlStrRef>
              <c:f>'EDW &amp; Snowflake'!$B$57:$E$58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'EDW &amp; Snowflake'!$B$60:$F$60</c:f>
              <c:numCache>
                <c:formatCode>General</c:formatCode>
                <c:ptCount val="5"/>
                <c:pt idx="0">
                  <c:v>156</c:v>
                </c:pt>
                <c:pt idx="1">
                  <c:v>149</c:v>
                </c:pt>
                <c:pt idx="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478-492F-B6A3-DA2AD69C9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28928"/>
        <c:axId val="1160332464"/>
      </c:lineChart>
      <c:catAx>
        <c:axId val="1160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2464"/>
        <c:crosses val="autoZero"/>
        <c:auto val="1"/>
        <c:lblAlgn val="ctr"/>
        <c:lblOffset val="100"/>
        <c:noMultiLvlLbl val="0"/>
      </c:catAx>
      <c:valAx>
        <c:axId val="1160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1-46F3-8C8E-D5620E8CDC0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1-46F3-8C8E-D5620E8CDC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1-46F3-8C8E-D5620E8CDC0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11-46F3-8C8E-D5620E8CDC0D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11-46F3-8C8E-D5620E8CDC0D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11-46F3-8C8E-D5620E8CDC0D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11-46F3-8C8E-D5620E8CDC0D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11-46F3-8C8E-D5620E8CDC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'EDW &amp; Snowflake'!$B$105:$K$105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'EDW &amp; Snowflake'!$B$106:$K$106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2">
                  <c:v>33</c:v>
                </c:pt>
                <c:pt idx="3">
                  <c:v>41</c:v>
                </c:pt>
                <c:pt idx="4">
                  <c:v>30</c:v>
                </c:pt>
                <c:pt idx="5">
                  <c:v>37</c:v>
                </c:pt>
                <c:pt idx="6">
                  <c:v>41</c:v>
                </c:pt>
                <c:pt idx="7">
                  <c:v>24</c:v>
                </c:pt>
                <c:pt idx="8">
                  <c:v>42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811-46F3-8C8E-D5620E8C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'EDW &amp; Snowflake'!$B$105:$K$105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'EDW &amp; Snowflake'!$B$107:$K$107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11-46F3-8C8E-D5620E8CD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9302353984949E-2"/>
          <c:y val="0.1422304315304109"/>
          <c:w val="0.93336099962947872"/>
          <c:h val="0.705416841166555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AMS_2025!$A$30</c:f>
              <c:strCache>
                <c:ptCount val="1"/>
                <c:pt idx="0">
                  <c:v>INCIDENT</c:v>
                </c:pt>
              </c:strCache>
            </c:strRef>
          </c:tx>
          <c:spPr>
            <a:solidFill>
              <a:srgbClr val="002060">
                <a:alpha val="81365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AMS_2025!$B$29:$C$29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AMS_2025!$B$30:$C$30</c:f>
              <c:numCache>
                <c:formatCode>General</c:formatCode>
                <c:ptCount val="2"/>
                <c:pt idx="0">
                  <c:v>579</c:v>
                </c:pt>
                <c:pt idx="1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B-4243-B1CB-49979B6B391D}"/>
            </c:ext>
          </c:extLst>
        </c:ser>
        <c:ser>
          <c:idx val="1"/>
          <c:order val="1"/>
          <c:tx>
            <c:strRef>
              <c:f>AMS_2025!$A$31</c:f>
              <c:strCache>
                <c:ptCount val="1"/>
                <c:pt idx="0">
                  <c:v>REQUEST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AMS_2025!$B$29:$C$29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AMS_2025!$B$31:$C$31</c:f>
              <c:numCache>
                <c:formatCode>General</c:formatCode>
                <c:ptCount val="2"/>
                <c:pt idx="0">
                  <c:v>18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B-4243-B1CB-49979B6B391D}"/>
            </c:ext>
          </c:extLst>
        </c:ser>
        <c:ser>
          <c:idx val="2"/>
          <c:order val="2"/>
          <c:tx>
            <c:strRef>
              <c:f>AMS_2025!$A$32</c:f>
              <c:strCache>
                <c:ptCount val="1"/>
                <c:pt idx="0">
                  <c:v>CHANGES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AMS_2025!$B$29:$C$29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AMS_2025!$B$32:$C$32</c:f>
              <c:numCache>
                <c:formatCode>General</c:formatCode>
                <c:ptCount val="2"/>
                <c:pt idx="0">
                  <c:v>35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B-4243-B1CB-49979B6B391D}"/>
            </c:ext>
          </c:extLst>
        </c:ser>
        <c:ser>
          <c:idx val="3"/>
          <c:order val="3"/>
          <c:tx>
            <c:strRef>
              <c:f>AMS_2025!$A$33</c:f>
              <c:strCache>
                <c:ptCount val="1"/>
                <c:pt idx="0">
                  <c:v>C-TASK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AMS_2025!$B$29:$C$29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AMS_2025!$B$33:$C$33</c:f>
              <c:numCache>
                <c:formatCode>General</c:formatCode>
                <c:ptCount val="2"/>
                <c:pt idx="0">
                  <c:v>119</c:v>
                </c:pt>
                <c:pt idx="1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B-4243-B1CB-49979B6B3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435023"/>
        <c:axId val="1065008671"/>
      </c:barChart>
      <c:catAx>
        <c:axId val="7304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08671"/>
        <c:crosses val="autoZero"/>
        <c:auto val="1"/>
        <c:lblAlgn val="ctr"/>
        <c:lblOffset val="100"/>
        <c:noMultiLvlLbl val="0"/>
      </c:catAx>
      <c:valAx>
        <c:axId val="10650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4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123690996302585"/>
          <c:y val="0.93185924214717641"/>
          <c:w val="0.33752618007394836"/>
          <c:h val="6.814075785282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'Google Cloud &amp; GCP '!$B$2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'Google Cloud &amp; GCP '!$B$3:$B$6</c:f>
              <c:numCache>
                <c:formatCode>General</c:formatCode>
                <c:ptCount val="4"/>
                <c:pt idx="0">
                  <c:v>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20D-A6D1-4CC7C922D9B5}"/>
            </c:ext>
          </c:extLst>
        </c:ser>
        <c:ser>
          <c:idx val="1"/>
          <c:order val="1"/>
          <c:tx>
            <c:strRef>
              <c:f>'Google Cloud &amp; GCP '!$C$2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'Google Cloud &amp; GCP '!$C$3:$C$6</c:f>
              <c:numCache>
                <c:formatCode>General</c:formatCode>
                <c:ptCount val="4"/>
                <c:pt idx="0">
                  <c:v>62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F-420D-A6D1-4CC7C922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'Google Cloud &amp; GCP '!$A$37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'Google Cloud &amp; GCP '!$B$36:$C$36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'Google Cloud &amp; GCP '!$B$37:$C$37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1-4BA7-8D54-84132EDAC3B6}"/>
            </c:ext>
          </c:extLst>
        </c:ser>
        <c:ser>
          <c:idx val="1"/>
          <c:order val="1"/>
          <c:tx>
            <c:strRef>
              <c:f>'Google Cloud &amp; GCP '!$A$38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F1-4BA7-8D54-84132EDAC3B6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CF1-4BA7-8D54-84132EDAC3B6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F1-4BA7-8D54-84132EDAC3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'Google Cloud &amp; GCP '!$B$38:$C$38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1-4BA7-8D54-84132EDAC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0-45DA-9DE4-7A7BD8D83C6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0-45DA-9DE4-7A7BD8D83C6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0-45DA-9DE4-7A7BD8D83C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'Google Cloud &amp; GCP '!$A$30:$H$30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0-45DA-9DE4-7A7BD8D83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3382216907704E-2"/>
          <c:y val="0.14446227929373998"/>
          <c:w val="0.92921747738194616"/>
          <c:h val="0.620974204067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'Google Cloud &amp; GCP '!$A$59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CF-405F-AF6D-5BC4739A3F0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CF-405F-AF6D-5BC4739A3F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CF-405F-AF6D-5BC4739A3F0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CF-405F-AF6D-5BC4739A3F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CF-405F-AF6D-5BC4739A3F0A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CF-405F-AF6D-5BC4739A3F0A}"/>
              </c:ext>
            </c:extLst>
          </c:dPt>
          <c:dLbls>
            <c:dLbl>
              <c:idx val="1"/>
              <c:layout>
                <c:manualLayout>
                  <c:x val="6.4677407112754539E-4"/>
                  <c:y val="8.25533401066802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42375473326445E-2"/>
                      <c:h val="0.10575787401574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7CF-405F-AF6D-5BC4739A3F0A}"/>
                </c:ext>
              </c:extLst>
            </c:dLbl>
            <c:dLbl>
              <c:idx val="3"/>
              <c:layout>
                <c:manualLayout>
                  <c:x val="1.785076758300607E-3"/>
                  <c:y val="4.0322580645161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CF-405F-AF6D-5BC4739A3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'Google Cloud &amp; GCP '!$B$57:$E$58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'Google Cloud &amp; GCP '!$B$59:$E$59</c:f>
              <c:numCache>
                <c:formatCode>General</c:formatCode>
                <c:ptCount val="4"/>
                <c:pt idx="0">
                  <c:v>77</c:v>
                </c:pt>
                <c:pt idx="1">
                  <c:v>76</c:v>
                </c:pt>
                <c:pt idx="2">
                  <c:v>63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CF-405F-AF6D-5BC4739A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28928"/>
        <c:axId val="1160332464"/>
      </c:barChart>
      <c:lineChart>
        <c:grouping val="standard"/>
        <c:varyColors val="0"/>
        <c:ser>
          <c:idx val="1"/>
          <c:order val="1"/>
          <c:tx>
            <c:strRef>
              <c:f>'Google Cloud &amp; GCP '!$A$60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multiLvlStrRef>
              <c:f>'Google Cloud &amp; GCP '!$B$57:$E$58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'Google Cloud &amp; GCP '!$B$60:$F$60</c:f>
              <c:numCache>
                <c:formatCode>General</c:formatCode>
                <c:ptCount val="5"/>
                <c:pt idx="0">
                  <c:v>77</c:v>
                </c:pt>
                <c:pt idx="1">
                  <c:v>70</c:v>
                </c:pt>
                <c:pt idx="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7CF-405F-AF6D-5BC4739A3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28928"/>
        <c:axId val="1160332464"/>
      </c:lineChart>
      <c:catAx>
        <c:axId val="1160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2464"/>
        <c:crosses val="autoZero"/>
        <c:auto val="1"/>
        <c:lblAlgn val="ctr"/>
        <c:lblOffset val="100"/>
        <c:noMultiLvlLbl val="0"/>
      </c:catAx>
      <c:valAx>
        <c:axId val="1160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4-422A-976A-9DB72B7EABA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4-422A-976A-9DB72B7EABA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4-422A-976A-9DB72B7EABA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4-422A-976A-9DB72B7EABA7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14-422A-976A-9DB72B7EABA7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14-422A-976A-9DB72B7EABA7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14-422A-976A-9DB72B7EABA7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14-422A-976A-9DB72B7EA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'Google Cloud &amp; GCP '!$B$105:$K$105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'Google Cloud &amp; GCP '!$B$106:$K$106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32</c:v>
                </c:pt>
                <c:pt idx="3">
                  <c:v>16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9</c:v>
                </c:pt>
                <c:pt idx="8">
                  <c:v>13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14-422A-976A-9DB72B7E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'Google Cloud &amp; GCP '!$B$105:$K$105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'Google Cloud &amp; GCP '!$B$107:$K$107</c:f>
              <c:numCache>
                <c:formatCode>General</c:formatCode>
                <c:ptCount val="10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  <c:pt idx="6">
                  <c:v>12.5</c:v>
                </c:pt>
                <c:pt idx="7">
                  <c:v>12.5</c:v>
                </c:pt>
                <c:pt idx="8">
                  <c:v>12.5</c:v>
                </c:pt>
                <c:pt idx="9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14-422A-976A-9DB72B7EA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Telecom!$B$2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Telecom!$B$3:$B$7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0-4DC6-A7E4-068C235B0917}"/>
            </c:ext>
          </c:extLst>
        </c:ser>
        <c:ser>
          <c:idx val="1"/>
          <c:order val="1"/>
          <c:tx>
            <c:strRef>
              <c:f>Telecom!$C$2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00-4DC6-A7E4-068C235B0917}"/>
            </c:ext>
          </c:extLst>
        </c:ser>
        <c:ser>
          <c:idx val="2"/>
          <c:order val="2"/>
          <c:tx>
            <c:strRef>
              <c:f>Telecom!$D$2</c:f>
              <c:strCache>
                <c:ptCount val="1"/>
              </c:strCache>
            </c:strRef>
          </c:tx>
          <c:spPr>
            <a:solidFill>
              <a:srgbClr val="2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Telecom!$A$3:$A$7</c:f>
              <c:strCache>
                <c:ptCount val="5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  <c:pt idx="4">
                  <c:v>Catalog-Task</c:v>
                </c:pt>
              </c:strCache>
            </c:strRef>
          </c:cat>
          <c:val>
            <c:numRef>
              <c:f>Telecom!$D$3:$D$7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200-4DC6-A7E4-068C235B0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Telecom!$A$37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Telecom!$B$36:$C$36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Telecom!$B$37:$C$37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B-4B16-B68E-9C8471E811DE}"/>
            </c:ext>
          </c:extLst>
        </c:ser>
        <c:ser>
          <c:idx val="1"/>
          <c:order val="1"/>
          <c:tx>
            <c:strRef>
              <c:f>Telecom!$A$38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B-4B16-B68E-9C8471E811DE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95B-4B16-B68E-9C8471E811DE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5B-4B16-B68E-9C8471E811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Telecom!$B$38:$C$38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B-4B16-B68E-9C8471E8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9-4505-9CFD-9DB98E9806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9-4505-9CFD-9DB98E9806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9-4505-9CFD-9DB98E980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Telecom!$A$28:$H$29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Telecom!$A$30:$H$30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9-4505-9CFD-9DB98E9806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6F-4FA5-A54F-47CBB0535BE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6F-4FA5-A54F-47CBB0535BE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6F-4FA5-A54F-47CBB0535BE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C6F-4FA5-A54F-47CBB0535BEC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6F-4FA5-A54F-47CBB0535BEC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C6F-4FA5-A54F-47CBB0535BEC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C6F-4FA5-A54F-47CBB0535BEC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6F-4FA5-A54F-47CBB0535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Telecom!$B$105:$K$105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Telecom!$B$106:$K$106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6F-4FA5-A54F-47CBB053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Telecom!$B$105:$K$105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Telecom!$B$107:$K$107</c:f>
              <c:numCache>
                <c:formatCode>General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6F-4FA5-A54F-47CBB0535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4260717410323E-2"/>
          <c:y val="0.10185185185185185"/>
          <c:w val="0.89655796150481193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B3-4625-BCA8-6D49B87D7273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B3-4625-BCA8-6D49B87D72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B3-4625-BCA8-6D49B87D7273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B3-4625-BCA8-6D49B87D7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Telecom!$B$57:$E$58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Telecom!$B$59:$E$59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3-4625-BCA8-6D49B87D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1513759"/>
        <c:axId val="47799980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B3-4625-BCA8-6D49B87D727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B3-4625-BCA8-6D49B87D7273}"/>
              </c:ext>
            </c:extLst>
          </c:dPt>
          <c:cat>
            <c:multiLvlStrRef>
              <c:f>Telecom!$B$57:$E$58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Telecom!$B$60:$E$60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3-4625-BCA8-6D49B87D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513759"/>
        <c:axId val="477999807"/>
      </c:lineChart>
      <c:catAx>
        <c:axId val="182151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999807"/>
        <c:crosses val="autoZero"/>
        <c:auto val="1"/>
        <c:lblAlgn val="ctr"/>
        <c:lblOffset val="100"/>
        <c:noMultiLvlLbl val="0"/>
      </c:catAx>
      <c:valAx>
        <c:axId val="47799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41E-2"/>
          <c:y val="0.1111111111111111"/>
          <c:w val="0.89655796150481193"/>
          <c:h val="0.6755861767279091"/>
        </c:manualLayout>
      </c:layout>
      <c:lineChart>
        <c:grouping val="standard"/>
        <c:varyColors val="0"/>
        <c:ser>
          <c:idx val="0"/>
          <c:order val="0"/>
          <c:tx>
            <c:strRef>
              <c:f>AMS_2025!$A$21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68-4AA6-9CCB-13A38C976F03}"/>
                </c:ext>
              </c:extLst>
            </c:dLbl>
            <c:dLbl>
              <c:idx val="1"/>
              <c:layout>
                <c:manualLayout>
                  <c:x val="-3.0555555555555659E-2"/>
                  <c:y val="-3.7037037037037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68-4AA6-9CCB-13A38C976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AMS_2025!$B$20:$C$20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AMS_2025!$B$21:$C$21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8-4AA6-9CCB-13A38C976F03}"/>
            </c:ext>
          </c:extLst>
        </c:ser>
        <c:ser>
          <c:idx val="1"/>
          <c:order val="1"/>
          <c:tx>
            <c:strRef>
              <c:f>AMS_2025!$A$22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46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68-4AA6-9CCB-13A38C976F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68-4AA6-9CCB-13A38C976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AMS_2025!$B$20:$C$20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AMS_2025!$B$22:$C$22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8-4AA6-9CCB-13A38C97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65391"/>
        <c:axId val="565967791"/>
      </c:lineChart>
      <c:catAx>
        <c:axId val="56596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7791"/>
        <c:crosses val="autoZero"/>
        <c:auto val="1"/>
        <c:lblAlgn val="ctr"/>
        <c:lblOffset val="100"/>
        <c:noMultiLvlLbl val="0"/>
      </c:catAx>
      <c:valAx>
        <c:axId val="56596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6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Oracle!$B$2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Oracle!$B$3:$B$6</c:f>
              <c:numCache>
                <c:formatCode>General</c:formatCode>
                <c:ptCount val="4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67-4272-AA4F-8354C5397C4D}"/>
            </c:ext>
          </c:extLst>
        </c:ser>
        <c:ser>
          <c:idx val="1"/>
          <c:order val="1"/>
          <c:tx>
            <c:strRef>
              <c:f>Oracle!$C$2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Oracle!$C$3:$C$6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7-4272-AA4F-8354C5397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Oracle!$A$37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Oracle!$B$36:$C$36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Oracle!$B$37:$C$37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CE-410C-A8AB-D2074C0BD0EC}"/>
            </c:ext>
          </c:extLst>
        </c:ser>
        <c:ser>
          <c:idx val="1"/>
          <c:order val="1"/>
          <c:tx>
            <c:strRef>
              <c:f>Oracle!$A$38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9CE-410C-A8AB-D2074C0BD0EC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9CE-410C-A8AB-D2074C0BD0EC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CE-410C-A8AB-D2074C0BD0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Oracle!$B$38:$C$38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CE-410C-A8AB-D2074C0B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6-4B7C-8CDA-999A8987CA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6-4B7C-8CDA-999A8987CA9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6-4B7C-8CDA-999A8987CA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Oracle!$A$28:$H$29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Oracle!$A$30:$H$30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96-4B7C-8CDA-999A8987CA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B-4D23-9A52-EA6BCA15050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B-4D23-9A52-EA6BCA15050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B-4D23-9A52-EA6BCA15050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1FB-4D23-9A52-EA6BCA150506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FB-4D23-9A52-EA6BCA150506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FB-4D23-9A52-EA6BCA150506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FB-4D23-9A52-EA6BCA150506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FB-4D23-9A52-EA6BCA150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Oracle!$B$105:$K$105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Oracle!$B$106:$K$106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FB-4D23-9A52-EA6BCA15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Oracle!$B$105:$K$105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Oracle!$B$107:$K$107</c:f>
              <c:numCache>
                <c:formatCode>General</c:formatCode>
                <c:ptCount val="1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FB-4D23-9A52-EA6BCA15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0.1388888888888889"/>
          <c:w val="0.90286351706036749"/>
          <c:h val="0.6584645669291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E9-47DB-A07C-BA81DCC39BF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9-47DB-A07C-BA81DCC39B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Oracle!$B$57:$E$58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Oracle!$B$59:$E$59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9-47DB-A07C-BA81DCC3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056447"/>
        <c:axId val="1622056927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E9-47DB-A07C-BA81DCC39BF9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9-47DB-A07C-BA81DCC39BF9}"/>
              </c:ext>
            </c:extLst>
          </c:dPt>
          <c:cat>
            <c:multiLvlStrRef>
              <c:f>Oracle!$B$57:$E$58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Oracle!$B$60:$E$60</c:f>
              <c:numCache>
                <c:formatCode>General</c:formatCode>
                <c:ptCount val="4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9-47DB-A07C-BA81DCC39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2056447"/>
        <c:axId val="1622056927"/>
      </c:lineChart>
      <c:catAx>
        <c:axId val="16220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6927"/>
        <c:crosses val="autoZero"/>
        <c:auto val="1"/>
        <c:lblAlgn val="ctr"/>
        <c:lblOffset val="100"/>
        <c:noMultiLvlLbl val="0"/>
      </c:catAx>
      <c:valAx>
        <c:axId val="16220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0.10648148148148148"/>
          <c:w val="0.89019685039370078"/>
          <c:h val="0.602909011373578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F8-4455-ADB2-E625EAF9DE1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8-4455-ADB2-E625EAF9DE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F8-4455-ADB2-E625EAF9DE1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8-4455-ADB2-E625EAF9D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TEM!$B$3:$E$4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TEM!$B$5:$E$5</c:f>
              <c:numCache>
                <c:formatCode>General</c:formatCode>
                <c:ptCount val="4"/>
                <c:pt idx="0">
                  <c:v>505</c:v>
                </c:pt>
                <c:pt idx="1">
                  <c:v>405</c:v>
                </c:pt>
                <c:pt idx="2">
                  <c:v>487</c:v>
                </c:pt>
                <c:pt idx="3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455-ADB2-E625EAF9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553935"/>
        <c:axId val="87455585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8-4455-ADB2-E625EAF9DE1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85000"/>
                    <a:lumOff val="1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8-4455-ADB2-E625EAF9DE1E}"/>
              </c:ext>
            </c:extLst>
          </c:dPt>
          <c:cat>
            <c:multiLvlStrRef>
              <c:f>TEM!$B$3:$E$4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TEM!$B$6:$E$6</c:f>
              <c:numCache>
                <c:formatCode>General</c:formatCode>
                <c:ptCount val="4"/>
                <c:pt idx="0">
                  <c:v>505</c:v>
                </c:pt>
                <c:pt idx="1">
                  <c:v>496</c:v>
                </c:pt>
                <c:pt idx="2">
                  <c:v>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8-4455-ADB2-E625EAF9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53935"/>
        <c:axId val="874555855"/>
      </c:lineChart>
      <c:catAx>
        <c:axId val="87455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5855"/>
        <c:crosses val="autoZero"/>
        <c:auto val="1"/>
        <c:lblAlgn val="ctr"/>
        <c:lblOffset val="100"/>
        <c:noMultiLvlLbl val="0"/>
      </c:catAx>
      <c:valAx>
        <c:axId val="8745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5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04558774813342E-2"/>
          <c:y val="0.1111111111111111"/>
          <c:w val="0.9200462502866753"/>
          <c:h val="0.67558617672790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125-4C14-9CF9-3F6B288395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4C14-9CF9-3F6B2883957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125-4C14-9CF9-3F6B2883957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5-4C14-9CF9-3F6B2883957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25-4C14-9CF9-3F6B288395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TEM!$B$23:$K$23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TEM!$B$24:$K$24</c:f>
              <c:numCache>
                <c:formatCode>General</c:formatCode>
                <c:ptCount val="10"/>
                <c:pt idx="0">
                  <c:v>63</c:v>
                </c:pt>
                <c:pt idx="1">
                  <c:v>3</c:v>
                </c:pt>
                <c:pt idx="2">
                  <c:v>213</c:v>
                </c:pt>
                <c:pt idx="3">
                  <c:v>391</c:v>
                </c:pt>
                <c:pt idx="4">
                  <c:v>196</c:v>
                </c:pt>
                <c:pt idx="5">
                  <c:v>37</c:v>
                </c:pt>
                <c:pt idx="6">
                  <c:v>21</c:v>
                </c:pt>
                <c:pt idx="7">
                  <c:v>39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5-4C14-9CF9-3F6B2883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480575"/>
        <c:axId val="255481535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TEM!$B$23:$K$23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TEM!$B$25:$K$25</c:f>
              <c:numCache>
                <c:formatCode>General</c:formatCode>
                <c:ptCount val="10"/>
                <c:pt idx="0">
                  <c:v>167.5</c:v>
                </c:pt>
                <c:pt idx="1">
                  <c:v>167.5</c:v>
                </c:pt>
                <c:pt idx="2">
                  <c:v>167.5</c:v>
                </c:pt>
                <c:pt idx="3">
                  <c:v>167.5</c:v>
                </c:pt>
                <c:pt idx="4">
                  <c:v>167.5</c:v>
                </c:pt>
                <c:pt idx="5">
                  <c:v>167.5</c:v>
                </c:pt>
                <c:pt idx="6">
                  <c:v>167.5</c:v>
                </c:pt>
                <c:pt idx="7">
                  <c:v>167.5</c:v>
                </c:pt>
                <c:pt idx="8">
                  <c:v>167.5</c:v>
                </c:pt>
                <c:pt idx="9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5-4C14-9CF9-3F6B28839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480575"/>
        <c:axId val="255481535"/>
      </c:lineChart>
      <c:catAx>
        <c:axId val="2554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81535"/>
        <c:crosses val="autoZero"/>
        <c:auto val="1"/>
        <c:lblAlgn val="ctr"/>
        <c:lblOffset val="100"/>
        <c:noMultiLvlLbl val="0"/>
      </c:catAx>
      <c:valAx>
        <c:axId val="2554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8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9.2592592592592587E-2"/>
          <c:w val="0.89019685039370078"/>
          <c:h val="0.722701224846894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7F-4F0C-9E3B-EF9458BBDC4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77F-4F0C-9E3B-EF9458BBDC4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77F-4F0C-9E3B-EF9458BBDC47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77F-4F0C-9E3B-EF9458BBDC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AMS_2025!$A$38:$D$39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</c:lvl>
              </c:multiLvlStrCache>
            </c:multiLvlStrRef>
          </c:cat>
          <c:val>
            <c:numRef>
              <c:f>AMS_2025!$A$40:$D$40</c:f>
              <c:numCache>
                <c:formatCode>General</c:formatCode>
                <c:ptCount val="4"/>
                <c:pt idx="0">
                  <c:v>758</c:v>
                </c:pt>
                <c:pt idx="1">
                  <c:v>745</c:v>
                </c:pt>
                <c:pt idx="2">
                  <c:v>672</c:v>
                </c:pt>
                <c:pt idx="3">
                  <c:v>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F-4F0C-9E3B-EF9458BB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2327711"/>
        <c:axId val="170232963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77F-4F0C-9E3B-EF9458BBDC4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77F-4F0C-9E3B-EF9458BBDC4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tx1">
                    <a:lumMod val="95000"/>
                    <a:lumOff val="5000"/>
                  </a:schemeClr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77F-4F0C-9E3B-EF9458BBDC47}"/>
              </c:ext>
            </c:extLst>
          </c:dPt>
          <c:cat>
            <c:multiLvlStrRef>
              <c:f>AMS_2025!$A$38:$D$39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</c:v>
                  </c:pt>
                  <c:pt idx="2">
                    <c:v>FEB</c:v>
                  </c:pt>
                </c:lvl>
              </c:multiLvlStrCache>
            </c:multiLvlStrRef>
          </c:cat>
          <c:val>
            <c:numRef>
              <c:f>AMS_2025!$A$41:$D$41</c:f>
              <c:numCache>
                <c:formatCode>General</c:formatCode>
                <c:ptCount val="4"/>
                <c:pt idx="0">
                  <c:v>758</c:v>
                </c:pt>
                <c:pt idx="1">
                  <c:v>751.5</c:v>
                </c:pt>
                <c:pt idx="2">
                  <c:v>672</c:v>
                </c:pt>
                <c:pt idx="3">
                  <c:v>664.5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F-4F0C-9E3B-EF9458BBD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27711"/>
        <c:axId val="1702329631"/>
      </c:lineChart>
      <c:catAx>
        <c:axId val="170232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29631"/>
        <c:crosses val="autoZero"/>
        <c:auto val="1"/>
        <c:lblAlgn val="ctr"/>
        <c:lblOffset val="100"/>
        <c:noMultiLvlLbl val="0"/>
      </c:catAx>
      <c:valAx>
        <c:axId val="17023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2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238111212086098E-2"/>
          <c:y val="0.14925373134328357"/>
          <c:w val="0.92346057197923848"/>
          <c:h val="0.58087711051043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DBMS!$B$2</c:f>
              <c:strCache>
                <c:ptCount val="1"/>
                <c:pt idx="0">
                  <c:v>Jan'25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DBMS!$B$3:$B$6</c:f>
              <c:numCache>
                <c:formatCode>General</c:formatCode>
                <c:ptCount val="4"/>
                <c:pt idx="0">
                  <c:v>186</c:v>
                </c:pt>
                <c:pt idx="1">
                  <c:v>12</c:v>
                </c:pt>
                <c:pt idx="2">
                  <c:v>29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A-4744-B514-A4BA0383D62E}"/>
            </c:ext>
          </c:extLst>
        </c:ser>
        <c:ser>
          <c:idx val="1"/>
          <c:order val="1"/>
          <c:tx>
            <c:strRef>
              <c:f>DBMS!$C$2</c:f>
              <c:strCache>
                <c:ptCount val="1"/>
                <c:pt idx="0">
                  <c:v>Feb'25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DBMS!$A$3:$A$6</c:f>
              <c:strCache>
                <c:ptCount val="4"/>
                <c:pt idx="0">
                  <c:v>Incident</c:v>
                </c:pt>
                <c:pt idx="1">
                  <c:v>Request</c:v>
                </c:pt>
                <c:pt idx="2">
                  <c:v>Changes</c:v>
                </c:pt>
                <c:pt idx="3">
                  <c:v>C-Task</c:v>
                </c:pt>
              </c:strCache>
            </c:strRef>
          </c:cat>
          <c:val>
            <c:numRef>
              <c:f>DBMS!$C$3:$C$6</c:f>
              <c:numCache>
                <c:formatCode>General</c:formatCode>
                <c:ptCount val="4"/>
                <c:pt idx="0">
                  <c:v>185</c:v>
                </c:pt>
                <c:pt idx="1">
                  <c:v>11</c:v>
                </c:pt>
                <c:pt idx="2">
                  <c:v>21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A-4744-B514-A4BA0383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432"/>
        <c:axId val="1147524112"/>
      </c:barChart>
      <c:catAx>
        <c:axId val="11477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524112"/>
        <c:crosses val="autoZero"/>
        <c:auto val="1"/>
        <c:lblAlgn val="ctr"/>
        <c:lblOffset val="100"/>
        <c:noMultiLvlLbl val="0"/>
      </c:catAx>
      <c:valAx>
        <c:axId val="114752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DBMS!$A$37</c:f>
              <c:strCache>
                <c:ptCount val="1"/>
                <c:pt idx="0">
                  <c:v>P1-Critical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DBMS!$B$36:$C$36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DBMS!$B$37:$C$37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C-2649-98E1-D213037B5FC2}"/>
            </c:ext>
          </c:extLst>
        </c:ser>
        <c:ser>
          <c:idx val="1"/>
          <c:order val="1"/>
          <c:tx>
            <c:strRef>
              <c:f>DBMS!$A$38</c:f>
              <c:strCache>
                <c:ptCount val="1"/>
                <c:pt idx="0">
                  <c:v>P2-High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256981637134875E-2"/>
                  <c:y val="-4.4615059736820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550168042134420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914-AF48-AD00-D7B7C6D7EC35}"/>
                </c:ext>
              </c:extLst>
            </c:dLbl>
            <c:dLbl>
              <c:idx val="1"/>
              <c:layout>
                <c:manualLayout>
                  <c:x val="-4.7066621770721552E-2"/>
                  <c:y val="-3.4700558647006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2225483531447283E-2"/>
                      <c:h val="6.9327344037871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914-AF48-AD00-D7B7C6D7EC35}"/>
                </c:ext>
              </c:extLst>
            </c:dLbl>
            <c:dLbl>
              <c:idx val="2"/>
              <c:layout>
                <c:manualLayout>
                  <c:x val="-2.353331088536087E-2"/>
                  <c:y val="-5.4529755993979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14-AF48-AD00-D7B7C6D7EC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DBMS!$B$36:$C$36</c:f>
              <c:strCache>
                <c:ptCount val="2"/>
                <c:pt idx="0">
                  <c:v>Jan'25</c:v>
                </c:pt>
                <c:pt idx="1">
                  <c:v>Feb'25</c:v>
                </c:pt>
              </c:strCache>
            </c:strRef>
          </c:cat>
          <c:val>
            <c:numRef>
              <c:f>DBMS!$B$38:$C$38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C-2649-98E1-D213037B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51488"/>
        <c:axId val="774479840"/>
      </c:lineChart>
      <c:catAx>
        <c:axId val="114445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79840"/>
        <c:crosses val="autoZero"/>
        <c:auto val="1"/>
        <c:lblAlgn val="ctr"/>
        <c:lblOffset val="100"/>
        <c:noMultiLvlLbl val="0"/>
      </c:catAx>
      <c:valAx>
        <c:axId val="774479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445148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64554448705442E-2"/>
          <c:y val="0.13837638376383765"/>
          <c:w val="0.93702276543602081"/>
          <c:h val="0.643450184501844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42-FB44-9591-7AEB39C34DE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37-C142-A1A6-912E9E9A10E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37-C142-A1A6-912E9E9A10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DBMS!$A$28:$H$29</c:f>
              <c:multiLvlStrCache>
                <c:ptCount val="8"/>
                <c:lvl>
                  <c:pt idx="0">
                    <c:v>CRITICAL</c:v>
                  </c:pt>
                  <c:pt idx="1">
                    <c:v>HIGH</c:v>
                  </c:pt>
                  <c:pt idx="2">
                    <c:v>MEDIUM</c:v>
                  </c:pt>
                  <c:pt idx="3">
                    <c:v>LOW</c:v>
                  </c:pt>
                  <c:pt idx="4">
                    <c:v>CRITICAL</c:v>
                  </c:pt>
                  <c:pt idx="5">
                    <c:v>HIGH</c:v>
                  </c:pt>
                  <c:pt idx="6">
                    <c:v>MEDIUM</c:v>
                  </c:pt>
                  <c:pt idx="7">
                    <c:v>LOW</c:v>
                  </c:pt>
                </c:lvl>
                <c:lvl>
                  <c:pt idx="0">
                    <c:v>Jan'25</c:v>
                  </c:pt>
                  <c:pt idx="4">
                    <c:v>Feb'25</c:v>
                  </c:pt>
                </c:lvl>
              </c:multiLvlStrCache>
            </c:multiLvlStrRef>
          </c:cat>
          <c:val>
            <c:numRef>
              <c:f>DBMS!$A$30:$H$30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92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37-C142-A1A6-912E9E9A10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963200"/>
        <c:axId val="1589174048"/>
      </c:barChart>
      <c:catAx>
        <c:axId val="15529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174048"/>
        <c:crosses val="autoZero"/>
        <c:auto val="1"/>
        <c:lblAlgn val="ctr"/>
        <c:lblOffset val="100"/>
        <c:noMultiLvlLbl val="0"/>
      </c:catAx>
      <c:valAx>
        <c:axId val="1589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9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83382216907704E-2"/>
          <c:y val="0.14446227929373998"/>
          <c:w val="0.92921747738194616"/>
          <c:h val="0.62097420406718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DBMS!$A$59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2C6-A747-B8F9-22A83BF5C20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6-A747-B8F9-22A83BF5C20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C6-A747-B8F9-22A83BF5C20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C6-A747-B8F9-22A83BF5C20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C6-A747-B8F9-22A83BF5C20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C6-A747-B8F9-22A83BF5C20B}"/>
              </c:ext>
            </c:extLst>
          </c:dPt>
          <c:dLbls>
            <c:dLbl>
              <c:idx val="1"/>
              <c:layout>
                <c:manualLayout>
                  <c:x val="6.4677407112754539E-4"/>
                  <c:y val="8.2553340106680216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742375473326445E-2"/>
                      <c:h val="0.105757874015748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2C6-A747-B8F9-22A83BF5C20B}"/>
                </c:ext>
              </c:extLst>
            </c:dLbl>
            <c:dLbl>
              <c:idx val="3"/>
              <c:layout>
                <c:manualLayout>
                  <c:x val="1.785076758300607E-3"/>
                  <c:y val="4.0322580645161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C6-A747-B8F9-22A83BF5C2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DBMS!$B$57:$E$58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DBMS!$B$59:$E$59</c:f>
              <c:numCache>
                <c:formatCode>General</c:formatCode>
                <c:ptCount val="4"/>
                <c:pt idx="0">
                  <c:v>326</c:v>
                </c:pt>
                <c:pt idx="1">
                  <c:v>318</c:v>
                </c:pt>
                <c:pt idx="2">
                  <c:v>301</c:v>
                </c:pt>
                <c:pt idx="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7-3242-8AB4-04B6BAAE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328928"/>
        <c:axId val="1160332464"/>
      </c:barChart>
      <c:lineChart>
        <c:grouping val="standard"/>
        <c:varyColors val="0"/>
        <c:ser>
          <c:idx val="1"/>
          <c:order val="1"/>
          <c:tx>
            <c:strRef>
              <c:f>DBMS!$A$60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multiLvlStrRef>
              <c:f>DBMS!$B$57:$E$58</c:f>
              <c:multiLvlStrCache>
                <c:ptCount val="4"/>
                <c:lvl>
                  <c:pt idx="0">
                    <c:v>ASSIGNED</c:v>
                  </c:pt>
                  <c:pt idx="1">
                    <c:v>CLOSED</c:v>
                  </c:pt>
                  <c:pt idx="2">
                    <c:v>ASSIGNED</c:v>
                  </c:pt>
                  <c:pt idx="3">
                    <c:v>CLOSED</c:v>
                  </c:pt>
                </c:lvl>
                <c:lvl>
                  <c:pt idx="0">
                    <c:v>Jan'25</c:v>
                  </c:pt>
                  <c:pt idx="2">
                    <c:v>Feb'25</c:v>
                  </c:pt>
                </c:lvl>
              </c:multiLvlStrCache>
            </c:multiLvlStrRef>
          </c:cat>
          <c:val>
            <c:numRef>
              <c:f>DBMS!$B$60:$F$60</c:f>
              <c:numCache>
                <c:formatCode>General</c:formatCode>
                <c:ptCount val="5"/>
                <c:pt idx="0">
                  <c:v>326</c:v>
                </c:pt>
                <c:pt idx="1">
                  <c:v>313.5</c:v>
                </c:pt>
                <c:pt idx="2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C6-A747-B8F9-22A83BF5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328928"/>
        <c:axId val="1160332464"/>
      </c:lineChart>
      <c:catAx>
        <c:axId val="11603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32464"/>
        <c:crosses val="autoZero"/>
        <c:auto val="1"/>
        <c:lblAlgn val="ctr"/>
        <c:lblOffset val="100"/>
        <c:noMultiLvlLbl val="0"/>
      </c:catAx>
      <c:valAx>
        <c:axId val="11603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2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62275703321417E-2"/>
          <c:y val="0.16044776119402984"/>
          <c:w val="0.93340360466736094"/>
          <c:h val="0.71837084263720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3-B343-B488-FCC85D4646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AC0-4439-93CC-59BBF26397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0-4439-93CC-59BBF26397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C0-4439-93CC-59BBF2639718}"/>
              </c:ext>
            </c:extLst>
          </c:dPt>
          <c:dLbls>
            <c:dLbl>
              <c:idx val="0"/>
              <c:layout>
                <c:manualLayout>
                  <c:x val="-5.054759898904802E-3"/>
                  <c:y val="7.4626865671641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FE-A046-B3C2-1D478F7ABA5E}"/>
                </c:ext>
              </c:extLst>
            </c:dLbl>
            <c:dLbl>
              <c:idx val="1"/>
              <c:layout>
                <c:manualLayout>
                  <c:x val="-5.7970344814383527E-17"/>
                  <c:y val="1.09489051094890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7B-7443-9F88-FFEDF6514A0E}"/>
                </c:ext>
              </c:extLst>
            </c:dLbl>
            <c:dLbl>
              <c:idx val="2"/>
              <c:layout>
                <c:manualLayout>
                  <c:x val="0"/>
                  <c:y val="1.909905401032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73-B343-B488-FCC85D4646BB}"/>
                </c:ext>
              </c:extLst>
            </c:dLbl>
            <c:dLbl>
              <c:idx val="3"/>
              <c:layout>
                <c:manualLayout>
                  <c:x val="-1.242088694446757E-16"/>
                  <c:y val="2.29188648123841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3-B343-B488-FCC85D464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DBMS!$B$105:$K$105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DBMS!$B$106:$K$106</c:f>
              <c:numCache>
                <c:formatCode>General</c:formatCode>
                <c:ptCount val="10"/>
                <c:pt idx="0">
                  <c:v>32</c:v>
                </c:pt>
                <c:pt idx="1">
                  <c:v>0</c:v>
                </c:pt>
                <c:pt idx="2">
                  <c:v>85</c:v>
                </c:pt>
                <c:pt idx="3">
                  <c:v>76</c:v>
                </c:pt>
                <c:pt idx="4">
                  <c:v>69</c:v>
                </c:pt>
                <c:pt idx="5">
                  <c:v>79</c:v>
                </c:pt>
                <c:pt idx="6">
                  <c:v>49</c:v>
                </c:pt>
                <c:pt idx="7">
                  <c:v>72</c:v>
                </c:pt>
                <c:pt idx="8">
                  <c:v>91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E-A046-B3C2-1D478F7A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axId val="517734816"/>
        <c:axId val="51773654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DBMS!$B$105:$K$105</c:f>
              <c:strCache>
                <c:ptCount val="10"/>
                <c:pt idx="0">
                  <c:v>Jan-Week 1</c:v>
                </c:pt>
                <c:pt idx="1">
                  <c:v>Feb-Week 1</c:v>
                </c:pt>
                <c:pt idx="2">
                  <c:v>Jan-Week 2</c:v>
                </c:pt>
                <c:pt idx="3">
                  <c:v>Feb-Week 2</c:v>
                </c:pt>
                <c:pt idx="4">
                  <c:v>Jan-Week 3</c:v>
                </c:pt>
                <c:pt idx="5">
                  <c:v>Feb-Week 3</c:v>
                </c:pt>
                <c:pt idx="6">
                  <c:v>Jan-Week 4</c:v>
                </c:pt>
                <c:pt idx="7">
                  <c:v>Feb-Week 4</c:v>
                </c:pt>
                <c:pt idx="8">
                  <c:v>Jan-Week 5</c:v>
                </c:pt>
                <c:pt idx="9">
                  <c:v>Feb-Week 5</c:v>
                </c:pt>
              </c:strCache>
            </c:strRef>
          </c:cat>
          <c:val>
            <c:numRef>
              <c:f>DBMS!$B$107:$K$107</c:f>
              <c:numCache>
                <c:formatCode>General</c:formatCode>
                <c:ptCount val="10"/>
                <c:pt idx="0">
                  <c:v>48.25</c:v>
                </c:pt>
                <c:pt idx="1">
                  <c:v>48.25</c:v>
                </c:pt>
                <c:pt idx="2">
                  <c:v>48.25</c:v>
                </c:pt>
                <c:pt idx="3">
                  <c:v>48.25</c:v>
                </c:pt>
                <c:pt idx="4">
                  <c:v>48.25</c:v>
                </c:pt>
                <c:pt idx="5">
                  <c:v>48.25</c:v>
                </c:pt>
                <c:pt idx="6">
                  <c:v>48.25</c:v>
                </c:pt>
                <c:pt idx="7">
                  <c:v>48.25</c:v>
                </c:pt>
                <c:pt idx="8">
                  <c:v>48.25</c:v>
                </c:pt>
                <c:pt idx="9">
                  <c:v>48.25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FE-A046-B3C2-1D478F7AB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734816"/>
        <c:axId val="517736544"/>
      </c:lineChart>
      <c:catAx>
        <c:axId val="5177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6544"/>
        <c:crosses val="autoZero"/>
        <c:auto val="1"/>
        <c:lblAlgn val="ctr"/>
        <c:lblOffset val="100"/>
        <c:noMultiLvlLbl val="0"/>
      </c:catAx>
      <c:valAx>
        <c:axId val="5177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3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130506</xdr:colOff>
      <xdr:row>2</xdr:row>
      <xdr:rowOff>40640</xdr:rowOff>
    </xdr:from>
    <xdr:to>
      <xdr:col>28</xdr:col>
      <xdr:colOff>362409</xdr:colOff>
      <xdr:row>22</xdr:row>
      <xdr:rowOff>495908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099E2-7AB8-40EA-BCE3-1DDACA7A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110966</xdr:colOff>
      <xdr:row>28</xdr:row>
      <xdr:rowOff>318490</xdr:rowOff>
    </xdr:from>
    <xdr:to>
      <xdr:col>12</xdr:col>
      <xdr:colOff>663191</xdr:colOff>
      <xdr:row>32</xdr:row>
      <xdr:rowOff>402077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E6AD-A0FD-4A2A-80BE-D80BFDB31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1379220</xdr:colOff>
      <xdr:row>18</xdr:row>
      <xdr:rowOff>19050</xdr:rowOff>
    </xdr:from>
    <xdr:to>
      <xdr:col>8</xdr:col>
      <xdr:colOff>746760</xdr:colOff>
      <xdr:row>24</xdr:row>
      <xdr:rowOff>788670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64D9C4-AD2A-AAF5-263C-8B52C5167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463379</xdr:colOff>
      <xdr:row>37</xdr:row>
      <xdr:rowOff>59724</xdr:rowOff>
    </xdr:from>
    <xdr:to>
      <xdr:col>9</xdr:col>
      <xdr:colOff>772298</xdr:colOff>
      <xdr:row>52</xdr:row>
      <xdr:rowOff>12356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A950AE-1927-7625-C945-1110C9884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CE652-05C7-4668-8CB3-AEAB47226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E472F-2362-4DD2-89AC-46AE69A7D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C018C5-3DDF-4198-9551-852465CB3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184150</xdr:colOff>
      <xdr:row>110</xdr:row>
      <xdr:rowOff>127000</xdr:rowOff>
    </xdr:from>
    <xdr:to>
      <xdr:col>15</xdr:col>
      <xdr:colOff>648730</xdr:colOff>
      <xdr:row>130</xdr:row>
      <xdr:rowOff>133865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D04969-EC08-4428-BA13-BCA070EEE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51487</xdr:colOff>
      <xdr:row>56</xdr:row>
      <xdr:rowOff>28832</xdr:rowOff>
    </xdr:from>
    <xdr:to>
      <xdr:col>14</xdr:col>
      <xdr:colOff>710514</xdr:colOff>
      <xdr:row>62</xdr:row>
      <xdr:rowOff>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B5F24D-26BD-64D0-F434-79F224A78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0.08323</cdr:x>
      <cdr:y>0.63072</cdr:y>
    </cdr:from>
    <cdr:to>
      <cdr:x>0.26152</cdr:x>
      <cdr:y>0.70167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690045" y="2342432"/>
          <a:ext cx="1478118" cy="26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0.75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27F44-D879-4EB1-BD56-6D541FBD8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FA08BB-4489-4B65-8881-77223ECD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71768-6B5B-4891-BF38-1D7FDD92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184150</xdr:colOff>
      <xdr:row>110</xdr:row>
      <xdr:rowOff>127000</xdr:rowOff>
    </xdr:from>
    <xdr:to>
      <xdr:col>15</xdr:col>
      <xdr:colOff>648730</xdr:colOff>
      <xdr:row>130</xdr:row>
      <xdr:rowOff>133865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410CA0-D1EF-40E0-9A19-B6CAA25A9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411891</xdr:colOff>
      <xdr:row>54</xdr:row>
      <xdr:rowOff>39128</xdr:rowOff>
    </xdr:from>
    <xdr:to>
      <xdr:col>15</xdr:col>
      <xdr:colOff>422189</xdr:colOff>
      <xdr:row>63</xdr:row>
      <xdr:rowOff>10296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B9E0E5-97D1-AC5D-7393-0E1E806B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0.09193</cdr:x>
      <cdr:y>0.61131</cdr:y>
    </cdr:from>
    <cdr:to>
      <cdr:x>0.27022</cdr:x>
      <cdr:y>0.68226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762126" y="2270351"/>
          <a:ext cx="1478118" cy="26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1.5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209550</xdr:rowOff>
    </xdr:from>
    <xdr:to>
      <xdr:col>15</xdr:col>
      <xdr:colOff>228600</xdr:colOff>
      <xdr:row>19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B5AD1-2370-8FA6-D779-87241014E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25</xdr:row>
      <xdr:rowOff>102870</xdr:rowOff>
    </xdr:from>
    <xdr:to>
      <xdr:col>16</xdr:col>
      <xdr:colOff>228600</xdr:colOff>
      <xdr:row>40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0C87AB-7F43-0EB1-18A3-F65A4AB1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0.67476</cdr:x>
      <cdr:y>0.42917</cdr:y>
    </cdr:from>
    <cdr:to>
      <cdr:x>0.87743</cdr:x>
      <cdr:y>0.52083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A44275F-20DD-3722-424B-D3F8DB5928ED}"/>
            </a:ext>
          </a:extLst>
        </cdr:cNvPr>
        <cdr:cNvSpPr txBox="1"/>
      </cdr:nvSpPr>
      <cdr:spPr>
        <a:xfrm xmlns:a="http://schemas.openxmlformats.org/drawingml/2006/main">
          <a:off x="4236720" y="1177290"/>
          <a:ext cx="1272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 kern="1200">
              <a:solidFill>
                <a:srgbClr val="FF0000"/>
              </a:solidFill>
            </a:rPr>
            <a:t>Avg/Week</a:t>
          </a:r>
          <a:r>
            <a:rPr lang="en-US" sz="1100" b="1" kern="1200" baseline="0">
              <a:solidFill>
                <a:srgbClr val="FF0000"/>
              </a:solidFill>
            </a:rPr>
            <a:t> : 167.5</a:t>
          </a:r>
          <a:endParaRPr lang="en-US" sz="1100" b="1" kern="1200">
            <a:solidFill>
              <a:srgbClr val="FF0000"/>
            </a:solidFill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98DA1-D52B-6448-9448-61E1A905D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D8B81-5672-0E45-8654-20CECEDE8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6899C9-D0AD-454C-B33D-E1360F71A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127000</xdr:rowOff>
    </xdr:from>
    <xdr:to>
      <xdr:col>15</xdr:col>
      <xdr:colOff>71120</xdr:colOff>
      <xdr:row>64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D88A74-904A-9047-A4F0-A327A861A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110</xdr:row>
      <xdr:rowOff>127000</xdr:rowOff>
    </xdr:from>
    <xdr:to>
      <xdr:col>15</xdr:col>
      <xdr:colOff>648730</xdr:colOff>
      <xdr:row>130</xdr:row>
      <xdr:rowOff>133865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ED7AF-6EAB-211A-6BB7-00702ECD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0.06336</cdr:x>
      <cdr:y>0.40891</cdr:y>
    </cdr:from>
    <cdr:to>
      <cdr:x>0.24165</cdr:x>
      <cdr:y>0.47986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525271" y="1518660"/>
          <a:ext cx="1478118" cy="263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48.25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F3B66-93EB-4E0F-B152-0A2154E1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0D80F6-3E72-4D16-ABA3-22403C897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67CD7B-6D20-43F7-8DE8-16366B345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184150</xdr:colOff>
      <xdr:row>110</xdr:row>
      <xdr:rowOff>126999</xdr:rowOff>
    </xdr:from>
    <xdr:to>
      <xdr:col>15</xdr:col>
      <xdr:colOff>648730</xdr:colOff>
      <xdr:row>136</xdr:row>
      <xdr:rowOff>61782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A1AF3A-7464-4BF8-B2A1-C820E9D4B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679622</xdr:colOff>
      <xdr:row>56</xdr:row>
      <xdr:rowOff>121509</xdr:rowOff>
    </xdr:from>
    <xdr:to>
      <xdr:col>14</xdr:col>
      <xdr:colOff>556055</xdr:colOff>
      <xdr:row>62</xdr:row>
      <xdr:rowOff>94736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5422D4-603C-46F8-733F-C8A4095B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0.08199</cdr:x>
      <cdr:y>0.54477</cdr:y>
    </cdr:from>
    <cdr:to>
      <cdr:x>0.26028</cdr:x>
      <cdr:y>0.61572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679747" y="2023216"/>
          <a:ext cx="1478118" cy="26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23.5</a:t>
          </a:r>
        </a:p>
      </cdr:txBody>
    </cdr:sp>
  </cdr:relSizeAnchor>
  <cdr:relSizeAnchor xmlns:cdr="http://schemas.openxmlformats.org/drawingml/2006/chartDrawing">
    <cdr:from>
      <cdr:x>0.62614</cdr:x>
      <cdr:y>0.94368</cdr:y>
    </cdr:from>
    <cdr:to>
      <cdr:x>0.75631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C177C58-1561-5286-F0C9-BA476B2AB369}"/>
            </a:ext>
          </a:extLst>
        </cdr:cNvPr>
        <cdr:cNvSpPr txBox="1"/>
      </cdr:nvSpPr>
      <cdr:spPr>
        <a:xfrm xmlns:a="http://schemas.openxmlformats.org/drawingml/2006/main">
          <a:off x="5191039" y="4486191"/>
          <a:ext cx="1079157" cy="2677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596DF-2CC8-4A3E-B1CB-D033E2C9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1398BC-E8AA-4646-BFC7-3D71A2937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3A169-7B2D-4CA2-94FB-71D0BCB75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127000</xdr:rowOff>
    </xdr:from>
    <xdr:to>
      <xdr:col>15</xdr:col>
      <xdr:colOff>71120</xdr:colOff>
      <xdr:row>64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FCCEA1-DB58-4492-8F25-745E8DF1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110</xdr:row>
      <xdr:rowOff>127000</xdr:rowOff>
    </xdr:from>
    <xdr:to>
      <xdr:col>15</xdr:col>
      <xdr:colOff>648730</xdr:colOff>
      <xdr:row>130</xdr:row>
      <xdr:rowOff>133865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36FFE4-0EC8-474B-A80A-5E44582EF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0.07951</cdr:x>
      <cdr:y>0.43664</cdr:y>
    </cdr:from>
    <cdr:to>
      <cdr:x>0.2578</cdr:x>
      <cdr:y>0.50759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659153" y="1621621"/>
          <a:ext cx="1478118" cy="26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21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1</xdr:row>
      <xdr:rowOff>60960</xdr:rowOff>
    </xdr:from>
    <xdr:to>
      <xdr:col>13</xdr:col>
      <xdr:colOff>483973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F8F77-A4F4-4262-A953-A3EC2448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592692</xdr:colOff>
      <xdr:row>35</xdr:row>
      <xdr:rowOff>162560</xdr:rowOff>
    </xdr:from>
    <xdr:to>
      <xdr:col>10</xdr:col>
      <xdr:colOff>229012</xdr:colOff>
      <xdr:row>49</xdr:row>
      <xdr:rowOff>18812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305B-8A40-47B9-A307-59DB44C7C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67704</xdr:colOff>
      <xdr:row>20</xdr:row>
      <xdr:rowOff>92228</xdr:rowOff>
    </xdr:from>
    <xdr:to>
      <xdr:col>21</xdr:col>
      <xdr:colOff>209943</xdr:colOff>
      <xdr:row>32</xdr:row>
      <xdr:rowOff>102388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F6A3F-25CC-4D62-8111-BDCA024815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56</xdr:row>
      <xdr:rowOff>127000</xdr:rowOff>
    </xdr:from>
    <xdr:to>
      <xdr:col>15</xdr:col>
      <xdr:colOff>71120</xdr:colOff>
      <xdr:row>64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C23C01-B8BB-4C71-B2E3-1EB7C00D9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110</xdr:row>
      <xdr:rowOff>127000</xdr:rowOff>
    </xdr:from>
    <xdr:to>
      <xdr:col>15</xdr:col>
      <xdr:colOff>648730</xdr:colOff>
      <xdr:row>130</xdr:row>
      <xdr:rowOff>133865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BD6F5-6CA5-4C99-BF42-E94BC7AD5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0.07578</cdr:x>
      <cdr:y>0.51427</cdr:y>
    </cdr:from>
    <cdr:to>
      <cdr:x>0.25407</cdr:x>
      <cdr:y>0.58522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549389-6002-2E9E-77AB-4ADE1C7DB451}"/>
            </a:ext>
          </a:extLst>
        </cdr:cNvPr>
        <cdr:cNvSpPr txBox="1"/>
      </cdr:nvSpPr>
      <cdr:spPr>
        <a:xfrm xmlns:a="http://schemas.openxmlformats.org/drawingml/2006/main">
          <a:off x="628261" y="1909945"/>
          <a:ext cx="1478118" cy="263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Avg/Week : 12.5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3tek-my.sharepoint.com/personal/sunita_panda_r3tek_com/Documents/2025%20AMS%20MGR/Jan-2025/AMS-All-Apps-Data-Jan-v2.xlsx" TargetMode="External"/><Relationship Id="rId1" Type="http://schemas.openxmlformats.org/officeDocument/2006/relationships/externalLinkPath" Target="/personal/sunita_panda_r3tek_com/Documents/2025%20AMS%20MGR/Jan-2025/AMS-All-Apps-Data-Jan-v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wnloads\AMS-MGR\AMS_PER_2024(old)%20xlsx.xlsx" TargetMode="External"/><Relationship Id="rId1" Type="http://schemas.openxmlformats.org/officeDocument/2006/relationships/externalLinkPath" Target="file:///C:\Users\sunit\Downloads\AMS-MGR\AMS_PER_2024(old)%20xls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nit\Downloads\WORK%20LOAD%20DIST%20OCT.xlsx" TargetMode="External"/><Relationship Id="rId1" Type="http://schemas.openxmlformats.org/officeDocument/2006/relationships/externalLinkPath" Target="file:///C:\Users\sunit\Downloads\WORK%20LOAD%20DIST%20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S_2025"/>
      <sheetName val="DBMS CHARTS"/>
      <sheetName val="MDM CHARTS"/>
      <sheetName val="EDW &amp; SNOWFLAKE"/>
      <sheetName val="CLOUD OPERATION"/>
      <sheetName val="ORACLE FINANCIALS"/>
      <sheetName val="TELECOM NETWORK"/>
      <sheetName val="TEM-JAN"/>
    </sheetNames>
    <sheetDataSet>
      <sheetData sheetId="0"/>
      <sheetData sheetId="1">
        <row r="37">
          <cell r="B37">
            <v>0</v>
          </cell>
        </row>
      </sheetData>
      <sheetData sheetId="2">
        <row r="38">
          <cell r="B38">
            <v>0</v>
          </cell>
        </row>
      </sheetData>
      <sheetData sheetId="3">
        <row r="37">
          <cell r="B37">
            <v>0</v>
          </cell>
        </row>
      </sheetData>
      <sheetData sheetId="4">
        <row r="37">
          <cell r="B37">
            <v>0</v>
          </cell>
        </row>
      </sheetData>
      <sheetData sheetId="5">
        <row r="37">
          <cell r="B37">
            <v>0</v>
          </cell>
        </row>
      </sheetData>
      <sheetData sheetId="6">
        <row r="37">
          <cell r="B37">
            <v>0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MS_2024"/>
      <sheetName val="DBMS CHARTS"/>
      <sheetName val="MDM CHARTS"/>
      <sheetName val="EDW_SNOWFLAKE"/>
      <sheetName val="CLOUD OPERATION"/>
      <sheetName val="ORACLE FINANCIALS"/>
      <sheetName val="Telecom Network"/>
      <sheetName val="TEM CHARTS"/>
    </sheetNames>
    <sheetDataSet>
      <sheetData sheetId="0"/>
      <sheetData sheetId="1">
        <row r="21">
          <cell r="B21">
            <v>0</v>
          </cell>
          <cell r="C21">
            <v>0</v>
          </cell>
          <cell r="D21">
            <v>1</v>
          </cell>
        </row>
        <row r="22">
          <cell r="B22">
            <v>2</v>
          </cell>
          <cell r="C22">
            <v>1</v>
          </cell>
          <cell r="D22">
            <v>2</v>
          </cell>
        </row>
        <row r="23">
          <cell r="B23">
            <v>9</v>
          </cell>
          <cell r="C23">
            <v>2</v>
          </cell>
          <cell r="D23">
            <v>13</v>
          </cell>
        </row>
        <row r="24">
          <cell r="B24">
            <v>29</v>
          </cell>
          <cell r="C24">
            <v>7</v>
          </cell>
          <cell r="D24">
            <v>12</v>
          </cell>
        </row>
      </sheetData>
      <sheetData sheetId="2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2</v>
          </cell>
        </row>
        <row r="24">
          <cell r="B24">
            <v>4</v>
          </cell>
          <cell r="C24">
            <v>0</v>
          </cell>
          <cell r="D24">
            <v>5</v>
          </cell>
        </row>
      </sheetData>
      <sheetData sheetId="3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2</v>
          </cell>
          <cell r="C22">
            <v>7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3</v>
          </cell>
        </row>
        <row r="24">
          <cell r="B24">
            <v>7</v>
          </cell>
          <cell r="C24">
            <v>1</v>
          </cell>
          <cell r="D24">
            <v>10</v>
          </cell>
        </row>
      </sheetData>
      <sheetData sheetId="4">
        <row r="21">
          <cell r="B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3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5"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6">
        <row r="21">
          <cell r="B21">
            <v>1</v>
          </cell>
          <cell r="C21">
            <v>2</v>
          </cell>
          <cell r="D21">
            <v>0</v>
          </cell>
        </row>
        <row r="22">
          <cell r="B22">
            <v>1</v>
          </cell>
          <cell r="C22">
            <v>2</v>
          </cell>
          <cell r="D22">
            <v>0</v>
          </cell>
        </row>
        <row r="23">
          <cell r="B23">
            <v>5</v>
          </cell>
          <cell r="C23">
            <v>1</v>
          </cell>
          <cell r="D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LOAD DISTRIBUTION"/>
      <sheetName val="DATA"/>
    </sheetNames>
    <sheetDataSet>
      <sheetData sheetId="0"/>
      <sheetData sheetId="1"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F15F-242D-45DA-AF79-04F6E0EA5DA0}">
  <dimension ref="A1:R60"/>
  <sheetViews>
    <sheetView zoomScale="74" zoomScaleNormal="100" workbookViewId="0">
      <selection activeCell="O31" sqref="O31"/>
    </sheetView>
  </sheetViews>
  <sheetFormatPr defaultColWidth="11.44140625" defaultRowHeight="14.4" x14ac:dyDescent="0.3"/>
  <cols>
    <col min="1" max="1" width="10.77734375" customWidth="1"/>
    <col min="2" max="2" width="17.109375" bestFit="1" customWidth="1"/>
    <col min="3" max="3" width="23.77734375" bestFit="1" customWidth="1"/>
    <col min="4" max="4" width="21.77734375" bestFit="1" customWidth="1"/>
    <col min="5" max="5" width="26.77734375" customWidth="1"/>
    <col min="6" max="6" width="21.77734375" customWidth="1"/>
    <col min="7" max="8" width="13.6640625" customWidth="1"/>
    <col min="9" max="9" width="13.109375" customWidth="1"/>
    <col min="10" max="10" width="16.109375" customWidth="1"/>
    <col min="11" max="11" width="13.109375" customWidth="1"/>
    <col min="12" max="12" width="16.109375" customWidth="1"/>
  </cols>
  <sheetData>
    <row r="1" spans="1:14" ht="15.6" x14ac:dyDescent="0.3">
      <c r="A1" s="47" t="s">
        <v>35</v>
      </c>
      <c r="B1" s="47"/>
      <c r="C1" s="47" t="s">
        <v>36</v>
      </c>
      <c r="D1" s="47"/>
      <c r="E1" s="47" t="s">
        <v>37</v>
      </c>
      <c r="F1" s="47"/>
      <c r="G1" s="47" t="s">
        <v>38</v>
      </c>
      <c r="H1" s="47"/>
      <c r="I1" s="47" t="s">
        <v>39</v>
      </c>
      <c r="J1" s="47"/>
      <c r="K1" s="47" t="s">
        <v>40</v>
      </c>
      <c r="L1" s="47"/>
      <c r="M1" s="47" t="s">
        <v>41</v>
      </c>
      <c r="N1" s="47"/>
    </row>
    <row r="2" spans="1:14" x14ac:dyDescent="0.3">
      <c r="A2" s="27" t="s">
        <v>5</v>
      </c>
      <c r="B2" s="27" t="s">
        <v>6</v>
      </c>
      <c r="C2" s="27" t="s">
        <v>42</v>
      </c>
      <c r="D2" s="27" t="s">
        <v>6</v>
      </c>
      <c r="E2" s="27" t="s">
        <v>42</v>
      </c>
      <c r="F2" s="27" t="s">
        <v>6</v>
      </c>
      <c r="G2" s="27" t="s">
        <v>42</v>
      </c>
      <c r="H2" s="27" t="s">
        <v>6</v>
      </c>
      <c r="I2" s="27" t="s">
        <v>42</v>
      </c>
      <c r="J2" s="27" t="s">
        <v>6</v>
      </c>
      <c r="K2" s="27" t="s">
        <v>42</v>
      </c>
      <c r="L2" s="27" t="s">
        <v>6</v>
      </c>
      <c r="M2" s="27" t="s">
        <v>42</v>
      </c>
      <c r="N2" s="27" t="s">
        <v>6</v>
      </c>
    </row>
    <row r="3" spans="1:14" x14ac:dyDescent="0.3">
      <c r="A3" s="27">
        <f>DBMS!E8</f>
        <v>627</v>
      </c>
      <c r="B3" s="27">
        <f>DBMS!E17</f>
        <v>616</v>
      </c>
      <c r="C3" s="27">
        <f>MDM!E8</f>
        <v>334</v>
      </c>
      <c r="D3" s="27">
        <f>MDM!E17</f>
        <v>334</v>
      </c>
      <c r="E3" s="27">
        <f>'EDW &amp; Snowflake'!E8</f>
        <v>298</v>
      </c>
      <c r="F3" s="27">
        <f>'EDW &amp; Snowflake'!E17</f>
        <v>293</v>
      </c>
      <c r="G3" s="27">
        <f>'Google Cloud &amp; GCP '!E8</f>
        <v>140</v>
      </c>
      <c r="H3" s="27">
        <f>'Google Cloud &amp; GCP '!E17</f>
        <v>134</v>
      </c>
      <c r="I3" s="27">
        <f>TEM!A2</f>
        <v>992</v>
      </c>
      <c r="J3" s="27">
        <f>TEM!B2</f>
        <v>828</v>
      </c>
      <c r="K3" s="27">
        <f>Oracle!E8</f>
        <v>25</v>
      </c>
      <c r="L3" s="27">
        <f>Oracle!E17</f>
        <v>19</v>
      </c>
      <c r="M3" s="27">
        <f>Telecom!E8</f>
        <v>6</v>
      </c>
      <c r="N3" s="27">
        <f>Telecom!E17</f>
        <v>6</v>
      </c>
    </row>
    <row r="13" spans="1:14" x14ac:dyDescent="0.3">
      <c r="A13" t="s">
        <v>43</v>
      </c>
    </row>
    <row r="14" spans="1:14" x14ac:dyDescent="0.3">
      <c r="A14" t="s">
        <v>44</v>
      </c>
      <c r="B14" t="s">
        <v>45</v>
      </c>
      <c r="C14" t="s">
        <v>40</v>
      </c>
      <c r="D14" t="s">
        <v>46</v>
      </c>
      <c r="E14" t="s">
        <v>37</v>
      </c>
      <c r="F14" t="s">
        <v>47</v>
      </c>
      <c r="G14" t="s">
        <v>35</v>
      </c>
    </row>
    <row r="15" spans="1:14" x14ac:dyDescent="0.3">
      <c r="A15" s="11">
        <f>I3</f>
        <v>992</v>
      </c>
      <c r="B15">
        <f>M3</f>
        <v>6</v>
      </c>
      <c r="C15" s="22">
        <f>K3</f>
        <v>25</v>
      </c>
      <c r="D15" s="22">
        <f>G3</f>
        <v>140</v>
      </c>
      <c r="E15" s="22">
        <f>E3</f>
        <v>298</v>
      </c>
      <c r="F15" s="22">
        <f>C3</f>
        <v>334</v>
      </c>
      <c r="G15" s="28">
        <f>A3</f>
        <v>627</v>
      </c>
    </row>
    <row r="18" spans="1:18" x14ac:dyDescent="0.3">
      <c r="B18" s="11"/>
      <c r="C18" s="11"/>
      <c r="D18" s="11"/>
      <c r="E18" s="11"/>
      <c r="F18" s="11"/>
    </row>
    <row r="19" spans="1:18" x14ac:dyDescent="0.3">
      <c r="A19" s="48" t="s">
        <v>12</v>
      </c>
      <c r="B19" s="48"/>
      <c r="C19" s="48"/>
      <c r="D19" s="48"/>
    </row>
    <row r="20" spans="1:18" x14ac:dyDescent="0.3">
      <c r="B20" t="str">
        <f>A25</f>
        <v>JAN</v>
      </c>
      <c r="C20" t="s">
        <v>60</v>
      </c>
    </row>
    <row r="21" spans="1:18" x14ac:dyDescent="0.3">
      <c r="A21" t="s">
        <v>13</v>
      </c>
      <c r="B21">
        <f>0</f>
        <v>0</v>
      </c>
      <c r="C21">
        <v>0</v>
      </c>
    </row>
    <row r="22" spans="1:18" ht="15" thickBot="1" x14ac:dyDescent="0.35">
      <c r="A22" t="s">
        <v>14</v>
      </c>
      <c r="B22">
        <f>'[1]DBMS CHARTS'!B37+'[1]MDM CHARTS'!B38+'[1]EDW &amp; SNOWFLAKE'!B37+'[1]CLOUD OPERATION'!B37+'[1]ORACLE FINANCIALS'!B37+'[1]TELECOM NETWORK'!B37</f>
        <v>0</v>
      </c>
      <c r="C22">
        <f>DBMS!C38</f>
        <v>0</v>
      </c>
    </row>
    <row r="23" spans="1:18" ht="49.05" customHeight="1" x14ac:dyDescent="0.3">
      <c r="A23" s="29" t="s">
        <v>48</v>
      </c>
      <c r="B23" s="30" t="s">
        <v>49</v>
      </c>
      <c r="C23" s="30" t="s">
        <v>50</v>
      </c>
      <c r="D23" s="30"/>
      <c r="E23" s="3"/>
      <c r="F23" s="3"/>
      <c r="G23" s="3"/>
      <c r="H23" s="3"/>
      <c r="I23" s="3"/>
      <c r="J23" s="3"/>
      <c r="K23" s="3"/>
      <c r="L23" s="3"/>
      <c r="M23" s="4"/>
    </row>
    <row r="24" spans="1:18" ht="49.05" customHeight="1" x14ac:dyDescent="0.3">
      <c r="A24" s="45" t="s">
        <v>60</v>
      </c>
      <c r="B24" s="46">
        <f>DBMS!C37+MDM!C37+'EDW &amp; Snowflake'!C37+'Google Cloud &amp; GCP '!C37+Oracle!B37+Telecom!C37</f>
        <v>0</v>
      </c>
      <c r="C24" s="46">
        <f xml:space="preserve"> DBMS!C38 + MDM!C38 + 'EDW &amp; Snowflake'!C38 + 'Google Cloud &amp; GCP '!C38 + Oracle!C38 + Telecom!C38</f>
        <v>0</v>
      </c>
      <c r="D24" s="46"/>
      <c r="M24" s="5"/>
    </row>
    <row r="25" spans="1:18" ht="82.05" customHeight="1" x14ac:dyDescent="0.3">
      <c r="A25" s="31" t="s">
        <v>51</v>
      </c>
      <c r="B25" s="6">
        <f>DBMS!B37+MDM!B37+'EDW &amp; Snowflake'!B37+'Google Cloud &amp; GCP '!B37+Oracle!B37+Telecom!B37</f>
        <v>0</v>
      </c>
      <c r="C25" s="6">
        <f>DBMS!B38+MDM!B38+'EDW &amp; Snowflake'!B38+'Google Cloud &amp; GCP '!B38+Oracle!B37+Telecom!B38</f>
        <v>0</v>
      </c>
      <c r="D25" s="6"/>
      <c r="M25" s="5"/>
      <c r="R25" s="32"/>
    </row>
    <row r="28" spans="1:18" ht="18" x14ac:dyDescent="0.3">
      <c r="A28" s="49" t="s">
        <v>52</v>
      </c>
      <c r="B28" s="49"/>
      <c r="C28" s="49"/>
      <c r="D28" s="49"/>
      <c r="E28" s="49"/>
    </row>
    <row r="29" spans="1:18" ht="49.05" customHeight="1" x14ac:dyDescent="0.3">
      <c r="A29" s="33" t="s">
        <v>48</v>
      </c>
      <c r="B29" s="34" t="str">
        <f>A25</f>
        <v>JAN</v>
      </c>
      <c r="C29" s="35" t="s">
        <v>60</v>
      </c>
      <c r="D29" s="36"/>
      <c r="E29" s="37"/>
      <c r="F29" s="37"/>
      <c r="G29" s="37"/>
      <c r="H29" s="37"/>
      <c r="I29" s="37"/>
      <c r="J29" s="37"/>
      <c r="K29" s="38"/>
    </row>
    <row r="30" spans="1:18" ht="82.05" customHeight="1" x14ac:dyDescent="0.3">
      <c r="A30" s="10" t="s">
        <v>53</v>
      </c>
      <c r="B30" s="6">
        <f>DBMS!B3+MDM!B3+'EDW &amp; Snowflake'!B3+'Google Cloud &amp; GCP '!B3+Oracle!B3+Telecom!B3</f>
        <v>579</v>
      </c>
      <c r="C30" s="6">
        <f>DBMS!C3+MDM!C3+'EDW &amp; Snowflake'!C3+'Google Cloud &amp; GCP '!C3+Oracle!C3+Telecom!C3</f>
        <v>521</v>
      </c>
      <c r="D30" s="39"/>
      <c r="K30" s="40"/>
      <c r="P30" s="32"/>
    </row>
    <row r="31" spans="1:18" ht="82.05" customHeight="1" x14ac:dyDescent="0.3">
      <c r="A31" s="10" t="s">
        <v>54</v>
      </c>
      <c r="B31" s="6">
        <f>DBMS!B4+MDM!B4+'EDW &amp; Snowflake'!B4+'Google Cloud &amp; GCP '!B4+Oracle!B4+Telecom!B4</f>
        <v>18</v>
      </c>
      <c r="C31" s="6">
        <f>DBMS!C4+MDM!C4+'EDW &amp; Snowflake'!C4+'Google Cloud &amp; GCP '!C4+Oracle!C4+Telecom!C4</f>
        <v>13</v>
      </c>
      <c r="D31" s="39"/>
      <c r="K31" s="40"/>
    </row>
    <row r="32" spans="1:18" ht="82.05" customHeight="1" x14ac:dyDescent="0.3">
      <c r="A32" s="10" t="s">
        <v>55</v>
      </c>
      <c r="B32" s="6">
        <f>DBMS!B5+MDM!B5+'EDW &amp; Snowflake'!B5+'Google Cloud &amp; GCP '!B5+Oracle!B5+Telecom!B5</f>
        <v>35</v>
      </c>
      <c r="C32" s="6">
        <f>DBMS!C5+MDM!C5+'EDW &amp; Snowflake'!C5+'Google Cloud &amp; GCP '!C5+Oracle!C5+Telecom!C5</f>
        <v>30</v>
      </c>
      <c r="D32" s="39"/>
      <c r="K32" s="40"/>
    </row>
    <row r="33" spans="1:11" ht="48" customHeight="1" x14ac:dyDescent="0.3">
      <c r="A33" s="10" t="s">
        <v>56</v>
      </c>
      <c r="B33" s="6">
        <f>DBMS!B6+MDM!B6+'EDW &amp; Snowflake'!B6+'Google Cloud &amp; GCP '!B6+Oracle!B6+Telecom!B6</f>
        <v>119</v>
      </c>
      <c r="C33" s="6">
        <f>DBMS!C6+MDM!C6+'EDW &amp; Snowflake'!C6+'Google Cloud &amp; GCP '!C6+Oracle!C6+Telecom!C6</f>
        <v>105</v>
      </c>
      <c r="D33" s="41"/>
      <c r="E33" s="42"/>
      <c r="F33" s="42"/>
      <c r="G33" s="42"/>
      <c r="H33" s="42"/>
      <c r="I33" s="42"/>
      <c r="J33" s="42"/>
      <c r="K33" s="43"/>
    </row>
    <row r="38" spans="1:11" ht="15.6" x14ac:dyDescent="0.3">
      <c r="A38" s="50" t="str">
        <f>A25</f>
        <v>JAN</v>
      </c>
      <c r="B38" s="51"/>
      <c r="C38" s="50" t="s">
        <v>60</v>
      </c>
      <c r="D38" s="51"/>
    </row>
    <row r="39" spans="1:11" x14ac:dyDescent="0.3">
      <c r="A39" s="44" t="s">
        <v>57</v>
      </c>
      <c r="B39" s="44" t="s">
        <v>58</v>
      </c>
      <c r="C39" s="44" t="s">
        <v>57</v>
      </c>
      <c r="D39" s="44" t="s">
        <v>58</v>
      </c>
    </row>
    <row r="40" spans="1:11" x14ac:dyDescent="0.3">
      <c r="A40" s="27">
        <f>DBMS!B8+MDM!B8+'EDW &amp; Snowflake'!B8+'Google Cloud &amp; GCP '!B8+Oracle!B8+Telecom!B8</f>
        <v>758</v>
      </c>
      <c r="B40" s="27">
        <f>DBMS!B17+MDM!B17+'EDW &amp; Snowflake'!B17+'Google Cloud &amp; GCP '!B17+Oracle!B17+Telecom!B17</f>
        <v>745</v>
      </c>
      <c r="C40" s="27">
        <f>DBMS!C8+MDM!C8+'EDW &amp; Snowflake'!C8+'Google Cloud &amp; GCP '!C8+Oracle!C8+Telecom!C8</f>
        <v>672</v>
      </c>
      <c r="D40" s="27">
        <f>DBMS!C17+MDM!C17+'EDW &amp; Snowflake'!C17+'Google Cloud &amp; GCP '!C17+Oracle!C17+Telecom!C17</f>
        <v>657</v>
      </c>
    </row>
    <row r="41" spans="1:11" x14ac:dyDescent="0.3">
      <c r="A41" s="11">
        <f>A40</f>
        <v>758</v>
      </c>
      <c r="B41" s="11">
        <f>AVERAGE(A40:B40)</f>
        <v>751.5</v>
      </c>
      <c r="C41" s="11">
        <f>C40</f>
        <v>672</v>
      </c>
      <c r="D41" s="11">
        <f>AVERAGE(C40:D40)</f>
        <v>664.5</v>
      </c>
    </row>
    <row r="42" spans="1:11" x14ac:dyDescent="0.3">
      <c r="A42" s="11"/>
      <c r="B42" s="11"/>
      <c r="C42" s="11"/>
      <c r="D42" s="11"/>
      <c r="E42" s="11"/>
      <c r="F42" s="11"/>
    </row>
    <row r="55" spans="1:5" x14ac:dyDescent="0.3">
      <c r="A55" s="52" t="s">
        <v>11</v>
      </c>
      <c r="B55" s="52"/>
      <c r="C55" s="52"/>
      <c r="D55" s="52"/>
      <c r="E55" s="52"/>
    </row>
    <row r="56" spans="1:5" x14ac:dyDescent="0.3">
      <c r="A56" s="22"/>
      <c r="B56" s="22" t="str">
        <f>A38</f>
        <v>JAN</v>
      </c>
      <c r="C56" s="22" t="e">
        <f>#REF!</f>
        <v>#REF!</v>
      </c>
      <c r="D56" s="22" t="e">
        <f>#REF!</f>
        <v>#REF!</v>
      </c>
      <c r="E56" s="22" t="s">
        <v>59</v>
      </c>
    </row>
    <row r="57" spans="1:5" x14ac:dyDescent="0.3">
      <c r="A57" s="22" t="s">
        <v>0</v>
      </c>
      <c r="B57" s="22">
        <f>'[2]DBMS CHARTS'!B21+'[2]MDM CHARTS'!B21+[2]EDW_SNOWFLAKE!B21+'[2]CLOUD OPERATION'!B21+'[2]ORACLE FINANCIALS'!B21+'[2]Telecom Network'!B21</f>
        <v>1</v>
      </c>
      <c r="C57" s="22">
        <f>'[2]DBMS CHARTS'!C21+'[2]MDM CHARTS'!C21+[2]EDW_SNOWFLAKE!C21+'[2]CLOUD OPERATION'!C211+'[2]ORACLE FINANCIALS'!C21+'[2]Telecom Network'!C21</f>
        <v>2</v>
      </c>
      <c r="D57" s="22">
        <f>'[2]DBMS CHARTS'!D21+'[2]MDM CHARTS'!D21+[2]EDW_SNOWFLAKE!D21+'[2]CLOUD OPERATION'!D21+'[2]ORACLE FINANCIALS'!D21+'[2]Telecom Network'!D21</f>
        <v>1</v>
      </c>
      <c r="E57" s="24">
        <f>SUM(B57:D57)</f>
        <v>4</v>
      </c>
    </row>
    <row r="58" spans="1:5" x14ac:dyDescent="0.3">
      <c r="A58" s="22" t="s">
        <v>1</v>
      </c>
      <c r="B58" s="22">
        <f>'[2]DBMS CHARTS'!B22+'[2]MDM CHARTS'!B22+[2]EDW_SNOWFLAKE!B22+'[2]CLOUD OPERATION'!B22+'[2]ORACLE FINANCIALS'!B22+'[2]Telecom Network'!B22</f>
        <v>5</v>
      </c>
      <c r="C58" s="22">
        <f>'[2]DBMS CHARTS'!C22+'[2]MDM CHARTS'!C22+[2]EDW_SNOWFLAKE!C22+'[2]CLOUD OPERATION'!C22+'[2]ORACLE FINANCIALS'!C22+'[2]Telecom Network'!C22</f>
        <v>10</v>
      </c>
      <c r="D58" s="22">
        <f>'[2]DBMS CHARTS'!D22+'[2]MDM CHARTS'!D22+[2]EDW_SNOWFLAKE!D22+'[2]CLOUD OPERATION'!D22+'[2]ORACLE FINANCIALS'!D22+'[2]Telecom Network'!D22</f>
        <v>5</v>
      </c>
      <c r="E58" s="24">
        <f t="shared" ref="E58:E60" si="0">SUM(B58:D58)</f>
        <v>20</v>
      </c>
    </row>
    <row r="59" spans="1:5" x14ac:dyDescent="0.3">
      <c r="A59" s="22" t="s">
        <v>9</v>
      </c>
      <c r="B59" s="22">
        <f>'[2]DBMS CHARTS'!B23+'[2]MDM CHARTS'!B23+[2]EDW_SNOWFLAKE!B23+'[2]CLOUD OPERATION'!B23+'[2]ORACLE FINANCIALS'!B23+'[2]Telecom Network'!B23</f>
        <v>14</v>
      </c>
      <c r="C59" s="22">
        <f>'[2]DBMS CHARTS'!C23+'[2]MDM CHARTS'!C23+[2]EDW_SNOWFLAKE!C23+'[2]CLOUD OPERATION'!C23+'[2]ORACLE FINANCIALS'!C23+'[2]Telecom Network'!C23</f>
        <v>3</v>
      </c>
      <c r="D59" s="22">
        <f>'[2]DBMS CHARTS'!D23+'[2]MDM CHARTS'!D23+[2]EDW_SNOWFLAKE!D23+'[2]CLOUD OPERATION'!D23+'[2]ORACLE FINANCIALS'!D23+'[2]Telecom Network'!D23</f>
        <v>20</v>
      </c>
      <c r="E59" s="24">
        <f t="shared" si="0"/>
        <v>37</v>
      </c>
    </row>
    <row r="60" spans="1:5" x14ac:dyDescent="0.3">
      <c r="A60" s="22" t="s">
        <v>10</v>
      </c>
      <c r="B60" s="22">
        <f>'[2]DBMS CHARTS'!B24+'[2]MDM CHARTS'!B24+[2]EDW_SNOWFLAKE!B24+'[2]CLOUD OPERATION'!B24+'[2]ORACLE FINANCIALS'!B24+'[2]Telecom Network'!B24</f>
        <v>40</v>
      </c>
      <c r="C60" s="22">
        <f>'[2]DBMS CHARTS'!C24+'[2]MDM CHARTS'!C24+[2]EDW_SNOWFLAKE!C24+'[2]CLOUD OPERATION'!C24+'[2]ORACLE FINANCIALS'!C24+'[2]Telecom Network'!C24</f>
        <v>8</v>
      </c>
      <c r="D60" s="22">
        <f>'[2]DBMS CHARTS'!D24+'[2]MDM CHARTS'!D24+[2]EDW_SNOWFLAKE!D24+'[2]CLOUD OPERATION'!D24+'[2]ORACLE FINANCIALS'!D24+'[2]Telecom Network'!D24</f>
        <v>27</v>
      </c>
      <c r="E60" s="24">
        <f t="shared" si="0"/>
        <v>75</v>
      </c>
    </row>
  </sheetData>
  <mergeCells count="12">
    <mergeCell ref="M1:N1"/>
    <mergeCell ref="A19:D19"/>
    <mergeCell ref="A28:E28"/>
    <mergeCell ref="A38:B38"/>
    <mergeCell ref="A55:E55"/>
    <mergeCell ref="C38:D38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515D-293D-774F-ACD7-846537DF9D3C}">
  <dimension ref="A1:N107"/>
  <sheetViews>
    <sheetView tabSelected="1" zoomScale="74" zoomScaleNormal="166" workbookViewId="0">
      <selection activeCell="P46" sqref="P46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186</v>
      </c>
      <c r="C3" s="22">
        <v>185</v>
      </c>
      <c r="D3" s="22"/>
      <c r="E3">
        <f>SUM(B3:C3)</f>
        <v>371</v>
      </c>
    </row>
    <row r="4" spans="1:5" x14ac:dyDescent="0.3">
      <c r="A4" s="22" t="s">
        <v>1</v>
      </c>
      <c r="B4" s="22">
        <v>12</v>
      </c>
      <c r="C4" s="22">
        <v>11</v>
      </c>
      <c r="D4" s="22"/>
      <c r="E4">
        <f t="shared" ref="E4:E6" si="0">SUM(B4:C4)</f>
        <v>23</v>
      </c>
    </row>
    <row r="5" spans="1:5" x14ac:dyDescent="0.3">
      <c r="A5" s="22" t="s">
        <v>9</v>
      </c>
      <c r="B5" s="22">
        <v>29</v>
      </c>
      <c r="C5" s="22">
        <v>21</v>
      </c>
      <c r="D5" s="22"/>
      <c r="E5">
        <f t="shared" si="0"/>
        <v>50</v>
      </c>
    </row>
    <row r="6" spans="1:5" x14ac:dyDescent="0.3">
      <c r="A6" s="22" t="s">
        <v>10</v>
      </c>
      <c r="B6" s="22">
        <v>99</v>
      </c>
      <c r="C6" s="22">
        <v>84</v>
      </c>
      <c r="D6" s="22"/>
      <c r="E6">
        <f t="shared" si="0"/>
        <v>183</v>
      </c>
    </row>
    <row r="7" spans="1:5" x14ac:dyDescent="0.3">
      <c r="A7" s="22"/>
      <c r="B7" s="22"/>
      <c r="C7" s="22"/>
      <c r="D7" s="22"/>
    </row>
    <row r="8" spans="1:5" ht="18" x14ac:dyDescent="0.35">
      <c r="A8" s="22" t="s">
        <v>17</v>
      </c>
      <c r="B8" s="24">
        <f>SUM(B3:B7)</f>
        <v>326</v>
      </c>
      <c r="C8" s="24">
        <f>SUM(C3:C7)</f>
        <v>301</v>
      </c>
      <c r="D8" s="24"/>
      <c r="E8" s="20">
        <f>SUM(B8:D8)</f>
        <v>627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186</v>
      </c>
      <c r="C12" s="22">
        <v>184</v>
      </c>
      <c r="D12" s="22"/>
      <c r="E12">
        <f>SUM(B12:C12)</f>
        <v>370</v>
      </c>
    </row>
    <row r="13" spans="1:5" x14ac:dyDescent="0.3">
      <c r="A13" s="22" t="s">
        <v>1</v>
      </c>
      <c r="B13" s="22">
        <v>12</v>
      </c>
      <c r="C13" s="22">
        <v>11</v>
      </c>
      <c r="D13" s="22"/>
      <c r="E13">
        <f t="shared" ref="E13:E15" si="1">SUM(B13:C13)</f>
        <v>23</v>
      </c>
    </row>
    <row r="14" spans="1:5" x14ac:dyDescent="0.3">
      <c r="A14" s="22" t="s">
        <v>9</v>
      </c>
      <c r="B14" s="22">
        <v>26</v>
      </c>
      <c r="C14" s="22">
        <v>19</v>
      </c>
      <c r="D14" s="22"/>
      <c r="E14">
        <f t="shared" si="1"/>
        <v>45</v>
      </c>
    </row>
    <row r="15" spans="1:5" x14ac:dyDescent="0.3">
      <c r="A15" s="22" t="s">
        <v>10</v>
      </c>
      <c r="B15" s="22">
        <v>94</v>
      </c>
      <c r="C15" s="22">
        <v>84</v>
      </c>
      <c r="D15" s="22"/>
      <c r="E15">
        <f t="shared" si="1"/>
        <v>178</v>
      </c>
    </row>
    <row r="16" spans="1:5" x14ac:dyDescent="0.3">
      <c r="A16" s="22"/>
      <c r="B16" s="22"/>
      <c r="C16" s="22"/>
      <c r="D16" s="22"/>
    </row>
    <row r="17" spans="1:8" ht="18" x14ac:dyDescent="0.35">
      <c r="A17" s="22" t="s">
        <v>17</v>
      </c>
      <c r="B17" s="24">
        <f>SUM(B12:B16)</f>
        <v>318</v>
      </c>
      <c r="C17" s="24">
        <f>SUM(C12:C16)</f>
        <v>298</v>
      </c>
      <c r="D17" s="24"/>
      <c r="E17" s="20">
        <f>SUM(B17:D17)</f>
        <v>616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0</v>
      </c>
      <c r="C21" s="22">
        <f t="shared" ref="C21" si="2">C3-C12</f>
        <v>1</v>
      </c>
      <c r="D21" s="22"/>
      <c r="E21">
        <f>SUM(B21:C21)</f>
        <v>1</v>
      </c>
    </row>
    <row r="22" spans="1:8" x14ac:dyDescent="0.3">
      <c r="A22" s="22" t="s">
        <v>1</v>
      </c>
      <c r="B22" s="22">
        <f t="shared" ref="B22:C22" si="3">B4-B13</f>
        <v>0</v>
      </c>
      <c r="C22" s="22">
        <f t="shared" si="3"/>
        <v>0</v>
      </c>
      <c r="D22" s="22"/>
      <c r="E22">
        <f t="shared" ref="E22:E23" si="4">SUM(B22:C22)</f>
        <v>0</v>
      </c>
    </row>
    <row r="23" spans="1:8" x14ac:dyDescent="0.3">
      <c r="A23" s="22" t="s">
        <v>9</v>
      </c>
      <c r="B23" s="22">
        <f t="shared" ref="B23:C23" si="5">B5-B14</f>
        <v>3</v>
      </c>
      <c r="C23" s="22">
        <f t="shared" si="5"/>
        <v>2</v>
      </c>
      <c r="D23" s="22"/>
      <c r="E23">
        <f t="shared" si="4"/>
        <v>5</v>
      </c>
    </row>
    <row r="24" spans="1:8" x14ac:dyDescent="0.3">
      <c r="A24" s="22" t="s">
        <v>10</v>
      </c>
      <c r="B24" s="22">
        <f t="shared" ref="B24:C24" si="6">B6-B15</f>
        <v>5</v>
      </c>
      <c r="C24" s="22">
        <f t="shared" si="6"/>
        <v>0</v>
      </c>
      <c r="D24" s="22"/>
      <c r="E24">
        <f>SUM(B24:C24)</f>
        <v>5</v>
      </c>
    </row>
    <row r="25" spans="1:8" x14ac:dyDescent="0.3">
      <c r="A25" s="22"/>
    </row>
    <row r="26" spans="1:8" ht="18.600000000000001" thickBot="1" x14ac:dyDescent="0.4">
      <c r="A26" s="22" t="s">
        <v>17</v>
      </c>
      <c r="B26" s="24">
        <f>SUM(B21:B24)</f>
        <v>8</v>
      </c>
      <c r="C26" s="24">
        <f t="shared" ref="C26" si="7">SUM(C21:C24)</f>
        <v>3</v>
      </c>
      <c r="D26" s="24"/>
      <c r="E26" s="20">
        <f>SUM(B26:D26)</f>
        <v>11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6</v>
      </c>
      <c r="D30" s="19">
        <v>92</v>
      </c>
      <c r="E30" s="16">
        <v>0</v>
      </c>
      <c r="F30" s="17">
        <v>0</v>
      </c>
      <c r="G30" s="18">
        <v>16</v>
      </c>
      <c r="H30" s="19">
        <v>128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8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326</v>
      </c>
      <c r="C59" s="7">
        <f>B17</f>
        <v>318</v>
      </c>
      <c r="D59" s="6">
        <f>C8</f>
        <v>301</v>
      </c>
      <c r="E59" s="6">
        <f>C17</f>
        <v>298</v>
      </c>
      <c r="H59" s="5"/>
    </row>
    <row r="60" spans="1:8" x14ac:dyDescent="0.3">
      <c r="B60">
        <f>B59</f>
        <v>326</v>
      </c>
      <c r="C60">
        <f>AVERAGE(B59,D59)</f>
        <v>313.5</v>
      </c>
      <c r="D60">
        <f>D59</f>
        <v>301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32</v>
      </c>
      <c r="C106" s="22">
        <v>0</v>
      </c>
      <c r="D106" s="22">
        <v>85</v>
      </c>
      <c r="E106" s="22">
        <v>76</v>
      </c>
      <c r="F106" s="22">
        <v>69</v>
      </c>
      <c r="G106" s="22">
        <v>79</v>
      </c>
      <c r="H106" s="22">
        <v>49</v>
      </c>
      <c r="I106" s="22">
        <v>72</v>
      </c>
      <c r="J106" s="22">
        <v>91</v>
      </c>
      <c r="K106" s="22">
        <v>74</v>
      </c>
      <c r="L106">
        <f>AVERAGE(B106:E106)</f>
        <v>48.25</v>
      </c>
      <c r="N106" s="22"/>
    </row>
    <row r="107" spans="1:14" x14ac:dyDescent="0.3">
      <c r="B107">
        <f t="shared" ref="B107:K107" si="9">$L$106</f>
        <v>48.25</v>
      </c>
      <c r="C107">
        <f t="shared" si="9"/>
        <v>48.25</v>
      </c>
      <c r="D107">
        <f t="shared" si="9"/>
        <v>48.25</v>
      </c>
      <c r="E107">
        <f t="shared" si="9"/>
        <v>48.25</v>
      </c>
      <c r="F107">
        <f t="shared" si="9"/>
        <v>48.25</v>
      </c>
      <c r="G107">
        <f t="shared" si="9"/>
        <v>48.25</v>
      </c>
      <c r="H107">
        <f t="shared" si="9"/>
        <v>48.25</v>
      </c>
      <c r="I107">
        <f t="shared" si="9"/>
        <v>48.25</v>
      </c>
      <c r="J107">
        <f t="shared" si="9"/>
        <v>48.25</v>
      </c>
      <c r="K107">
        <f t="shared" si="9"/>
        <v>48.25</v>
      </c>
    </row>
  </sheetData>
  <mergeCells count="10">
    <mergeCell ref="A1:D1"/>
    <mergeCell ref="A27:D27"/>
    <mergeCell ref="A28:D28"/>
    <mergeCell ref="A19:D19"/>
    <mergeCell ref="A10:D10"/>
    <mergeCell ref="E28:H28"/>
    <mergeCell ref="A56:G56"/>
    <mergeCell ref="B57:C57"/>
    <mergeCell ref="D57:E57"/>
    <mergeCell ref="A35:D35"/>
  </mergeCells>
  <phoneticPr fontId="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C5C5-B2DD-4BBC-8C86-2FA0013EE31A}">
  <dimension ref="A1:N107"/>
  <sheetViews>
    <sheetView topLeftCell="A102" zoomScale="74" zoomScaleNormal="166" workbookViewId="0">
      <selection activeCell="K143" sqref="K143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162</v>
      </c>
      <c r="C3" s="22">
        <v>136</v>
      </c>
      <c r="D3" s="22"/>
      <c r="E3">
        <f>SUM(B3:C3)</f>
        <v>298</v>
      </c>
    </row>
    <row r="4" spans="1:5" x14ac:dyDescent="0.3">
      <c r="A4" s="22" t="s">
        <v>1</v>
      </c>
      <c r="B4" s="22">
        <v>1</v>
      </c>
      <c r="C4" s="22">
        <v>1</v>
      </c>
      <c r="D4" s="22"/>
      <c r="E4">
        <f t="shared" ref="E4:E6" si="0">SUM(B4:C4)</f>
        <v>2</v>
      </c>
    </row>
    <row r="5" spans="1:5" x14ac:dyDescent="0.3">
      <c r="A5" s="22" t="s">
        <v>9</v>
      </c>
      <c r="B5" s="22">
        <v>4</v>
      </c>
      <c r="C5" s="22">
        <v>3</v>
      </c>
      <c r="D5" s="22"/>
      <c r="E5">
        <f t="shared" si="0"/>
        <v>7</v>
      </c>
    </row>
    <row r="6" spans="1:5" x14ac:dyDescent="0.3">
      <c r="A6" s="22" t="s">
        <v>10</v>
      </c>
      <c r="B6" s="22">
        <v>15</v>
      </c>
      <c r="C6" s="22">
        <v>12</v>
      </c>
      <c r="D6" s="22"/>
      <c r="E6">
        <f t="shared" si="0"/>
        <v>27</v>
      </c>
    </row>
    <row r="7" spans="1:5" x14ac:dyDescent="0.3">
      <c r="A7" s="22"/>
      <c r="B7" s="22"/>
      <c r="C7" s="22"/>
      <c r="D7" s="22"/>
    </row>
    <row r="8" spans="1:5" ht="18" x14ac:dyDescent="0.35">
      <c r="A8" s="22" t="s">
        <v>17</v>
      </c>
      <c r="B8" s="24">
        <f>SUM(B3:B7)</f>
        <v>182</v>
      </c>
      <c r="C8" s="24">
        <f>SUM(C3:C7)</f>
        <v>152</v>
      </c>
      <c r="D8" s="24"/>
      <c r="E8" s="20">
        <f>SUM(B8:D8)</f>
        <v>334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162</v>
      </c>
      <c r="C12" s="22">
        <v>136</v>
      </c>
      <c r="D12" s="22"/>
      <c r="E12">
        <f>SUM(B12:C12)</f>
        <v>298</v>
      </c>
    </row>
    <row r="13" spans="1:5" x14ac:dyDescent="0.3">
      <c r="A13" s="22" t="s">
        <v>1</v>
      </c>
      <c r="B13" s="22">
        <v>1</v>
      </c>
      <c r="C13" s="22">
        <v>1</v>
      </c>
      <c r="D13" s="22"/>
      <c r="E13">
        <f t="shared" ref="E13:E15" si="1">SUM(B13:C13)</f>
        <v>2</v>
      </c>
    </row>
    <row r="14" spans="1:5" x14ac:dyDescent="0.3">
      <c r="A14" s="22" t="s">
        <v>9</v>
      </c>
      <c r="B14" s="22">
        <v>4</v>
      </c>
      <c r="C14" s="22">
        <v>3</v>
      </c>
      <c r="D14" s="22"/>
      <c r="E14">
        <f t="shared" si="1"/>
        <v>7</v>
      </c>
    </row>
    <row r="15" spans="1:5" x14ac:dyDescent="0.3">
      <c r="A15" s="22" t="s">
        <v>10</v>
      </c>
      <c r="B15" s="22">
        <v>15</v>
      </c>
      <c r="C15" s="22">
        <v>12</v>
      </c>
      <c r="D15" s="22"/>
      <c r="E15">
        <f t="shared" si="1"/>
        <v>27</v>
      </c>
    </row>
    <row r="16" spans="1:5" x14ac:dyDescent="0.3">
      <c r="A16" s="22"/>
      <c r="B16" s="22"/>
      <c r="C16" s="22"/>
      <c r="D16" s="22"/>
    </row>
    <row r="17" spans="1:8" ht="18" x14ac:dyDescent="0.35">
      <c r="A17" s="22" t="s">
        <v>17</v>
      </c>
      <c r="B17" s="24">
        <f>SUM(B12:B16)</f>
        <v>182</v>
      </c>
      <c r="C17" s="24">
        <f>SUM(C12:C16)</f>
        <v>152</v>
      </c>
      <c r="D17" s="24"/>
      <c r="E17" s="20">
        <f>SUM(B17:D17)</f>
        <v>334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0</v>
      </c>
      <c r="C21" s="22">
        <f t="shared" ref="C21" si="2">C3-C12</f>
        <v>0</v>
      </c>
      <c r="D21" s="22"/>
      <c r="E21">
        <f>SUM(B21:C21)</f>
        <v>0</v>
      </c>
    </row>
    <row r="22" spans="1:8" x14ac:dyDescent="0.3">
      <c r="A22" s="22" t="s">
        <v>1</v>
      </c>
      <c r="B22" s="22">
        <f t="shared" ref="B22:C24" si="3">B4-B13</f>
        <v>0</v>
      </c>
      <c r="C22" s="22">
        <f t="shared" si="3"/>
        <v>0</v>
      </c>
      <c r="D22" s="22"/>
      <c r="E22">
        <f t="shared" ref="E22:E23" si="4">SUM(B22:C22)</f>
        <v>0</v>
      </c>
    </row>
    <row r="23" spans="1:8" x14ac:dyDescent="0.3">
      <c r="A23" s="22" t="s">
        <v>9</v>
      </c>
      <c r="B23" s="22">
        <f t="shared" si="3"/>
        <v>0</v>
      </c>
      <c r="C23" s="22">
        <f t="shared" si="3"/>
        <v>0</v>
      </c>
      <c r="D23" s="22"/>
      <c r="E23">
        <f t="shared" si="4"/>
        <v>0</v>
      </c>
    </row>
    <row r="24" spans="1:8" x14ac:dyDescent="0.3">
      <c r="A24" s="22" t="s">
        <v>10</v>
      </c>
      <c r="B24" s="22">
        <f t="shared" si="3"/>
        <v>0</v>
      </c>
      <c r="C24" s="22">
        <f t="shared" si="3"/>
        <v>0</v>
      </c>
      <c r="D24" s="22"/>
      <c r="E24">
        <f>SUM(B24:C24)</f>
        <v>0</v>
      </c>
    </row>
    <row r="25" spans="1:8" x14ac:dyDescent="0.3">
      <c r="A25" s="22"/>
    </row>
    <row r="26" spans="1:8" ht="18.600000000000001" thickBot="1" x14ac:dyDescent="0.4">
      <c r="A26" s="22" t="s">
        <v>17</v>
      </c>
      <c r="B26" s="24">
        <f>SUM(B21:B24)</f>
        <v>0</v>
      </c>
      <c r="C26" s="24">
        <f t="shared" ref="C26" si="5">SUM(C21:C24)</f>
        <v>0</v>
      </c>
      <c r="D26" s="24"/>
      <c r="E26" s="20">
        <f>SUM(B26:D26)</f>
        <v>0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0</v>
      </c>
      <c r="D30" s="19">
        <v>4</v>
      </c>
      <c r="E30" s="16">
        <v>0</v>
      </c>
      <c r="F30" s="17">
        <v>0</v>
      </c>
      <c r="G30" s="18">
        <v>0</v>
      </c>
      <c r="H30" s="19">
        <v>0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6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182</v>
      </c>
      <c r="C59" s="7">
        <f>B17</f>
        <v>182</v>
      </c>
      <c r="D59" s="6">
        <f>C8</f>
        <v>152</v>
      </c>
      <c r="E59" s="6">
        <f>C17</f>
        <v>152</v>
      </c>
      <c r="H59" s="5"/>
    </row>
    <row r="60" spans="1:8" x14ac:dyDescent="0.3">
      <c r="B60">
        <f>B59</f>
        <v>182</v>
      </c>
      <c r="C60">
        <f>AVERAGE(B59,D59)</f>
        <v>167</v>
      </c>
      <c r="D60">
        <f>D59</f>
        <v>152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5</v>
      </c>
      <c r="C106" s="22">
        <v>1</v>
      </c>
      <c r="D106" s="22">
        <v>44</v>
      </c>
      <c r="E106" s="22">
        <v>44</v>
      </c>
      <c r="F106" s="22">
        <v>36</v>
      </c>
      <c r="G106" s="22">
        <v>11</v>
      </c>
      <c r="H106" s="22">
        <v>31</v>
      </c>
      <c r="I106" s="22">
        <v>43</v>
      </c>
      <c r="J106" s="22">
        <v>66</v>
      </c>
      <c r="K106" s="22">
        <v>53</v>
      </c>
      <c r="L106">
        <f>AVERAGE(B106:E106)</f>
        <v>23.5</v>
      </c>
      <c r="N106" s="22"/>
    </row>
    <row r="107" spans="1:14" x14ac:dyDescent="0.3">
      <c r="B107">
        <f t="shared" ref="B107:K107" si="7">$L$106</f>
        <v>23.5</v>
      </c>
      <c r="C107">
        <f t="shared" si="7"/>
        <v>23.5</v>
      </c>
      <c r="D107">
        <f t="shared" si="7"/>
        <v>23.5</v>
      </c>
      <c r="E107">
        <f t="shared" si="7"/>
        <v>23.5</v>
      </c>
      <c r="F107">
        <f t="shared" si="7"/>
        <v>23.5</v>
      </c>
      <c r="G107">
        <f t="shared" si="7"/>
        <v>23.5</v>
      </c>
      <c r="H107">
        <f t="shared" si="7"/>
        <v>23.5</v>
      </c>
      <c r="I107">
        <f t="shared" si="7"/>
        <v>23.5</v>
      </c>
      <c r="J107">
        <f t="shared" si="7"/>
        <v>23.5</v>
      </c>
      <c r="K107">
        <f t="shared" si="7"/>
        <v>23.5</v>
      </c>
    </row>
  </sheetData>
  <mergeCells count="10">
    <mergeCell ref="A35:D35"/>
    <mergeCell ref="A56:G56"/>
    <mergeCell ref="B57:C57"/>
    <mergeCell ref="D57:E57"/>
    <mergeCell ref="A1:D1"/>
    <mergeCell ref="A10:D10"/>
    <mergeCell ref="A19:D19"/>
    <mergeCell ref="A27:D27"/>
    <mergeCell ref="A28:D28"/>
    <mergeCell ref="E28:H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1623B-D404-4B47-961C-76E076A6BC3D}">
  <dimension ref="A1:N107"/>
  <sheetViews>
    <sheetView topLeftCell="A27" zoomScale="74" zoomScaleNormal="166" workbookViewId="0">
      <selection activeCell="L52" sqref="L52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140</v>
      </c>
      <c r="C3" s="22">
        <v>127</v>
      </c>
      <c r="D3" s="22"/>
      <c r="E3">
        <f>SUM(B3:C3)</f>
        <v>267</v>
      </c>
    </row>
    <row r="4" spans="1:5" x14ac:dyDescent="0.3">
      <c r="A4" s="22" t="s">
        <v>1</v>
      </c>
      <c r="B4" s="22">
        <v>5</v>
      </c>
      <c r="C4" s="22">
        <v>1</v>
      </c>
      <c r="D4" s="22"/>
      <c r="E4">
        <f t="shared" ref="E4:E7" si="0">SUM(B4:C4)</f>
        <v>6</v>
      </c>
    </row>
    <row r="5" spans="1:5" x14ac:dyDescent="0.3">
      <c r="A5" s="22" t="s">
        <v>9</v>
      </c>
      <c r="B5" s="22">
        <v>2</v>
      </c>
      <c r="C5" s="22">
        <v>4</v>
      </c>
      <c r="D5" s="22"/>
      <c r="E5">
        <f t="shared" si="0"/>
        <v>6</v>
      </c>
    </row>
    <row r="6" spans="1:5" x14ac:dyDescent="0.3">
      <c r="A6" s="22" t="s">
        <v>10</v>
      </c>
      <c r="B6" s="22">
        <v>4</v>
      </c>
      <c r="C6" s="22">
        <v>9</v>
      </c>
      <c r="D6" s="22"/>
      <c r="E6">
        <f t="shared" si="0"/>
        <v>13</v>
      </c>
    </row>
    <row r="7" spans="1:5" x14ac:dyDescent="0.3">
      <c r="A7" s="22" t="s">
        <v>23</v>
      </c>
      <c r="B7" s="22">
        <v>5</v>
      </c>
      <c r="C7" s="22">
        <v>1</v>
      </c>
      <c r="D7" s="22"/>
      <c r="E7">
        <f t="shared" si="0"/>
        <v>6</v>
      </c>
    </row>
    <row r="8" spans="1:5" ht="18" x14ac:dyDescent="0.35">
      <c r="A8" s="22" t="s">
        <v>17</v>
      </c>
      <c r="B8" s="24">
        <f>SUM(B3:B7)</f>
        <v>156</v>
      </c>
      <c r="C8" s="24">
        <f>SUM(C3:C7)</f>
        <v>142</v>
      </c>
      <c r="D8" s="24"/>
      <c r="E8" s="20">
        <f>SUM(B8:D8)</f>
        <v>298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139</v>
      </c>
      <c r="C12" s="22">
        <v>127</v>
      </c>
      <c r="D12" s="22"/>
      <c r="E12">
        <f>SUM(B12:C12)</f>
        <v>266</v>
      </c>
    </row>
    <row r="13" spans="1:5" x14ac:dyDescent="0.3">
      <c r="A13" s="22" t="s">
        <v>1</v>
      </c>
      <c r="B13" s="22">
        <v>5</v>
      </c>
      <c r="C13" s="22">
        <v>1</v>
      </c>
      <c r="D13" s="22"/>
      <c r="E13">
        <f t="shared" ref="E13:E16" si="1">SUM(B13:C13)</f>
        <v>6</v>
      </c>
    </row>
    <row r="14" spans="1:5" x14ac:dyDescent="0.3">
      <c r="A14" s="22" t="s">
        <v>9</v>
      </c>
      <c r="B14" s="22">
        <v>2</v>
      </c>
      <c r="C14" s="22">
        <v>2</v>
      </c>
      <c r="D14" s="22"/>
      <c r="E14">
        <f t="shared" si="1"/>
        <v>4</v>
      </c>
    </row>
    <row r="15" spans="1:5" x14ac:dyDescent="0.3">
      <c r="A15" s="22" t="s">
        <v>10</v>
      </c>
      <c r="B15" s="22">
        <v>4</v>
      </c>
      <c r="C15" s="22">
        <v>7</v>
      </c>
      <c r="D15" s="22"/>
      <c r="E15">
        <f t="shared" si="1"/>
        <v>11</v>
      </c>
    </row>
    <row r="16" spans="1:5" x14ac:dyDescent="0.3">
      <c r="A16" s="22" t="s">
        <v>23</v>
      </c>
      <c r="B16" s="22">
        <v>5</v>
      </c>
      <c r="C16" s="22">
        <v>1</v>
      </c>
      <c r="D16" s="22"/>
      <c r="E16">
        <f t="shared" si="1"/>
        <v>6</v>
      </c>
    </row>
    <row r="17" spans="1:8" ht="18" x14ac:dyDescent="0.35">
      <c r="A17" s="22" t="s">
        <v>17</v>
      </c>
      <c r="B17" s="24">
        <f>SUM(B12:B16)</f>
        <v>155</v>
      </c>
      <c r="C17" s="24">
        <f>SUM(C12:C16)</f>
        <v>138</v>
      </c>
      <c r="D17" s="24"/>
      <c r="E17" s="20">
        <f>SUM(B17:D17)</f>
        <v>293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1</v>
      </c>
      <c r="C21" s="22">
        <f t="shared" ref="C21:C25" si="2">C3-C12</f>
        <v>0</v>
      </c>
      <c r="D21" s="22"/>
      <c r="E21">
        <f>SUM(B21:C21)</f>
        <v>1</v>
      </c>
    </row>
    <row r="22" spans="1:8" x14ac:dyDescent="0.3">
      <c r="A22" s="22" t="s">
        <v>1</v>
      </c>
      <c r="B22" s="22">
        <f t="shared" ref="B22:B25" si="3">B4-B13</f>
        <v>0</v>
      </c>
      <c r="C22" s="22">
        <f t="shared" si="2"/>
        <v>0</v>
      </c>
      <c r="D22" s="22"/>
      <c r="E22">
        <f t="shared" ref="E22:E25" si="4">SUM(B22:C22)</f>
        <v>0</v>
      </c>
    </row>
    <row r="23" spans="1:8" x14ac:dyDescent="0.3">
      <c r="A23" s="22" t="s">
        <v>9</v>
      </c>
      <c r="B23" s="22">
        <f t="shared" si="3"/>
        <v>0</v>
      </c>
      <c r="C23" s="22">
        <f t="shared" si="2"/>
        <v>2</v>
      </c>
      <c r="D23" s="22"/>
      <c r="E23">
        <f t="shared" si="4"/>
        <v>2</v>
      </c>
    </row>
    <row r="24" spans="1:8" x14ac:dyDescent="0.3">
      <c r="A24" s="22" t="s">
        <v>10</v>
      </c>
      <c r="B24" s="22">
        <f t="shared" si="3"/>
        <v>0</v>
      </c>
      <c r="C24" s="22">
        <f t="shared" si="2"/>
        <v>2</v>
      </c>
      <c r="D24" s="22"/>
      <c r="E24">
        <f t="shared" si="4"/>
        <v>2</v>
      </c>
    </row>
    <row r="25" spans="1:8" x14ac:dyDescent="0.3">
      <c r="A25" s="22" t="s">
        <v>23</v>
      </c>
      <c r="B25" s="22">
        <f t="shared" si="3"/>
        <v>0</v>
      </c>
      <c r="C25" s="22">
        <f t="shared" si="2"/>
        <v>0</v>
      </c>
      <c r="E25">
        <f t="shared" si="4"/>
        <v>0</v>
      </c>
    </row>
    <row r="26" spans="1:8" ht="18.600000000000001" thickBot="1" x14ac:dyDescent="0.4">
      <c r="A26" s="22" t="s">
        <v>17</v>
      </c>
      <c r="B26" s="24">
        <f>SUM(B21:B24)</f>
        <v>1</v>
      </c>
      <c r="C26" s="24">
        <f t="shared" ref="C26" si="5">SUM(C21:C24)</f>
        <v>4</v>
      </c>
      <c r="D26" s="24"/>
      <c r="E26" s="20">
        <f>SUM(B26:D26)</f>
        <v>5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2</v>
      </c>
      <c r="D30" s="19">
        <v>59</v>
      </c>
      <c r="E30" s="16">
        <v>0</v>
      </c>
      <c r="F30" s="17">
        <v>0</v>
      </c>
      <c r="G30" s="18">
        <v>1</v>
      </c>
      <c r="H30" s="19">
        <v>56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6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156</v>
      </c>
      <c r="C59" s="7">
        <f>B17</f>
        <v>155</v>
      </c>
      <c r="D59" s="6">
        <f>C8</f>
        <v>142</v>
      </c>
      <c r="E59" s="6">
        <f>C17</f>
        <v>138</v>
      </c>
      <c r="H59" s="5"/>
    </row>
    <row r="60" spans="1:8" x14ac:dyDescent="0.3">
      <c r="B60">
        <f>B59</f>
        <v>156</v>
      </c>
      <c r="C60">
        <f>AVERAGE(B59,D59)</f>
        <v>149</v>
      </c>
      <c r="D60">
        <f>D59</f>
        <v>142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9</v>
      </c>
      <c r="C106" s="22">
        <v>1</v>
      </c>
      <c r="D106" s="22">
        <v>33</v>
      </c>
      <c r="E106" s="22">
        <v>41</v>
      </c>
      <c r="F106" s="22">
        <v>30</v>
      </c>
      <c r="G106" s="22">
        <v>37</v>
      </c>
      <c r="H106" s="22">
        <v>41</v>
      </c>
      <c r="I106" s="22">
        <v>24</v>
      </c>
      <c r="J106" s="22">
        <v>42</v>
      </c>
      <c r="K106" s="22">
        <v>35</v>
      </c>
      <c r="L106">
        <f>AVERAGE(B106:E106)</f>
        <v>21</v>
      </c>
      <c r="N106" s="22"/>
    </row>
    <row r="107" spans="1:14" x14ac:dyDescent="0.3">
      <c r="B107">
        <f t="shared" ref="B107:K107" si="7">$L$106</f>
        <v>21</v>
      </c>
      <c r="C107">
        <f t="shared" si="7"/>
        <v>21</v>
      </c>
      <c r="D107">
        <f t="shared" si="7"/>
        <v>21</v>
      </c>
      <c r="E107">
        <f t="shared" si="7"/>
        <v>21</v>
      </c>
      <c r="F107">
        <f t="shared" si="7"/>
        <v>21</v>
      </c>
      <c r="G107">
        <f t="shared" si="7"/>
        <v>21</v>
      </c>
      <c r="H107">
        <f t="shared" si="7"/>
        <v>21</v>
      </c>
      <c r="I107">
        <f t="shared" si="7"/>
        <v>21</v>
      </c>
      <c r="J107">
        <f t="shared" si="7"/>
        <v>21</v>
      </c>
      <c r="K107">
        <f t="shared" si="7"/>
        <v>21</v>
      </c>
    </row>
  </sheetData>
  <mergeCells count="10">
    <mergeCell ref="A35:D35"/>
    <mergeCell ref="A56:G56"/>
    <mergeCell ref="B57:C57"/>
    <mergeCell ref="D57:E57"/>
    <mergeCell ref="A1:D1"/>
    <mergeCell ref="A10:D10"/>
    <mergeCell ref="A19:D19"/>
    <mergeCell ref="A27:D27"/>
    <mergeCell ref="A28:D28"/>
    <mergeCell ref="E28:H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E33D-EC81-4504-9124-E5BF7BE0EEA0}">
  <dimension ref="A1:N107"/>
  <sheetViews>
    <sheetView topLeftCell="A28" zoomScale="74" zoomScaleNormal="166" workbookViewId="0">
      <selection activeCell="V133" sqref="V133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77</v>
      </c>
      <c r="C3" s="22">
        <v>62</v>
      </c>
      <c r="D3" s="22"/>
      <c r="E3">
        <f>SUM(B3:C3)</f>
        <v>139</v>
      </c>
    </row>
    <row r="4" spans="1:5" x14ac:dyDescent="0.3">
      <c r="A4" s="22" t="s">
        <v>1</v>
      </c>
      <c r="B4" s="22">
        <v>0</v>
      </c>
      <c r="C4" s="22">
        <v>0</v>
      </c>
      <c r="D4" s="22"/>
      <c r="E4">
        <f t="shared" ref="E4:E6" si="0">SUM(B4:C4)</f>
        <v>0</v>
      </c>
    </row>
    <row r="5" spans="1:5" x14ac:dyDescent="0.3">
      <c r="A5" s="22" t="s">
        <v>9</v>
      </c>
      <c r="B5" s="22">
        <v>0</v>
      </c>
      <c r="C5" s="22">
        <v>1</v>
      </c>
      <c r="D5" s="22"/>
      <c r="E5">
        <f t="shared" si="0"/>
        <v>1</v>
      </c>
    </row>
    <row r="6" spans="1:5" x14ac:dyDescent="0.3">
      <c r="A6" s="22" t="s">
        <v>10</v>
      </c>
      <c r="B6" s="22">
        <v>0</v>
      </c>
      <c r="C6" s="22">
        <v>0</v>
      </c>
      <c r="D6" s="22"/>
      <c r="E6">
        <f t="shared" si="0"/>
        <v>0</v>
      </c>
    </row>
    <row r="7" spans="1:5" x14ac:dyDescent="0.3">
      <c r="A7" s="22"/>
      <c r="B7" s="22"/>
      <c r="C7" s="22"/>
      <c r="D7" s="22"/>
    </row>
    <row r="8" spans="1:5" ht="18" x14ac:dyDescent="0.35">
      <c r="A8" s="22" t="s">
        <v>17</v>
      </c>
      <c r="B8" s="24">
        <f>SUM(B3:B7)</f>
        <v>77</v>
      </c>
      <c r="C8" s="24">
        <f>SUM(C3:C7)</f>
        <v>63</v>
      </c>
      <c r="D8" s="24"/>
      <c r="E8" s="20">
        <f>SUM(B8:D8)</f>
        <v>140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76</v>
      </c>
      <c r="C12" s="22">
        <v>57</v>
      </c>
      <c r="D12" s="22"/>
      <c r="E12">
        <f>SUM(B12:C12)</f>
        <v>133</v>
      </c>
    </row>
    <row r="13" spans="1:5" x14ac:dyDescent="0.3">
      <c r="A13" s="22" t="s">
        <v>1</v>
      </c>
      <c r="B13" s="22">
        <v>0</v>
      </c>
      <c r="C13" s="22">
        <v>0</v>
      </c>
      <c r="D13" s="22"/>
      <c r="E13">
        <f t="shared" ref="E13:E15" si="1">SUM(B13:C13)</f>
        <v>0</v>
      </c>
    </row>
    <row r="14" spans="1:5" x14ac:dyDescent="0.3">
      <c r="A14" s="22" t="s">
        <v>9</v>
      </c>
      <c r="B14" s="22">
        <v>0</v>
      </c>
      <c r="C14" s="22">
        <v>1</v>
      </c>
      <c r="D14" s="22"/>
      <c r="E14">
        <f t="shared" si="1"/>
        <v>1</v>
      </c>
    </row>
    <row r="15" spans="1:5" x14ac:dyDescent="0.3">
      <c r="A15" s="22" t="s">
        <v>10</v>
      </c>
      <c r="B15" s="22">
        <v>0</v>
      </c>
      <c r="C15" s="22">
        <v>0</v>
      </c>
      <c r="D15" s="22"/>
      <c r="E15">
        <f t="shared" si="1"/>
        <v>0</v>
      </c>
    </row>
    <row r="16" spans="1:5" x14ac:dyDescent="0.3">
      <c r="A16" s="22"/>
      <c r="B16" s="22"/>
      <c r="C16" s="22"/>
      <c r="D16" s="22"/>
    </row>
    <row r="17" spans="1:8" ht="18" x14ac:dyDescent="0.35">
      <c r="A17" s="22" t="s">
        <v>17</v>
      </c>
      <c r="B17" s="24">
        <f>SUM(B12:B16)</f>
        <v>76</v>
      </c>
      <c r="C17" s="24">
        <f>SUM(C12:C16)</f>
        <v>58</v>
      </c>
      <c r="D17" s="24"/>
      <c r="E17" s="20">
        <f>SUM(B17:D17)</f>
        <v>134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1</v>
      </c>
      <c r="C21" s="22">
        <f t="shared" ref="C21" si="2">C3-C12</f>
        <v>5</v>
      </c>
      <c r="D21" s="22"/>
      <c r="E21">
        <f>SUM(B21:C21)</f>
        <v>6</v>
      </c>
    </row>
    <row r="22" spans="1:8" x14ac:dyDescent="0.3">
      <c r="A22" s="22" t="s">
        <v>1</v>
      </c>
      <c r="B22" s="22">
        <f t="shared" ref="B22:C24" si="3">B4-B13</f>
        <v>0</v>
      </c>
      <c r="C22" s="22">
        <f t="shared" si="3"/>
        <v>0</v>
      </c>
      <c r="D22" s="22"/>
      <c r="E22">
        <f t="shared" ref="E22:E23" si="4">SUM(B22:C22)</f>
        <v>0</v>
      </c>
    </row>
    <row r="23" spans="1:8" x14ac:dyDescent="0.3">
      <c r="A23" s="22" t="s">
        <v>9</v>
      </c>
      <c r="B23" s="22">
        <f t="shared" si="3"/>
        <v>0</v>
      </c>
      <c r="C23" s="22">
        <f t="shared" si="3"/>
        <v>0</v>
      </c>
      <c r="D23" s="22"/>
      <c r="E23">
        <f t="shared" si="4"/>
        <v>0</v>
      </c>
    </row>
    <row r="24" spans="1:8" x14ac:dyDescent="0.3">
      <c r="A24" s="22" t="s">
        <v>10</v>
      </c>
      <c r="B24" s="22">
        <f t="shared" si="3"/>
        <v>0</v>
      </c>
      <c r="C24" s="22">
        <f t="shared" si="3"/>
        <v>0</v>
      </c>
      <c r="D24" s="22"/>
      <c r="E24">
        <f>SUM(B24:C24)</f>
        <v>0</v>
      </c>
    </row>
    <row r="25" spans="1:8" x14ac:dyDescent="0.3">
      <c r="A25" s="22"/>
    </row>
    <row r="26" spans="1:8" ht="18.600000000000001" thickBot="1" x14ac:dyDescent="0.4">
      <c r="A26" s="22" t="s">
        <v>17</v>
      </c>
      <c r="B26" s="24">
        <f>SUM(B21:B24)</f>
        <v>1</v>
      </c>
      <c r="C26" s="24">
        <f t="shared" ref="C26" si="5">SUM(C21:C24)</f>
        <v>5</v>
      </c>
      <c r="D26" s="24"/>
      <c r="E26" s="20">
        <f>SUM(B26:D26)</f>
        <v>6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0</v>
      </c>
      <c r="D30" s="19">
        <v>77</v>
      </c>
      <c r="E30" s="16">
        <v>0</v>
      </c>
      <c r="F30" s="17">
        <v>0</v>
      </c>
      <c r="G30" s="18">
        <v>1</v>
      </c>
      <c r="H30" s="19">
        <v>61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6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77</v>
      </c>
      <c r="C59" s="7">
        <f>B17</f>
        <v>76</v>
      </c>
      <c r="D59" s="6">
        <f>C8</f>
        <v>63</v>
      </c>
      <c r="E59" s="6">
        <f>C17</f>
        <v>58</v>
      </c>
      <c r="H59" s="5"/>
    </row>
    <row r="60" spans="1:8" x14ac:dyDescent="0.3">
      <c r="B60">
        <f>B59</f>
        <v>77</v>
      </c>
      <c r="C60">
        <f>AVERAGE(B59,D59)</f>
        <v>70</v>
      </c>
      <c r="D60">
        <f>D59</f>
        <v>63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2</v>
      </c>
      <c r="C106" s="22">
        <v>0</v>
      </c>
      <c r="D106" s="22">
        <v>32</v>
      </c>
      <c r="E106" s="22">
        <v>16</v>
      </c>
      <c r="F106" s="22">
        <v>20</v>
      </c>
      <c r="G106" s="22">
        <v>15</v>
      </c>
      <c r="H106" s="22">
        <v>10</v>
      </c>
      <c r="I106" s="22">
        <v>9</v>
      </c>
      <c r="J106" s="22">
        <v>13</v>
      </c>
      <c r="K106" s="22">
        <v>23</v>
      </c>
      <c r="L106">
        <f>AVERAGE(B106:E106)</f>
        <v>12.5</v>
      </c>
      <c r="N106" s="22"/>
    </row>
    <row r="107" spans="1:14" x14ac:dyDescent="0.3">
      <c r="B107">
        <f t="shared" ref="B107:K107" si="7">$L$106</f>
        <v>12.5</v>
      </c>
      <c r="C107">
        <f t="shared" si="7"/>
        <v>12.5</v>
      </c>
      <c r="D107">
        <f t="shared" si="7"/>
        <v>12.5</v>
      </c>
      <c r="E107">
        <f t="shared" si="7"/>
        <v>12.5</v>
      </c>
      <c r="F107">
        <f t="shared" si="7"/>
        <v>12.5</v>
      </c>
      <c r="G107">
        <f t="shared" si="7"/>
        <v>12.5</v>
      </c>
      <c r="H107">
        <f t="shared" si="7"/>
        <v>12.5</v>
      </c>
      <c r="I107">
        <f t="shared" si="7"/>
        <v>12.5</v>
      </c>
      <c r="J107">
        <f t="shared" si="7"/>
        <v>12.5</v>
      </c>
      <c r="K107">
        <f t="shared" si="7"/>
        <v>12.5</v>
      </c>
    </row>
  </sheetData>
  <mergeCells count="10">
    <mergeCell ref="A35:D35"/>
    <mergeCell ref="A56:G56"/>
    <mergeCell ref="B57:C57"/>
    <mergeCell ref="D57:E57"/>
    <mergeCell ref="A1:D1"/>
    <mergeCell ref="A10:D10"/>
    <mergeCell ref="A19:D19"/>
    <mergeCell ref="A27:D27"/>
    <mergeCell ref="A28:D28"/>
    <mergeCell ref="E28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6C5A-82E4-4B40-8783-874E823AB97D}">
  <dimension ref="A1:N107"/>
  <sheetViews>
    <sheetView topLeftCell="A24" zoomScale="74" zoomScaleNormal="166" workbookViewId="0">
      <selection activeCell="T124" sqref="T124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1</v>
      </c>
      <c r="C3" s="22">
        <v>0</v>
      </c>
      <c r="D3" s="22"/>
      <c r="E3">
        <f>SUM(B3:C3)</f>
        <v>1</v>
      </c>
    </row>
    <row r="4" spans="1:5" x14ac:dyDescent="0.3">
      <c r="A4" s="22" t="s">
        <v>1</v>
      </c>
      <c r="B4" s="22">
        <v>0</v>
      </c>
      <c r="C4" s="22">
        <v>0</v>
      </c>
      <c r="D4" s="22"/>
      <c r="E4">
        <f t="shared" ref="E4:E7" si="0">SUM(B4:C4)</f>
        <v>0</v>
      </c>
    </row>
    <row r="5" spans="1:5" x14ac:dyDescent="0.3">
      <c r="A5" s="22" t="s">
        <v>9</v>
      </c>
      <c r="B5" s="22">
        <v>0</v>
      </c>
      <c r="C5" s="22">
        <v>0</v>
      </c>
      <c r="D5" s="22"/>
      <c r="E5">
        <f t="shared" si="0"/>
        <v>0</v>
      </c>
    </row>
    <row r="6" spans="1:5" x14ac:dyDescent="0.3">
      <c r="A6" s="22" t="s">
        <v>10</v>
      </c>
      <c r="B6" s="22">
        <v>1</v>
      </c>
      <c r="C6" s="22">
        <v>0</v>
      </c>
      <c r="D6" s="22"/>
      <c r="E6">
        <f t="shared" si="0"/>
        <v>1</v>
      </c>
    </row>
    <row r="7" spans="1:5" x14ac:dyDescent="0.3">
      <c r="A7" s="22" t="s">
        <v>23</v>
      </c>
      <c r="B7" s="22">
        <v>2</v>
      </c>
      <c r="C7" s="22">
        <v>2</v>
      </c>
      <c r="D7" s="22"/>
      <c r="E7">
        <f t="shared" si="0"/>
        <v>4</v>
      </c>
    </row>
    <row r="8" spans="1:5" ht="18" x14ac:dyDescent="0.35">
      <c r="A8" s="22" t="s">
        <v>17</v>
      </c>
      <c r="B8" s="24">
        <f>SUM(B3:B7)</f>
        <v>4</v>
      </c>
      <c r="C8" s="24">
        <f>SUM(C3:C7)</f>
        <v>2</v>
      </c>
      <c r="D8" s="24"/>
      <c r="E8" s="20">
        <f>SUM(B8:D8)</f>
        <v>6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1</v>
      </c>
      <c r="C12" s="22">
        <v>0</v>
      </c>
      <c r="D12" s="22"/>
      <c r="E12">
        <f>SUM(B12:C12)</f>
        <v>1</v>
      </c>
    </row>
    <row r="13" spans="1:5" x14ac:dyDescent="0.3">
      <c r="A13" s="22" t="s">
        <v>1</v>
      </c>
      <c r="B13" s="22">
        <v>0</v>
      </c>
      <c r="C13" s="22">
        <v>0</v>
      </c>
      <c r="D13" s="22"/>
      <c r="E13">
        <f t="shared" ref="E13:E16" si="1">SUM(B13:C13)</f>
        <v>0</v>
      </c>
    </row>
    <row r="14" spans="1:5" x14ac:dyDescent="0.3">
      <c r="A14" s="22" t="s">
        <v>9</v>
      </c>
      <c r="B14" s="22">
        <v>0</v>
      </c>
      <c r="C14" s="22">
        <v>0</v>
      </c>
      <c r="D14" s="22"/>
      <c r="E14">
        <f t="shared" si="1"/>
        <v>0</v>
      </c>
    </row>
    <row r="15" spans="1:5" x14ac:dyDescent="0.3">
      <c r="A15" s="22" t="s">
        <v>10</v>
      </c>
      <c r="B15" s="22">
        <v>1</v>
      </c>
      <c r="C15" s="22">
        <v>0</v>
      </c>
      <c r="D15" s="22"/>
      <c r="E15">
        <f t="shared" si="1"/>
        <v>1</v>
      </c>
    </row>
    <row r="16" spans="1:5" x14ac:dyDescent="0.3">
      <c r="A16" s="22" t="s">
        <v>23</v>
      </c>
      <c r="B16" s="22">
        <v>2</v>
      </c>
      <c r="C16" s="22">
        <v>2</v>
      </c>
      <c r="D16" s="22"/>
      <c r="E16">
        <f t="shared" si="1"/>
        <v>4</v>
      </c>
    </row>
    <row r="17" spans="1:8" ht="18" x14ac:dyDescent="0.35">
      <c r="A17" s="22" t="s">
        <v>17</v>
      </c>
      <c r="B17" s="24">
        <f>SUM(B12:B16)</f>
        <v>4</v>
      </c>
      <c r="C17" s="24">
        <f>SUM(C12:C16)</f>
        <v>2</v>
      </c>
      <c r="D17" s="24"/>
      <c r="E17" s="20">
        <f>SUM(B17:D17)</f>
        <v>6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0</v>
      </c>
      <c r="C21" s="22">
        <f t="shared" ref="C21" si="2">C3-C12</f>
        <v>0</v>
      </c>
      <c r="D21" s="22"/>
      <c r="E21">
        <f>SUM(B21:C21)</f>
        <v>0</v>
      </c>
    </row>
    <row r="22" spans="1:8" x14ac:dyDescent="0.3">
      <c r="A22" s="22" t="s">
        <v>1</v>
      </c>
      <c r="B22" s="22">
        <f t="shared" ref="B22:C24" si="3">B4-B13</f>
        <v>0</v>
      </c>
      <c r="C22" s="22">
        <f t="shared" si="3"/>
        <v>0</v>
      </c>
      <c r="D22" s="22"/>
      <c r="E22">
        <f t="shared" ref="E22:E23" si="4">SUM(B22:C22)</f>
        <v>0</v>
      </c>
    </row>
    <row r="23" spans="1:8" x14ac:dyDescent="0.3">
      <c r="A23" s="22" t="s">
        <v>9</v>
      </c>
      <c r="B23" s="22">
        <f t="shared" si="3"/>
        <v>0</v>
      </c>
      <c r="C23" s="22">
        <f t="shared" si="3"/>
        <v>0</v>
      </c>
      <c r="D23" s="22"/>
      <c r="E23">
        <f t="shared" si="4"/>
        <v>0</v>
      </c>
    </row>
    <row r="24" spans="1:8" x14ac:dyDescent="0.3">
      <c r="A24" s="22" t="s">
        <v>10</v>
      </c>
      <c r="B24" s="22">
        <f t="shared" si="3"/>
        <v>0</v>
      </c>
      <c r="C24" s="22">
        <f t="shared" si="3"/>
        <v>0</v>
      </c>
      <c r="D24" s="22"/>
      <c r="E24">
        <f>SUM(B24:C24)</f>
        <v>0</v>
      </c>
    </row>
    <row r="25" spans="1:8" x14ac:dyDescent="0.3">
      <c r="A25" s="22" t="s">
        <v>23</v>
      </c>
    </row>
    <row r="26" spans="1:8" ht="18.600000000000001" thickBot="1" x14ac:dyDescent="0.4">
      <c r="A26" s="22" t="s">
        <v>17</v>
      </c>
      <c r="B26" s="24">
        <f>SUM(B21:B24)</f>
        <v>0</v>
      </c>
      <c r="C26" s="24">
        <f t="shared" ref="C26" si="5">SUM(C21:C24)</f>
        <v>0</v>
      </c>
      <c r="D26" s="24"/>
      <c r="E26" s="20">
        <f>SUM(B26:D26)</f>
        <v>0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1</v>
      </c>
      <c r="D30" s="19">
        <v>8</v>
      </c>
      <c r="E30" s="16">
        <v>0</v>
      </c>
      <c r="F30" s="17">
        <v>0</v>
      </c>
      <c r="G30" s="18">
        <v>1</v>
      </c>
      <c r="H30" s="19">
        <v>6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6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4</v>
      </c>
      <c r="C59" s="7">
        <f>B17</f>
        <v>4</v>
      </c>
      <c r="D59" s="6">
        <f>C8</f>
        <v>2</v>
      </c>
      <c r="E59" s="6">
        <f>C17</f>
        <v>2</v>
      </c>
      <c r="H59" s="5"/>
    </row>
    <row r="60" spans="1:8" x14ac:dyDescent="0.3">
      <c r="B60">
        <f>B59</f>
        <v>4</v>
      </c>
      <c r="C60">
        <f>AVERAGE(B59,D59)</f>
        <v>3</v>
      </c>
      <c r="D60">
        <f>D59</f>
        <v>2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0</v>
      </c>
      <c r="C106" s="22">
        <v>0</v>
      </c>
      <c r="D106" s="22">
        <v>3</v>
      </c>
      <c r="E106" s="22">
        <v>0</v>
      </c>
      <c r="F106" s="22">
        <v>0</v>
      </c>
      <c r="G106" s="22">
        <v>1</v>
      </c>
      <c r="H106" s="22">
        <v>0</v>
      </c>
      <c r="I106" s="22">
        <v>1</v>
      </c>
      <c r="J106" s="22">
        <v>1</v>
      </c>
      <c r="K106" s="22">
        <v>0</v>
      </c>
      <c r="L106">
        <f>AVERAGE(B106:E106)</f>
        <v>0.75</v>
      </c>
      <c r="N106" s="22"/>
    </row>
    <row r="107" spans="1:14" x14ac:dyDescent="0.3">
      <c r="B107">
        <f t="shared" ref="B107:K107" si="7">$L$106</f>
        <v>0.75</v>
      </c>
      <c r="C107">
        <f t="shared" si="7"/>
        <v>0.75</v>
      </c>
      <c r="D107">
        <f t="shared" si="7"/>
        <v>0.75</v>
      </c>
      <c r="E107">
        <f t="shared" si="7"/>
        <v>0.75</v>
      </c>
      <c r="F107">
        <f t="shared" si="7"/>
        <v>0.75</v>
      </c>
      <c r="G107">
        <f t="shared" si="7"/>
        <v>0.75</v>
      </c>
      <c r="H107">
        <f t="shared" si="7"/>
        <v>0.75</v>
      </c>
      <c r="I107">
        <f t="shared" si="7"/>
        <v>0.75</v>
      </c>
      <c r="J107">
        <f t="shared" si="7"/>
        <v>0.75</v>
      </c>
      <c r="K107">
        <f t="shared" si="7"/>
        <v>0.75</v>
      </c>
    </row>
  </sheetData>
  <mergeCells count="10">
    <mergeCell ref="A35:D35"/>
    <mergeCell ref="A56:G56"/>
    <mergeCell ref="B57:C57"/>
    <mergeCell ref="D57:E57"/>
    <mergeCell ref="A1:D1"/>
    <mergeCell ref="A10:D10"/>
    <mergeCell ref="A19:D19"/>
    <mergeCell ref="A27:D27"/>
    <mergeCell ref="A28:D28"/>
    <mergeCell ref="E28:H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67FD-57A6-4A2A-8354-CCA6E551D5AA}">
  <dimension ref="A1:N107"/>
  <sheetViews>
    <sheetView topLeftCell="A17" zoomScale="74" zoomScaleNormal="166" workbookViewId="0">
      <selection activeCell="M45" sqref="M45"/>
    </sheetView>
  </sheetViews>
  <sheetFormatPr defaultColWidth="11.44140625" defaultRowHeight="14.4" x14ac:dyDescent="0.3"/>
  <cols>
    <col min="1" max="1" width="25" bestFit="1" customWidth="1"/>
    <col min="2" max="2" width="12.6640625" bestFit="1" customWidth="1"/>
    <col min="3" max="3" width="10.109375" bestFit="1" customWidth="1"/>
    <col min="4" max="4" width="12.6640625" bestFit="1" customWidth="1"/>
  </cols>
  <sheetData>
    <row r="1" spans="1:5" x14ac:dyDescent="0.3">
      <c r="A1" s="48" t="s">
        <v>8</v>
      </c>
      <c r="B1" s="48"/>
      <c r="C1" s="48"/>
      <c r="D1" s="48"/>
    </row>
    <row r="2" spans="1:5" x14ac:dyDescent="0.3">
      <c r="A2" s="22"/>
      <c r="B2" s="22" t="s">
        <v>21</v>
      </c>
      <c r="C2" s="22" t="s">
        <v>22</v>
      </c>
      <c r="D2" s="22"/>
    </row>
    <row r="3" spans="1:5" x14ac:dyDescent="0.3">
      <c r="A3" s="22" t="s">
        <v>0</v>
      </c>
      <c r="B3" s="22">
        <v>13</v>
      </c>
      <c r="C3" s="22">
        <v>11</v>
      </c>
      <c r="D3" s="22"/>
      <c r="E3">
        <f>SUM(B3:C3)</f>
        <v>24</v>
      </c>
    </row>
    <row r="4" spans="1:5" x14ac:dyDescent="0.3">
      <c r="A4" s="22" t="s">
        <v>1</v>
      </c>
      <c r="B4" s="22">
        <v>0</v>
      </c>
      <c r="C4" s="22">
        <v>0</v>
      </c>
      <c r="D4" s="22"/>
      <c r="E4">
        <f t="shared" ref="E4:E6" si="0">SUM(B4:C4)</f>
        <v>0</v>
      </c>
    </row>
    <row r="5" spans="1:5" x14ac:dyDescent="0.3">
      <c r="A5" s="22" t="s">
        <v>9</v>
      </c>
      <c r="B5" s="22">
        <v>0</v>
      </c>
      <c r="C5" s="22">
        <v>1</v>
      </c>
      <c r="D5" s="22"/>
      <c r="E5">
        <f t="shared" si="0"/>
        <v>1</v>
      </c>
    </row>
    <row r="6" spans="1:5" x14ac:dyDescent="0.3">
      <c r="A6" s="22" t="s">
        <v>10</v>
      </c>
      <c r="B6" s="22">
        <v>0</v>
      </c>
      <c r="C6" s="22">
        <v>0</v>
      </c>
      <c r="D6" s="22"/>
      <c r="E6">
        <f t="shared" si="0"/>
        <v>0</v>
      </c>
    </row>
    <row r="7" spans="1:5" x14ac:dyDescent="0.3">
      <c r="A7" s="22"/>
      <c r="B7" s="22"/>
      <c r="C7" s="22"/>
      <c r="D7" s="22"/>
    </row>
    <row r="8" spans="1:5" ht="18" x14ac:dyDescent="0.35">
      <c r="A8" s="22" t="s">
        <v>17</v>
      </c>
      <c r="B8" s="24">
        <f>SUM(B3:B7)</f>
        <v>13</v>
      </c>
      <c r="C8" s="24">
        <f>SUM(C3:C7)</f>
        <v>12</v>
      </c>
      <c r="D8" s="24"/>
      <c r="E8" s="20">
        <f>SUM(B8:D8)</f>
        <v>25</v>
      </c>
    </row>
    <row r="9" spans="1:5" x14ac:dyDescent="0.3">
      <c r="A9" s="22"/>
      <c r="B9" s="22"/>
      <c r="C9" s="22"/>
      <c r="D9" s="22"/>
    </row>
    <row r="10" spans="1:5" x14ac:dyDescent="0.3">
      <c r="A10" s="52" t="s">
        <v>18</v>
      </c>
      <c r="B10" s="52"/>
      <c r="C10" s="52"/>
      <c r="D10" s="52"/>
    </row>
    <row r="11" spans="1:5" x14ac:dyDescent="0.3">
      <c r="A11" s="22"/>
      <c r="B11" s="22" t="str">
        <f>B2</f>
        <v>Jan'25</v>
      </c>
      <c r="C11" s="22" t="str">
        <f>C2</f>
        <v>Feb'25</v>
      </c>
      <c r="D11" s="22"/>
    </row>
    <row r="12" spans="1:5" x14ac:dyDescent="0.3">
      <c r="A12" s="22" t="s">
        <v>0</v>
      </c>
      <c r="B12" s="22">
        <v>10</v>
      </c>
      <c r="C12" s="22">
        <v>8</v>
      </c>
      <c r="D12" s="22"/>
      <c r="E12">
        <f>SUM(B12:C12)</f>
        <v>18</v>
      </c>
    </row>
    <row r="13" spans="1:5" x14ac:dyDescent="0.3">
      <c r="A13" s="22" t="s">
        <v>1</v>
      </c>
      <c r="B13" s="22">
        <v>0</v>
      </c>
      <c r="C13" s="22">
        <v>0</v>
      </c>
      <c r="D13" s="22"/>
      <c r="E13">
        <f t="shared" ref="E13:E15" si="1">SUM(B13:C13)</f>
        <v>0</v>
      </c>
    </row>
    <row r="14" spans="1:5" x14ac:dyDescent="0.3">
      <c r="A14" s="22" t="s">
        <v>9</v>
      </c>
      <c r="B14" s="22">
        <v>0</v>
      </c>
      <c r="C14" s="22">
        <v>1</v>
      </c>
      <c r="D14" s="22"/>
      <c r="E14">
        <f t="shared" si="1"/>
        <v>1</v>
      </c>
    </row>
    <row r="15" spans="1:5" x14ac:dyDescent="0.3">
      <c r="A15" s="22" t="s">
        <v>10</v>
      </c>
      <c r="B15" s="22">
        <v>0</v>
      </c>
      <c r="C15" s="22">
        <v>0</v>
      </c>
      <c r="D15" s="22"/>
      <c r="E15">
        <f t="shared" si="1"/>
        <v>0</v>
      </c>
    </row>
    <row r="16" spans="1:5" x14ac:dyDescent="0.3">
      <c r="A16" s="22"/>
      <c r="B16" s="22"/>
      <c r="C16" s="22"/>
      <c r="D16" s="22"/>
    </row>
    <row r="17" spans="1:8" ht="18" x14ac:dyDescent="0.35">
      <c r="A17" s="22" t="s">
        <v>17</v>
      </c>
      <c r="B17" s="24">
        <f>SUM(B12:B16)</f>
        <v>10</v>
      </c>
      <c r="C17" s="24">
        <f>SUM(C12:C16)</f>
        <v>9</v>
      </c>
      <c r="D17" s="24"/>
      <c r="E17" s="20">
        <f>SUM(B17:D17)</f>
        <v>19</v>
      </c>
    </row>
    <row r="18" spans="1:8" x14ac:dyDescent="0.3">
      <c r="A18" s="22"/>
      <c r="B18" s="24"/>
      <c r="C18" s="24"/>
      <c r="D18" s="24"/>
    </row>
    <row r="19" spans="1:8" x14ac:dyDescent="0.3">
      <c r="A19" s="52" t="s">
        <v>11</v>
      </c>
      <c r="B19" s="52"/>
      <c r="C19" s="52"/>
      <c r="D19" s="52"/>
    </row>
    <row r="20" spans="1:8" x14ac:dyDescent="0.3">
      <c r="A20" s="22"/>
      <c r="B20" s="22" t="str">
        <f>B2</f>
        <v>Jan'25</v>
      </c>
      <c r="C20" s="22" t="str">
        <f>C2</f>
        <v>Feb'25</v>
      </c>
      <c r="D20" s="22"/>
    </row>
    <row r="21" spans="1:8" x14ac:dyDescent="0.3">
      <c r="A21" s="22" t="s">
        <v>0</v>
      </c>
      <c r="B21" s="22">
        <f>B3-B12</f>
        <v>3</v>
      </c>
      <c r="C21" s="22">
        <f t="shared" ref="C21" si="2">C3-C12</f>
        <v>3</v>
      </c>
      <c r="D21" s="22"/>
      <c r="E21">
        <f>SUM(B21:C21)</f>
        <v>6</v>
      </c>
    </row>
    <row r="22" spans="1:8" x14ac:dyDescent="0.3">
      <c r="A22" s="22" t="s">
        <v>1</v>
      </c>
      <c r="B22" s="22">
        <f t="shared" ref="B22:C24" si="3">B4-B13</f>
        <v>0</v>
      </c>
      <c r="C22" s="22">
        <f t="shared" si="3"/>
        <v>0</v>
      </c>
      <c r="D22" s="22"/>
      <c r="E22">
        <f t="shared" ref="E22:E23" si="4">SUM(B22:C22)</f>
        <v>0</v>
      </c>
    </row>
    <row r="23" spans="1:8" x14ac:dyDescent="0.3">
      <c r="A23" s="22" t="s">
        <v>9</v>
      </c>
      <c r="B23" s="22">
        <f t="shared" si="3"/>
        <v>0</v>
      </c>
      <c r="C23" s="22">
        <f t="shared" si="3"/>
        <v>0</v>
      </c>
      <c r="D23" s="22"/>
      <c r="E23">
        <f t="shared" si="4"/>
        <v>0</v>
      </c>
    </row>
    <row r="24" spans="1:8" x14ac:dyDescent="0.3">
      <c r="A24" s="22" t="s">
        <v>10</v>
      </c>
      <c r="B24" s="22">
        <f t="shared" si="3"/>
        <v>0</v>
      </c>
      <c r="C24" s="22">
        <f t="shared" si="3"/>
        <v>0</v>
      </c>
      <c r="D24" s="22"/>
      <c r="E24">
        <f>SUM(B24:C24)</f>
        <v>0</v>
      </c>
    </row>
    <row r="25" spans="1:8" x14ac:dyDescent="0.3">
      <c r="A25" s="22" t="s">
        <v>23</v>
      </c>
    </row>
    <row r="26" spans="1:8" ht="18.600000000000001" thickBot="1" x14ac:dyDescent="0.4">
      <c r="A26" s="22" t="s">
        <v>17</v>
      </c>
      <c r="B26" s="24">
        <f>SUM(B21:B24)</f>
        <v>3</v>
      </c>
      <c r="C26" s="24">
        <f t="shared" ref="C26" si="5">SUM(C21:C24)</f>
        <v>3</v>
      </c>
      <c r="D26" s="24"/>
      <c r="E26" s="20">
        <f>SUM(B26:D26)</f>
        <v>6</v>
      </c>
    </row>
    <row r="27" spans="1:8" ht="15" thickBot="1" x14ac:dyDescent="0.35">
      <c r="A27" s="53" t="s">
        <v>16</v>
      </c>
      <c r="B27" s="54"/>
      <c r="C27" s="54"/>
      <c r="D27" s="55"/>
    </row>
    <row r="28" spans="1:8" ht="15" thickBot="1" x14ac:dyDescent="0.35">
      <c r="A28" s="53" t="str">
        <f>B2</f>
        <v>Jan'25</v>
      </c>
      <c r="B28" s="54"/>
      <c r="C28" s="54"/>
      <c r="D28" s="55"/>
      <c r="E28" s="53" t="str">
        <f>C2</f>
        <v>Feb'25</v>
      </c>
      <c r="F28" s="54"/>
      <c r="G28" s="54"/>
      <c r="H28" s="55"/>
    </row>
    <row r="29" spans="1:8" x14ac:dyDescent="0.3">
      <c r="A29" s="12" t="s">
        <v>2</v>
      </c>
      <c r="B29" s="13" t="s">
        <v>7</v>
      </c>
      <c r="C29" s="14" t="s">
        <v>3</v>
      </c>
      <c r="D29" s="15" t="s">
        <v>4</v>
      </c>
      <c r="E29" s="12" t="s">
        <v>2</v>
      </c>
      <c r="F29" s="13" t="s">
        <v>7</v>
      </c>
      <c r="G29" s="14" t="s">
        <v>3</v>
      </c>
      <c r="H29" s="15" t="s">
        <v>4</v>
      </c>
    </row>
    <row r="30" spans="1:8" ht="15" thickBot="1" x14ac:dyDescent="0.35">
      <c r="A30" s="16">
        <v>0</v>
      </c>
      <c r="B30" s="17">
        <v>0</v>
      </c>
      <c r="C30" s="18">
        <v>1</v>
      </c>
      <c r="D30" s="19">
        <v>8</v>
      </c>
      <c r="E30" s="16">
        <v>0</v>
      </c>
      <c r="F30" s="17">
        <v>0</v>
      </c>
      <c r="G30" s="18">
        <v>1</v>
      </c>
      <c r="H30" s="19">
        <v>6</v>
      </c>
    </row>
    <row r="35" spans="1:4" x14ac:dyDescent="0.3">
      <c r="A35" s="59" t="s">
        <v>12</v>
      </c>
      <c r="B35" s="60"/>
      <c r="C35" s="60"/>
      <c r="D35" s="61"/>
    </row>
    <row r="36" spans="1:4" x14ac:dyDescent="0.3">
      <c r="A36" s="21"/>
      <c r="B36" s="21" t="str">
        <f>B2</f>
        <v>Jan'25</v>
      </c>
      <c r="C36" s="21" t="str">
        <f t="shared" ref="C36" si="6">C2</f>
        <v>Feb'25</v>
      </c>
    </row>
    <row r="37" spans="1:4" x14ac:dyDescent="0.3">
      <c r="A37" s="2" t="s">
        <v>13</v>
      </c>
      <c r="B37" s="2">
        <v>0</v>
      </c>
      <c r="C37" s="2">
        <f>E30</f>
        <v>0</v>
      </c>
    </row>
    <row r="38" spans="1:4" x14ac:dyDescent="0.3">
      <c r="A38" s="1" t="s">
        <v>14</v>
      </c>
      <c r="B38" s="2">
        <f>B30</f>
        <v>0</v>
      </c>
      <c r="C38" s="2">
        <f>F30</f>
        <v>0</v>
      </c>
    </row>
    <row r="56" spans="1:8" x14ac:dyDescent="0.3">
      <c r="A56" s="48" t="s">
        <v>15</v>
      </c>
      <c r="B56" s="48"/>
      <c r="C56" s="48"/>
      <c r="D56" s="48"/>
      <c r="E56" s="48"/>
      <c r="F56" s="48"/>
      <c r="G56" s="48"/>
    </row>
    <row r="57" spans="1:8" ht="43.95" customHeight="1" thickBot="1" x14ac:dyDescent="0.35">
      <c r="B57" s="56" t="str">
        <f>B2</f>
        <v>Jan'25</v>
      </c>
      <c r="C57" s="57"/>
      <c r="D57" s="58" t="str">
        <f>C2</f>
        <v>Feb'25</v>
      </c>
      <c r="E57" s="58"/>
    </row>
    <row r="58" spans="1:8" ht="49.05" customHeight="1" x14ac:dyDescent="0.3">
      <c r="A58" s="8"/>
      <c r="B58" s="10" t="s">
        <v>5</v>
      </c>
      <c r="C58" s="10" t="s">
        <v>6</v>
      </c>
      <c r="D58" s="10" t="s">
        <v>5</v>
      </c>
      <c r="E58" s="10" t="s">
        <v>6</v>
      </c>
      <c r="F58" s="3"/>
      <c r="G58" s="3"/>
      <c r="H58" s="4"/>
    </row>
    <row r="59" spans="1:8" ht="82.05" customHeight="1" x14ac:dyDescent="0.3">
      <c r="A59" s="9"/>
      <c r="B59" s="7">
        <f>B8</f>
        <v>13</v>
      </c>
      <c r="C59" s="7">
        <f>B17</f>
        <v>10</v>
      </c>
      <c r="D59" s="6">
        <f>C8</f>
        <v>12</v>
      </c>
      <c r="E59" s="6">
        <f>C17</f>
        <v>9</v>
      </c>
      <c r="H59" s="5"/>
    </row>
    <row r="60" spans="1:8" x14ac:dyDescent="0.3">
      <c r="B60">
        <f>B59</f>
        <v>13</v>
      </c>
      <c r="C60">
        <f>AVERAGE(B59,D59)</f>
        <v>12.5</v>
      </c>
      <c r="D60">
        <f>D59</f>
        <v>12</v>
      </c>
    </row>
    <row r="70" spans="1:12" ht="18" x14ac:dyDescent="0.35">
      <c r="I70" s="25" t="s">
        <v>19</v>
      </c>
      <c r="J70" s="25"/>
      <c r="K70" s="25"/>
      <c r="L70" s="25"/>
    </row>
    <row r="72" spans="1:12" x14ac:dyDescent="0.3">
      <c r="A72" s="22" t="s">
        <v>24</v>
      </c>
      <c r="B72" s="22"/>
    </row>
    <row r="73" spans="1:12" x14ac:dyDescent="0.3">
      <c r="A73" s="23">
        <v>45658</v>
      </c>
      <c r="B73" s="15">
        <f>[3]DATA!B5</f>
        <v>0</v>
      </c>
    </row>
    <row r="74" spans="1:12" x14ac:dyDescent="0.3">
      <c r="A74" s="23">
        <v>45659</v>
      </c>
      <c r="B74" s="26">
        <f>[3]DATA!B6</f>
        <v>0</v>
      </c>
    </row>
    <row r="75" spans="1:12" x14ac:dyDescent="0.3">
      <c r="A75" s="23">
        <v>45660</v>
      </c>
      <c r="B75" s="26">
        <f>[3]DATA!B7</f>
        <v>0</v>
      </c>
    </row>
    <row r="76" spans="1:12" x14ac:dyDescent="0.3">
      <c r="A76" s="23">
        <v>45661</v>
      </c>
      <c r="B76" s="26">
        <f>[3]DATA!B8</f>
        <v>0</v>
      </c>
    </row>
    <row r="77" spans="1:12" x14ac:dyDescent="0.3">
      <c r="A77" s="23">
        <v>45662</v>
      </c>
      <c r="B77" s="26">
        <f>[3]DATA!B9</f>
        <v>0</v>
      </c>
    </row>
    <row r="78" spans="1:12" x14ac:dyDescent="0.3">
      <c r="A78" s="23">
        <v>45663</v>
      </c>
      <c r="B78" s="26">
        <f>[3]DATA!B10</f>
        <v>0</v>
      </c>
    </row>
    <row r="79" spans="1:12" x14ac:dyDescent="0.3">
      <c r="A79" s="23">
        <v>45664</v>
      </c>
      <c r="B79" s="26">
        <f>[3]DATA!B11</f>
        <v>0</v>
      </c>
    </row>
    <row r="80" spans="1:12" x14ac:dyDescent="0.3">
      <c r="A80" s="23">
        <v>45665</v>
      </c>
      <c r="B80" s="26">
        <f>[3]DATA!B12</f>
        <v>0</v>
      </c>
    </row>
    <row r="81" spans="1:2" x14ac:dyDescent="0.3">
      <c r="A81" s="23">
        <v>45666</v>
      </c>
      <c r="B81" s="26">
        <f>[3]DATA!B13</f>
        <v>0</v>
      </c>
    </row>
    <row r="82" spans="1:2" x14ac:dyDescent="0.3">
      <c r="A82" s="23">
        <v>45667</v>
      </c>
      <c r="B82" s="26">
        <f>[3]DATA!B14</f>
        <v>0</v>
      </c>
    </row>
    <row r="83" spans="1:2" x14ac:dyDescent="0.3">
      <c r="A83" s="23">
        <v>45668</v>
      </c>
      <c r="B83" s="26">
        <f>[3]DATA!B15</f>
        <v>0</v>
      </c>
    </row>
    <row r="84" spans="1:2" x14ac:dyDescent="0.3">
      <c r="A84" s="23">
        <v>45669</v>
      </c>
      <c r="B84" s="26">
        <f>[3]DATA!B16</f>
        <v>0</v>
      </c>
    </row>
    <row r="85" spans="1:2" x14ac:dyDescent="0.3">
      <c r="A85" s="23">
        <v>45670</v>
      </c>
      <c r="B85" s="26">
        <f>[3]DATA!B17</f>
        <v>0</v>
      </c>
    </row>
    <row r="86" spans="1:2" x14ac:dyDescent="0.3">
      <c r="A86" s="23">
        <v>45671</v>
      </c>
      <c r="B86" s="26">
        <f>[3]DATA!B18</f>
        <v>0</v>
      </c>
    </row>
    <row r="87" spans="1:2" x14ac:dyDescent="0.3">
      <c r="A87" s="23">
        <v>45672</v>
      </c>
      <c r="B87" s="26">
        <f>[3]DATA!B19</f>
        <v>0</v>
      </c>
    </row>
    <row r="88" spans="1:2" x14ac:dyDescent="0.3">
      <c r="A88" s="23">
        <v>45673</v>
      </c>
      <c r="B88" s="26">
        <f>[3]DATA!B20</f>
        <v>0</v>
      </c>
    </row>
    <row r="89" spans="1:2" x14ac:dyDescent="0.3">
      <c r="A89" s="23">
        <v>45674</v>
      </c>
      <c r="B89" s="26">
        <f>[3]DATA!B21</f>
        <v>0</v>
      </c>
    </row>
    <row r="90" spans="1:2" x14ac:dyDescent="0.3">
      <c r="A90" s="23">
        <v>45675</v>
      </c>
      <c r="B90" s="26">
        <f>[3]DATA!B22</f>
        <v>0</v>
      </c>
    </row>
    <row r="91" spans="1:2" x14ac:dyDescent="0.3">
      <c r="A91" s="23">
        <v>45676</v>
      </c>
      <c r="B91" s="26">
        <f>[3]DATA!B23</f>
        <v>0</v>
      </c>
    </row>
    <row r="92" spans="1:2" x14ac:dyDescent="0.3">
      <c r="A92" s="23">
        <v>45677</v>
      </c>
      <c r="B92" s="26">
        <f>[3]DATA!B24</f>
        <v>0</v>
      </c>
    </row>
    <row r="93" spans="1:2" x14ac:dyDescent="0.3">
      <c r="A93" s="23">
        <v>45678</v>
      </c>
      <c r="B93" s="26">
        <f>[3]DATA!B25</f>
        <v>0</v>
      </c>
    </row>
    <row r="94" spans="1:2" x14ac:dyDescent="0.3">
      <c r="A94" s="23">
        <v>45679</v>
      </c>
      <c r="B94" s="26">
        <f>[3]DATA!B26</f>
        <v>0</v>
      </c>
    </row>
    <row r="95" spans="1:2" x14ac:dyDescent="0.3">
      <c r="A95" s="23">
        <v>45680</v>
      </c>
      <c r="B95" s="26">
        <f>[3]DATA!B27</f>
        <v>0</v>
      </c>
    </row>
    <row r="96" spans="1:2" x14ac:dyDescent="0.3">
      <c r="A96" s="23">
        <v>45681</v>
      </c>
      <c r="B96" s="26">
        <f>[3]DATA!B28</f>
        <v>0</v>
      </c>
    </row>
    <row r="97" spans="1:14" x14ac:dyDescent="0.3">
      <c r="A97" s="23">
        <v>45682</v>
      </c>
      <c r="B97" s="26">
        <f>[3]DATA!B29</f>
        <v>0</v>
      </c>
    </row>
    <row r="98" spans="1:14" x14ac:dyDescent="0.3">
      <c r="A98" s="23">
        <v>45683</v>
      </c>
      <c r="B98" s="26">
        <f>[3]DATA!B30</f>
        <v>0</v>
      </c>
    </row>
    <row r="99" spans="1:14" x14ac:dyDescent="0.3">
      <c r="A99" s="23">
        <v>45684</v>
      </c>
      <c r="B99" s="26">
        <f>[3]DATA!B31</f>
        <v>0</v>
      </c>
    </row>
    <row r="100" spans="1:14" x14ac:dyDescent="0.3">
      <c r="A100" s="23">
        <v>45685</v>
      </c>
      <c r="B100" s="26">
        <f>[3]DATA!B32</f>
        <v>0</v>
      </c>
    </row>
    <row r="101" spans="1:14" x14ac:dyDescent="0.3">
      <c r="A101" s="23">
        <v>45686</v>
      </c>
      <c r="B101" s="26">
        <f>[3]DATA!B33</f>
        <v>0</v>
      </c>
    </row>
    <row r="102" spans="1:14" x14ac:dyDescent="0.3">
      <c r="A102" s="23">
        <v>45687</v>
      </c>
      <c r="B102" s="26">
        <f>[3]DATA!B34</f>
        <v>0</v>
      </c>
    </row>
    <row r="103" spans="1:14" x14ac:dyDescent="0.3">
      <c r="A103" s="23">
        <v>45688</v>
      </c>
      <c r="B103" s="26">
        <f>[3]DATA!B35</f>
        <v>0</v>
      </c>
    </row>
    <row r="105" spans="1:14" x14ac:dyDescent="0.3">
      <c r="B105" s="22" t="s">
        <v>25</v>
      </c>
      <c r="C105" s="22" t="s">
        <v>29</v>
      </c>
      <c r="D105" s="22" t="s">
        <v>26</v>
      </c>
      <c r="E105" s="22" t="s">
        <v>30</v>
      </c>
      <c r="F105" s="22" t="s">
        <v>27</v>
      </c>
      <c r="G105" s="22" t="s">
        <v>32</v>
      </c>
      <c r="H105" s="22" t="s">
        <v>28</v>
      </c>
      <c r="I105" s="22" t="s">
        <v>31</v>
      </c>
      <c r="J105" s="22" t="s">
        <v>33</v>
      </c>
      <c r="K105" s="22" t="s">
        <v>34</v>
      </c>
      <c r="L105" s="22" t="s">
        <v>20</v>
      </c>
      <c r="N105" s="22"/>
    </row>
    <row r="106" spans="1:14" x14ac:dyDescent="0.3">
      <c r="B106" s="22">
        <v>0</v>
      </c>
      <c r="C106" s="22">
        <v>0</v>
      </c>
      <c r="D106" s="22">
        <v>4</v>
      </c>
      <c r="E106" s="22">
        <v>2</v>
      </c>
      <c r="F106" s="22">
        <v>1</v>
      </c>
      <c r="G106" s="22">
        <v>3</v>
      </c>
      <c r="H106" s="22">
        <v>2</v>
      </c>
      <c r="I106" s="22">
        <v>4</v>
      </c>
      <c r="J106" s="22">
        <v>6</v>
      </c>
      <c r="K106" s="22">
        <v>3</v>
      </c>
      <c r="L106">
        <f>AVERAGE(B106:E106)</f>
        <v>1.5</v>
      </c>
      <c r="N106" s="22"/>
    </row>
    <row r="107" spans="1:14" x14ac:dyDescent="0.3">
      <c r="B107">
        <f t="shared" ref="B107:K107" si="7">$L$106</f>
        <v>1.5</v>
      </c>
      <c r="C107">
        <f t="shared" si="7"/>
        <v>1.5</v>
      </c>
      <c r="D107">
        <f t="shared" si="7"/>
        <v>1.5</v>
      </c>
      <c r="E107">
        <f t="shared" si="7"/>
        <v>1.5</v>
      </c>
      <c r="F107">
        <f t="shared" si="7"/>
        <v>1.5</v>
      </c>
      <c r="G107">
        <f t="shared" si="7"/>
        <v>1.5</v>
      </c>
      <c r="H107">
        <f t="shared" si="7"/>
        <v>1.5</v>
      </c>
      <c r="I107">
        <f t="shared" si="7"/>
        <v>1.5</v>
      </c>
      <c r="J107">
        <f t="shared" si="7"/>
        <v>1.5</v>
      </c>
      <c r="K107">
        <f t="shared" si="7"/>
        <v>1.5</v>
      </c>
    </row>
  </sheetData>
  <mergeCells count="10">
    <mergeCell ref="A35:D35"/>
    <mergeCell ref="A56:G56"/>
    <mergeCell ref="B57:C57"/>
    <mergeCell ref="D57:E57"/>
    <mergeCell ref="A1:D1"/>
    <mergeCell ref="A10:D10"/>
    <mergeCell ref="A19:D19"/>
    <mergeCell ref="A27:D27"/>
    <mergeCell ref="A28:D28"/>
    <mergeCell ref="E28:H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D622-760D-431A-9BA7-270A7F804839}">
  <dimension ref="A1:L25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t="s">
        <v>57</v>
      </c>
      <c r="B1" t="s">
        <v>58</v>
      </c>
    </row>
    <row r="2" spans="1:5" x14ac:dyDescent="0.3">
      <c r="A2">
        <v>992</v>
      </c>
      <c r="B2">
        <v>828</v>
      </c>
    </row>
    <row r="3" spans="1:5" ht="23.4" x14ac:dyDescent="0.3">
      <c r="B3" s="56" t="s">
        <v>21</v>
      </c>
      <c r="C3" s="57"/>
      <c r="D3" s="58" t="s">
        <v>22</v>
      </c>
      <c r="E3" s="58"/>
    </row>
    <row r="4" spans="1:5" ht="21" x14ac:dyDescent="0.3">
      <c r="B4" s="10" t="s">
        <v>5</v>
      </c>
      <c r="C4" s="10" t="s">
        <v>6</v>
      </c>
      <c r="D4" s="10" t="s">
        <v>5</v>
      </c>
      <c r="E4" s="10" t="s">
        <v>6</v>
      </c>
    </row>
    <row r="5" spans="1:5" ht="21" x14ac:dyDescent="0.3">
      <c r="B5" s="7">
        <v>505</v>
      </c>
      <c r="C5" s="7">
        <v>405</v>
      </c>
      <c r="D5" s="6">
        <v>487</v>
      </c>
      <c r="E5" s="6">
        <v>423</v>
      </c>
    </row>
    <row r="6" spans="1:5" x14ac:dyDescent="0.3">
      <c r="B6">
        <f>B5</f>
        <v>505</v>
      </c>
      <c r="C6">
        <f>AVERAGE(B5,D5)</f>
        <v>496</v>
      </c>
      <c r="D6">
        <f>D5</f>
        <v>487</v>
      </c>
    </row>
    <row r="23" spans="2:12" x14ac:dyDescent="0.3">
      <c r="B23" s="22" t="s">
        <v>25</v>
      </c>
      <c r="C23" s="22" t="s">
        <v>29</v>
      </c>
      <c r="D23" s="22" t="s">
        <v>26</v>
      </c>
      <c r="E23" s="22" t="s">
        <v>30</v>
      </c>
      <c r="F23" s="22" t="s">
        <v>27</v>
      </c>
      <c r="G23" s="22" t="s">
        <v>32</v>
      </c>
      <c r="H23" s="22" t="s">
        <v>28</v>
      </c>
      <c r="I23" s="22" t="s">
        <v>31</v>
      </c>
      <c r="J23" s="22" t="s">
        <v>33</v>
      </c>
      <c r="K23" s="22" t="s">
        <v>34</v>
      </c>
      <c r="L23" s="22" t="s">
        <v>20</v>
      </c>
    </row>
    <row r="24" spans="2:12" x14ac:dyDescent="0.3">
      <c r="B24" s="22">
        <v>63</v>
      </c>
      <c r="C24" s="22">
        <v>3</v>
      </c>
      <c r="D24" s="22">
        <v>213</v>
      </c>
      <c r="E24" s="22">
        <v>391</v>
      </c>
      <c r="F24" s="22">
        <v>196</v>
      </c>
      <c r="G24" s="22">
        <v>37</v>
      </c>
      <c r="H24" s="22">
        <v>21</v>
      </c>
      <c r="I24" s="22">
        <v>39</v>
      </c>
      <c r="J24" s="22">
        <v>12</v>
      </c>
      <c r="K24" s="22">
        <v>17</v>
      </c>
      <c r="L24">
        <f>AVERAGE(B24:E24)</f>
        <v>167.5</v>
      </c>
    </row>
    <row r="25" spans="2:12" x14ac:dyDescent="0.3">
      <c r="B25">
        <f t="shared" ref="B25:K25" si="0">$L$24</f>
        <v>167.5</v>
      </c>
      <c r="C25">
        <f t="shared" si="0"/>
        <v>167.5</v>
      </c>
      <c r="D25">
        <f t="shared" si="0"/>
        <v>167.5</v>
      </c>
      <c r="E25">
        <f t="shared" si="0"/>
        <v>167.5</v>
      </c>
      <c r="F25">
        <f t="shared" si="0"/>
        <v>167.5</v>
      </c>
      <c r="G25">
        <f t="shared" si="0"/>
        <v>167.5</v>
      </c>
      <c r="H25">
        <f t="shared" si="0"/>
        <v>167.5</v>
      </c>
      <c r="I25">
        <f t="shared" si="0"/>
        <v>167.5</v>
      </c>
      <c r="J25">
        <f t="shared" si="0"/>
        <v>167.5</v>
      </c>
      <c r="K25">
        <f t="shared" si="0"/>
        <v>167.5</v>
      </c>
    </row>
  </sheetData>
  <mergeCells count="2">
    <mergeCell ref="B3:C3"/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AMS_2025</vt:lpstr>
      <vt:lpstr>DBMS</vt:lpstr>
      <vt:lpstr>MDM</vt:lpstr>
      <vt:lpstr>EDW &amp; Snowflake</vt:lpstr>
      <vt:lpstr>Google Cloud &amp; GCP </vt:lpstr>
      <vt:lpstr>Telecom</vt:lpstr>
      <vt:lpstr>Oracle</vt:lpstr>
      <vt:lpstr>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Sunita Panda</cp:lastModifiedBy>
  <dcterms:created xsi:type="dcterms:W3CDTF">2024-02-28T14:53:51Z</dcterms:created>
  <dcterms:modified xsi:type="dcterms:W3CDTF">2025-04-08T20:40:10Z</dcterms:modified>
</cp:coreProperties>
</file>