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3tek-my.sharepoint.com/personal/sunita_panda_r3tek_com/Documents/2025 AMS MGR/Q1 - 2025/"/>
    </mc:Choice>
  </mc:AlternateContent>
  <xr:revisionPtr revIDLastSave="793" documentId="8_{7228E149-7A84-4DED-BCA6-84F71D972127}" xr6:coauthVersionLast="47" xr6:coauthVersionMax="47" xr10:uidLastSave="{4AA55290-54B7-4B21-8E01-A8A1C2C69FBC}"/>
  <bookViews>
    <workbookView xWindow="-108" yWindow="-108" windowWidth="23256" windowHeight="12456" firstSheet="1" activeTab="1" xr2:uid="{00000000-000D-0000-FFFF-FFFF00000000}"/>
  </bookViews>
  <sheets>
    <sheet name="AMS_2025" sheetId="17" r:id="rId1"/>
    <sheet name="SLA Calculation" sheetId="18" r:id="rId2"/>
    <sheet name="DBMS" sheetId="8" r:id="rId3"/>
    <sheet name="MDM" sheetId="10" r:id="rId4"/>
    <sheet name="EDW &amp; Snowflake" sheetId="9" r:id="rId5"/>
    <sheet name="Google Cloud &amp; GCP " sheetId="12" r:id="rId6"/>
    <sheet name="Telecom" sheetId="14" r:id="rId7"/>
    <sheet name="Oracle" sheetId="11" r:id="rId8"/>
    <sheet name="TEM" sheetId="16" r:id="rId9"/>
  </sheets>
  <externalReferences>
    <externalReference r:id="rId10"/>
    <externalReference r:id="rId11"/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D2" i="18"/>
  <c r="C7" i="18"/>
  <c r="N3" i="17"/>
  <c r="B7" i="18"/>
  <c r="L7" i="18" s="1"/>
  <c r="M7" i="18" s="1"/>
  <c r="C2" i="18"/>
  <c r="L3" i="17"/>
  <c r="B2" i="18"/>
  <c r="L2" i="18" s="1"/>
  <c r="C4" i="18"/>
  <c r="H3" i="17"/>
  <c r="B4" i="18"/>
  <c r="L4" i="18" s="1"/>
  <c r="M4" i="18" s="1"/>
  <c r="C6" i="18"/>
  <c r="C8" i="18" s="1"/>
  <c r="B6" i="18"/>
  <c r="L6" i="18" s="1"/>
  <c r="M6" i="18" s="1"/>
  <c r="C5" i="18"/>
  <c r="B5" i="18"/>
  <c r="C3" i="18"/>
  <c r="B3" i="18"/>
  <c r="H3" i="18" s="1"/>
  <c r="J3" i="18" s="1"/>
  <c r="L5" i="18"/>
  <c r="M5" i="18" s="1"/>
  <c r="I5" i="18"/>
  <c r="K5" i="18" s="1"/>
  <c r="H5" i="18"/>
  <c r="J5" i="18" s="1"/>
  <c r="L3" i="18"/>
  <c r="M3" i="18" s="1"/>
  <c r="I3" i="18"/>
  <c r="K3" i="18" s="1"/>
  <c r="H6" i="18" l="1"/>
  <c r="J6" i="18" s="1"/>
  <c r="I6" i="18"/>
  <c r="K6" i="18" s="1"/>
  <c r="H2" i="18"/>
  <c r="J2" i="18" s="1"/>
  <c r="I2" i="18"/>
  <c r="K2" i="18" s="1"/>
  <c r="D8" i="18"/>
  <c r="H7" i="18"/>
  <c r="J7" i="18" s="1"/>
  <c r="I7" i="18"/>
  <c r="K7" i="18" s="1"/>
  <c r="H4" i="18"/>
  <c r="J4" i="18" s="1"/>
  <c r="J8" i="18" s="1"/>
  <c r="I4" i="18"/>
  <c r="K4" i="18" s="1"/>
  <c r="K8" i="18" s="1"/>
  <c r="B8" i="18"/>
  <c r="L8" i="18"/>
  <c r="M2" i="18"/>
  <c r="M8" i="18" s="1"/>
  <c r="E42" i="17" l="1"/>
  <c r="F42" i="17"/>
  <c r="E41" i="17"/>
  <c r="F41" i="17"/>
  <c r="D41" i="17"/>
  <c r="D34" i="17"/>
  <c r="D33" i="17"/>
  <c r="D32" i="17"/>
  <c r="D31" i="17"/>
  <c r="D22" i="17"/>
  <c r="D21" i="17"/>
  <c r="C24" i="17"/>
  <c r="B24" i="17"/>
  <c r="B25" i="17"/>
  <c r="C25" i="17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B30" i="16"/>
  <c r="Q29" i="16"/>
  <c r="E6" i="16"/>
  <c r="F6" i="16"/>
  <c r="G6" i="16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B112" i="11"/>
  <c r="Q111" i="11"/>
  <c r="G60" i="11"/>
  <c r="E60" i="11"/>
  <c r="G59" i="11"/>
  <c r="F59" i="11"/>
  <c r="F60" i="11"/>
  <c r="F57" i="11"/>
  <c r="D38" i="11"/>
  <c r="D37" i="11"/>
  <c r="D36" i="11"/>
  <c r="E22" i="11"/>
  <c r="E23" i="11"/>
  <c r="E24" i="11"/>
  <c r="E21" i="11"/>
  <c r="D26" i="11"/>
  <c r="C22" i="11"/>
  <c r="D22" i="11"/>
  <c r="C23" i="11"/>
  <c r="D23" i="11"/>
  <c r="C24" i="11"/>
  <c r="D24" i="11"/>
  <c r="D21" i="11"/>
  <c r="D17" i="11"/>
  <c r="E13" i="11"/>
  <c r="E14" i="11"/>
  <c r="E15" i="11"/>
  <c r="E12" i="11"/>
  <c r="D8" i="11"/>
  <c r="E4" i="11"/>
  <c r="E5" i="11"/>
  <c r="E6" i="11"/>
  <c r="E3" i="11"/>
  <c r="I28" i="11"/>
  <c r="D20" i="11"/>
  <c r="D11" i="11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B112" i="14"/>
  <c r="Q111" i="14"/>
  <c r="G59" i="14"/>
  <c r="G60" i="14"/>
  <c r="F57" i="14"/>
  <c r="D38" i="14"/>
  <c r="D37" i="14"/>
  <c r="D36" i="14"/>
  <c r="C22" i="14"/>
  <c r="D22" i="14"/>
  <c r="C23" i="14"/>
  <c r="D23" i="14"/>
  <c r="C24" i="14"/>
  <c r="D24" i="14"/>
  <c r="C25" i="14"/>
  <c r="E24" i="14" s="1"/>
  <c r="D25" i="14"/>
  <c r="D21" i="14"/>
  <c r="D17" i="14"/>
  <c r="E13" i="14"/>
  <c r="E14" i="14"/>
  <c r="E15" i="14"/>
  <c r="E16" i="14"/>
  <c r="E12" i="14"/>
  <c r="D8" i="14"/>
  <c r="F59" i="14" s="1"/>
  <c r="F60" i="14" s="1"/>
  <c r="E4" i="14"/>
  <c r="E5" i="14"/>
  <c r="E6" i="14"/>
  <c r="E7" i="14"/>
  <c r="E3" i="14"/>
  <c r="I28" i="14"/>
  <c r="D20" i="14"/>
  <c r="D11" i="14"/>
  <c r="C108" i="12"/>
  <c r="D108" i="12"/>
  <c r="F108" i="12"/>
  <c r="H108" i="12"/>
  <c r="I108" i="12"/>
  <c r="J108" i="12"/>
  <c r="K108" i="12"/>
  <c r="L108" i="12"/>
  <c r="M108" i="12"/>
  <c r="N108" i="12"/>
  <c r="O108" i="12"/>
  <c r="P108" i="12"/>
  <c r="Q107" i="12"/>
  <c r="B108" i="12" s="1"/>
  <c r="F57" i="12"/>
  <c r="D38" i="12"/>
  <c r="D37" i="12"/>
  <c r="D36" i="12"/>
  <c r="D22" i="12"/>
  <c r="D23" i="12"/>
  <c r="D24" i="12"/>
  <c r="D25" i="12"/>
  <c r="E25" i="12" s="1"/>
  <c r="D21" i="12"/>
  <c r="D17" i="12"/>
  <c r="G59" i="12" s="1"/>
  <c r="E13" i="12"/>
  <c r="E14" i="12"/>
  <c r="E15" i="12"/>
  <c r="E16" i="12"/>
  <c r="E12" i="12"/>
  <c r="D8" i="12"/>
  <c r="F59" i="12" s="1"/>
  <c r="F60" i="12" s="1"/>
  <c r="E4" i="12"/>
  <c r="E5" i="12"/>
  <c r="E6" i="12"/>
  <c r="E7" i="12"/>
  <c r="E3" i="12"/>
  <c r="A25" i="12"/>
  <c r="A16" i="12"/>
  <c r="I28" i="12"/>
  <c r="D20" i="12"/>
  <c r="D11" i="12"/>
  <c r="G108" i="9"/>
  <c r="H108" i="9"/>
  <c r="I108" i="9"/>
  <c r="J108" i="9"/>
  <c r="K108" i="9"/>
  <c r="Q107" i="9"/>
  <c r="L108" i="9" s="1"/>
  <c r="F57" i="9"/>
  <c r="D37" i="9"/>
  <c r="D38" i="9"/>
  <c r="D36" i="9"/>
  <c r="C22" i="9"/>
  <c r="D22" i="9"/>
  <c r="C23" i="9"/>
  <c r="D23" i="9"/>
  <c r="C24" i="9"/>
  <c r="D24" i="9"/>
  <c r="C25" i="9"/>
  <c r="D25" i="9"/>
  <c r="D21" i="9"/>
  <c r="D17" i="9"/>
  <c r="G59" i="9" s="1"/>
  <c r="G60" i="9" s="1"/>
  <c r="E13" i="9"/>
  <c r="E14" i="9"/>
  <c r="E15" i="9"/>
  <c r="E16" i="9"/>
  <c r="E12" i="9"/>
  <c r="D8" i="9"/>
  <c r="E4" i="9"/>
  <c r="E5" i="9"/>
  <c r="E6" i="9"/>
  <c r="E7" i="9"/>
  <c r="E3" i="9"/>
  <c r="A25" i="9"/>
  <c r="A16" i="9"/>
  <c r="I28" i="9"/>
  <c r="D20" i="9"/>
  <c r="D11" i="9"/>
  <c r="Q107" i="10"/>
  <c r="P108" i="10" s="1"/>
  <c r="F57" i="10"/>
  <c r="D38" i="10"/>
  <c r="D37" i="10"/>
  <c r="D36" i="10"/>
  <c r="I28" i="10"/>
  <c r="D22" i="10"/>
  <c r="D23" i="10"/>
  <c r="D24" i="10"/>
  <c r="D25" i="10"/>
  <c r="E25" i="10" s="1"/>
  <c r="D21" i="10"/>
  <c r="D26" i="10" s="1"/>
  <c r="E13" i="10"/>
  <c r="E14" i="10"/>
  <c r="E15" i="10"/>
  <c r="E16" i="10"/>
  <c r="E12" i="10"/>
  <c r="D17" i="10"/>
  <c r="G59" i="10" s="1"/>
  <c r="G60" i="10" s="1"/>
  <c r="E4" i="10"/>
  <c r="E5" i="10"/>
  <c r="E6" i="10"/>
  <c r="E7" i="10"/>
  <c r="E3" i="10"/>
  <c r="D8" i="10"/>
  <c r="F59" i="10" s="1"/>
  <c r="F60" i="10" s="1"/>
  <c r="A25" i="10"/>
  <c r="D20" i="10"/>
  <c r="D11" i="10"/>
  <c r="P108" i="8"/>
  <c r="M108" i="8"/>
  <c r="J108" i="8"/>
  <c r="G108" i="8"/>
  <c r="D108" i="8"/>
  <c r="Q107" i="8"/>
  <c r="F57" i="8"/>
  <c r="D38" i="8"/>
  <c r="D37" i="8"/>
  <c r="D36" i="8"/>
  <c r="I28" i="8"/>
  <c r="C22" i="8"/>
  <c r="D22" i="8"/>
  <c r="C23" i="8"/>
  <c r="D23" i="8"/>
  <c r="C24" i="8"/>
  <c r="D24" i="8"/>
  <c r="C25" i="8"/>
  <c r="D25" i="8"/>
  <c r="D21" i="8"/>
  <c r="E16" i="8"/>
  <c r="D17" i="8"/>
  <c r="G59" i="8" s="1"/>
  <c r="G60" i="8" s="1"/>
  <c r="E13" i="8"/>
  <c r="E14" i="8"/>
  <c r="E15" i="8"/>
  <c r="E12" i="8"/>
  <c r="D8" i="8"/>
  <c r="F59" i="8" s="1"/>
  <c r="F60" i="8" s="1"/>
  <c r="E4" i="8"/>
  <c r="E5" i="8"/>
  <c r="E6" i="8"/>
  <c r="E7" i="8"/>
  <c r="E3" i="8"/>
  <c r="G108" i="12" l="1"/>
  <c r="E108" i="12"/>
  <c r="F108" i="9"/>
  <c r="B108" i="9"/>
  <c r="E108" i="9"/>
  <c r="P108" i="9"/>
  <c r="D108" i="9"/>
  <c r="O108" i="9"/>
  <c r="C108" i="9"/>
  <c r="N108" i="9"/>
  <c r="M108" i="9"/>
  <c r="D26" i="12"/>
  <c r="D26" i="9"/>
  <c r="F59" i="9"/>
  <c r="F60" i="9" s="1"/>
  <c r="E108" i="10"/>
  <c r="F108" i="10"/>
  <c r="G108" i="10"/>
  <c r="H108" i="10"/>
  <c r="I108" i="10"/>
  <c r="J108" i="10"/>
  <c r="K108" i="10"/>
  <c r="L108" i="10"/>
  <c r="M108" i="10"/>
  <c r="B108" i="10"/>
  <c r="N108" i="10"/>
  <c r="C108" i="10"/>
  <c r="O108" i="10"/>
  <c r="D108" i="10"/>
  <c r="E25" i="8"/>
  <c r="D26" i="8"/>
  <c r="C34" i="17" l="1"/>
  <c r="C33" i="17"/>
  <c r="C32" i="17"/>
  <c r="B34" i="17"/>
  <c r="B33" i="17"/>
  <c r="B32" i="17"/>
  <c r="C31" i="17"/>
  <c r="B31" i="17"/>
  <c r="B26" i="17"/>
  <c r="B21" i="17"/>
  <c r="J3" i="17"/>
  <c r="I3" i="17"/>
  <c r="A15" i="17" l="1"/>
  <c r="D61" i="17"/>
  <c r="C61" i="17"/>
  <c r="B61" i="17"/>
  <c r="D60" i="17"/>
  <c r="C60" i="17"/>
  <c r="B60" i="17"/>
  <c r="D59" i="17"/>
  <c r="C59" i="17"/>
  <c r="B59" i="17"/>
  <c r="D58" i="17"/>
  <c r="C58" i="17"/>
  <c r="B58" i="17"/>
  <c r="D57" i="17"/>
  <c r="C57" i="17"/>
  <c r="A39" i="17"/>
  <c r="B57" i="17" s="1"/>
  <c r="B30" i="17"/>
  <c r="B22" i="17"/>
  <c r="B20" i="17"/>
  <c r="E60" i="17" l="1"/>
  <c r="E61" i="17"/>
  <c r="E58" i="17"/>
  <c r="E59" i="17"/>
  <c r="C6" i="16" l="1"/>
  <c r="D6" i="16"/>
  <c r="B6" i="16"/>
  <c r="B22" i="9"/>
  <c r="E22" i="9" s="1"/>
  <c r="B23" i="9"/>
  <c r="E23" i="9" s="1"/>
  <c r="B24" i="9"/>
  <c r="E24" i="9" s="1"/>
  <c r="B25" i="9"/>
  <c r="E25" i="9" s="1"/>
  <c r="C11" i="9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D59" i="14"/>
  <c r="D60" i="14" s="1"/>
  <c r="D57" i="14"/>
  <c r="B57" i="14"/>
  <c r="C38" i="14"/>
  <c r="B38" i="14"/>
  <c r="C37" i="14"/>
  <c r="C36" i="14"/>
  <c r="B36" i="14"/>
  <c r="E28" i="14"/>
  <c r="A28" i="14"/>
  <c r="B24" i="14"/>
  <c r="E23" i="14" s="1"/>
  <c r="B23" i="14"/>
  <c r="E22" i="14" s="1"/>
  <c r="B22" i="14"/>
  <c r="C21" i="14"/>
  <c r="B21" i="14"/>
  <c r="C20" i="14"/>
  <c r="B20" i="14"/>
  <c r="C17" i="14"/>
  <c r="E59" i="14" s="1"/>
  <c r="E60" i="14" s="1"/>
  <c r="B17" i="14"/>
  <c r="C11" i="14"/>
  <c r="B11" i="14"/>
  <c r="C8" i="14"/>
  <c r="B8" i="14"/>
  <c r="B59" i="14" s="1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D57" i="12"/>
  <c r="B57" i="12"/>
  <c r="C38" i="12"/>
  <c r="B38" i="12"/>
  <c r="C37" i="12"/>
  <c r="C36" i="12"/>
  <c r="B36" i="12"/>
  <c r="E28" i="12"/>
  <c r="A28" i="12"/>
  <c r="C24" i="12"/>
  <c r="B24" i="12"/>
  <c r="C23" i="12"/>
  <c r="B23" i="12"/>
  <c r="C22" i="12"/>
  <c r="B22" i="12"/>
  <c r="C21" i="12"/>
  <c r="B21" i="12"/>
  <c r="E21" i="12" s="1"/>
  <c r="C20" i="12"/>
  <c r="B20" i="12"/>
  <c r="C17" i="12"/>
  <c r="E59" i="12" s="1"/>
  <c r="E60" i="12" s="1"/>
  <c r="B17" i="12"/>
  <c r="C11" i="12"/>
  <c r="B11" i="12"/>
  <c r="C8" i="12"/>
  <c r="D59" i="12" s="1"/>
  <c r="B8" i="12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D57" i="11"/>
  <c r="B57" i="11"/>
  <c r="C38" i="11"/>
  <c r="B38" i="11"/>
  <c r="C37" i="11"/>
  <c r="C36" i="11"/>
  <c r="B36" i="11"/>
  <c r="E28" i="11"/>
  <c r="A28" i="11"/>
  <c r="B24" i="11"/>
  <c r="B23" i="11"/>
  <c r="B22" i="11"/>
  <c r="C21" i="11"/>
  <c r="B21" i="11"/>
  <c r="C20" i="11"/>
  <c r="B20" i="11"/>
  <c r="C17" i="11"/>
  <c r="E59" i="11" s="1"/>
  <c r="B17" i="11"/>
  <c r="E17" i="11" s="1"/>
  <c r="C11" i="11"/>
  <c r="B11" i="11"/>
  <c r="C8" i="11"/>
  <c r="D59" i="11" s="1"/>
  <c r="D60" i="11" s="1"/>
  <c r="B8" i="11"/>
  <c r="B59" i="11" s="1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E59" i="10"/>
  <c r="E60" i="10" s="1"/>
  <c r="D57" i="10"/>
  <c r="B57" i="10"/>
  <c r="C38" i="10"/>
  <c r="B38" i="10"/>
  <c r="C37" i="10"/>
  <c r="C36" i="10"/>
  <c r="B36" i="10"/>
  <c r="E28" i="10"/>
  <c r="A28" i="10"/>
  <c r="C24" i="10"/>
  <c r="B24" i="10"/>
  <c r="E24" i="10" s="1"/>
  <c r="C23" i="10"/>
  <c r="B23" i="10"/>
  <c r="E23" i="10" s="1"/>
  <c r="C22" i="10"/>
  <c r="B22" i="10"/>
  <c r="C21" i="10"/>
  <c r="B21" i="10"/>
  <c r="E21" i="10" s="1"/>
  <c r="C20" i="10"/>
  <c r="B20" i="10"/>
  <c r="C17" i="10"/>
  <c r="B17" i="10"/>
  <c r="E17" i="10" s="1"/>
  <c r="D3" i="17" s="1"/>
  <c r="C11" i="10"/>
  <c r="B11" i="10"/>
  <c r="C8" i="10"/>
  <c r="D59" i="10" s="1"/>
  <c r="D60" i="10" s="1"/>
  <c r="B8" i="10"/>
  <c r="B59" i="10" s="1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D57" i="9"/>
  <c r="B57" i="9"/>
  <c r="C38" i="9"/>
  <c r="B38" i="9"/>
  <c r="C37" i="9"/>
  <c r="C36" i="9"/>
  <c r="B36" i="9"/>
  <c r="E28" i="9"/>
  <c r="A28" i="9"/>
  <c r="C21" i="9"/>
  <c r="B21" i="9"/>
  <c r="E21" i="9" s="1"/>
  <c r="C20" i="9"/>
  <c r="B20" i="9"/>
  <c r="C17" i="9"/>
  <c r="E59" i="9" s="1"/>
  <c r="E60" i="9" s="1"/>
  <c r="B17" i="9"/>
  <c r="B11" i="9"/>
  <c r="C8" i="9"/>
  <c r="B8" i="9"/>
  <c r="B59" i="9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C17" i="8"/>
  <c r="B17" i="8"/>
  <c r="C8" i="8"/>
  <c r="B8" i="8"/>
  <c r="E22" i="12" l="1"/>
  <c r="E8" i="12"/>
  <c r="G3" i="17" s="1"/>
  <c r="D15" i="17" s="1"/>
  <c r="E23" i="12"/>
  <c r="D60" i="12"/>
  <c r="G60" i="12"/>
  <c r="B59" i="12"/>
  <c r="B60" i="12" s="1"/>
  <c r="E24" i="12"/>
  <c r="C41" i="17"/>
  <c r="C42" i="17" s="1"/>
  <c r="A41" i="17"/>
  <c r="A42" i="17" s="1"/>
  <c r="D59" i="9"/>
  <c r="D60" i="9" s="1"/>
  <c r="C26" i="9"/>
  <c r="E22" i="10"/>
  <c r="B41" i="17"/>
  <c r="B26" i="9"/>
  <c r="E26" i="9" s="1"/>
  <c r="E17" i="14"/>
  <c r="C59" i="14"/>
  <c r="E21" i="14"/>
  <c r="B26" i="14"/>
  <c r="E25" i="14" s="1"/>
  <c r="C59" i="11"/>
  <c r="C60" i="11"/>
  <c r="C26" i="11"/>
  <c r="E8" i="11"/>
  <c r="K3" i="17" s="1"/>
  <c r="C15" i="17" s="1"/>
  <c r="E17" i="12"/>
  <c r="C59" i="12"/>
  <c r="C26" i="12"/>
  <c r="B26" i="12"/>
  <c r="E17" i="9"/>
  <c r="F3" i="17" s="1"/>
  <c r="C59" i="9"/>
  <c r="C59" i="10"/>
  <c r="B26" i="10"/>
  <c r="C60" i="14"/>
  <c r="B60" i="14"/>
  <c r="D26" i="14"/>
  <c r="E8" i="14"/>
  <c r="M3" i="17" s="1"/>
  <c r="B15" i="17" s="1"/>
  <c r="B26" i="11"/>
  <c r="B60" i="11"/>
  <c r="C60" i="10"/>
  <c r="B60" i="10"/>
  <c r="C26" i="10"/>
  <c r="E8" i="10"/>
  <c r="C3" i="17" s="1"/>
  <c r="F15" i="17" s="1"/>
  <c r="B60" i="9"/>
  <c r="E8" i="9"/>
  <c r="E3" i="17" s="1"/>
  <c r="E15" i="17" s="1"/>
  <c r="B42" i="17" l="1"/>
  <c r="C60" i="12"/>
  <c r="D42" i="17"/>
  <c r="C60" i="9"/>
  <c r="E26" i="14"/>
  <c r="E26" i="11"/>
  <c r="E26" i="12"/>
  <c r="E26" i="10"/>
  <c r="F108" i="8" l="1"/>
  <c r="O108" i="8"/>
  <c r="N108" i="8"/>
  <c r="H108" i="8"/>
  <c r="L108" i="8"/>
  <c r="K108" i="8"/>
  <c r="I108" i="8"/>
  <c r="C108" i="8"/>
  <c r="E108" i="8"/>
  <c r="B108" i="8"/>
  <c r="C38" i="8" l="1"/>
  <c r="B38" i="8"/>
  <c r="C26" i="17" s="1"/>
  <c r="C37" i="8"/>
  <c r="B11" i="8"/>
  <c r="C11" i="8"/>
  <c r="B20" i="8"/>
  <c r="C20" i="8"/>
  <c r="C22" i="17" l="1"/>
  <c r="D57" i="8"/>
  <c r="B57" i="8"/>
  <c r="C36" i="8"/>
  <c r="B36" i="8"/>
  <c r="E28" i="8"/>
  <c r="A28" i="8"/>
  <c r="B22" i="8"/>
  <c r="E22" i="8" s="1"/>
  <c r="B23" i="8"/>
  <c r="E23" i="8" s="1"/>
  <c r="B24" i="8"/>
  <c r="E24" i="8" s="1"/>
  <c r="C21" i="8"/>
  <c r="B21" i="8"/>
  <c r="E21" i="8" l="1"/>
  <c r="C26" i="8"/>
  <c r="B26" i="8"/>
  <c r="E26" i="8" s="1"/>
  <c r="B59" i="8"/>
  <c r="D59" i="8"/>
  <c r="E8" i="8"/>
  <c r="A3" i="17" s="1"/>
  <c r="G15" i="17" s="1"/>
  <c r="D60" i="8" l="1"/>
  <c r="C60" i="8"/>
  <c r="B60" i="8"/>
  <c r="C59" i="8"/>
  <c r="E17" i="8"/>
  <c r="B3" i="17" s="1"/>
  <c r="E59" i="8"/>
  <c r="E60" i="8" s="1"/>
</calcChain>
</file>

<file path=xl/sharedStrings.xml><?xml version="1.0" encoding="utf-8"?>
<sst xmlns="http://schemas.openxmlformats.org/spreadsheetml/2006/main" count="528" uniqueCount="81">
  <si>
    <t>Incident</t>
  </si>
  <si>
    <t>Request</t>
  </si>
  <si>
    <t>CRITICAL</t>
  </si>
  <si>
    <t>MEDIUM</t>
  </si>
  <si>
    <t>LOW</t>
  </si>
  <si>
    <t>ASSIGNED</t>
  </si>
  <si>
    <t>CLOSED</t>
  </si>
  <si>
    <t>HIGH</t>
  </si>
  <si>
    <t>total tickets by type</t>
  </si>
  <si>
    <t>Changes</t>
  </si>
  <si>
    <t>C-Task</t>
  </si>
  <si>
    <t>Open tickets by type</t>
  </si>
  <si>
    <t>P1/P2 INCIDENT</t>
  </si>
  <si>
    <t>P1-Critical</t>
  </si>
  <si>
    <t>P2-High</t>
  </si>
  <si>
    <t>ASSIGNED VS CLOSED TREND</t>
  </si>
  <si>
    <t>INCIDENT BY PRIORITY</t>
  </si>
  <si>
    <t>total</t>
  </si>
  <si>
    <t>CLOSED TICKETS</t>
  </si>
  <si>
    <t>Tickets Handled by Team (Daily) - [Start Date] to [End Date]</t>
  </si>
  <si>
    <t>Average</t>
  </si>
  <si>
    <t>Jan'25</t>
  </si>
  <si>
    <t>Feb'25</t>
  </si>
  <si>
    <t>Catalog-Task</t>
  </si>
  <si>
    <t>work load distribution_Jan</t>
  </si>
  <si>
    <t>DBMS</t>
  </si>
  <si>
    <t>MDM_APP &amp; Opps_SUPPORT</t>
  </si>
  <si>
    <t>EDW_APP &amp; SNOWFLAKE OPP</t>
  </si>
  <si>
    <t>CLOUD_ARC &amp; GCP_IT_OPS</t>
  </si>
  <si>
    <t>Telecom Operations - Provisioning</t>
  </si>
  <si>
    <t>Oracle Financials DevOps</t>
  </si>
  <si>
    <t>Telecom Network Operation</t>
  </si>
  <si>
    <t xml:space="preserve">ASSIGNED </t>
  </si>
  <si>
    <t>TICKETS BY DOMAIN</t>
  </si>
  <si>
    <t>TELECOM EXPENSE MANAGEMENT</t>
  </si>
  <si>
    <t>TELECOM &amp; NETWORK OPERATIONS</t>
  </si>
  <si>
    <t>CLOUD OPERATIONS</t>
  </si>
  <si>
    <t>MDM_APP &amp; OPPS_SUPPORT</t>
  </si>
  <si>
    <t>MONTHS</t>
  </si>
  <si>
    <t>P1-CRITICAL</t>
  </si>
  <si>
    <t>P2-HIGH</t>
  </si>
  <si>
    <t>JAN</t>
  </si>
  <si>
    <t>TICKETS ASSIGNED BY TYPES</t>
  </si>
  <si>
    <t>INCIDENT</t>
  </si>
  <si>
    <t>REQUEST</t>
  </si>
  <si>
    <t>CHANGES</t>
  </si>
  <si>
    <t>C-TASK</t>
  </si>
  <si>
    <t>Assigned</t>
  </si>
  <si>
    <t>Closed</t>
  </si>
  <si>
    <t>TOTAL</t>
  </si>
  <si>
    <t>FEB</t>
  </si>
  <si>
    <t>March'25</t>
  </si>
  <si>
    <t>R-Task</t>
  </si>
  <si>
    <t>Week1</t>
  </si>
  <si>
    <t>Week2</t>
  </si>
  <si>
    <t>Week3</t>
  </si>
  <si>
    <t>Week4</t>
  </si>
  <si>
    <t>Week5</t>
  </si>
  <si>
    <t>March</t>
  </si>
  <si>
    <t>Feb</t>
  </si>
  <si>
    <t>Jan</t>
  </si>
  <si>
    <t>Other-Task</t>
  </si>
  <si>
    <t xml:space="preserve"> </t>
  </si>
  <si>
    <t>MAR</t>
  </si>
  <si>
    <t>Team</t>
  </si>
  <si>
    <t>Open</t>
  </si>
  <si>
    <t>Response SLA Breached Count</t>
  </si>
  <si>
    <t>FTR Breach Count</t>
  </si>
  <si>
    <t>Resolution SLA Breached Count</t>
  </si>
  <si>
    <t>Resolution Breach %</t>
  </si>
  <si>
    <t>Response Breach %</t>
  </si>
  <si>
    <t>Resolution Achieved</t>
  </si>
  <si>
    <t>Response Achieved</t>
  </si>
  <si>
    <t>FTR Breached %</t>
  </si>
  <si>
    <t>FTR Breach Achieved %</t>
  </si>
  <si>
    <t>Application Development</t>
  </si>
  <si>
    <t>Database Management Services</t>
  </si>
  <si>
    <t xml:space="preserve">GCP IT Operation </t>
  </si>
  <si>
    <t>MDM</t>
  </si>
  <si>
    <t>Telecom Network</t>
  </si>
  <si>
    <t>EDW &amp; Snowflake Operation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</si>
</sst>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3" fontId="0" fillId="0" borderId="0" xfId="2" applyFont="1"/>
    <xf numFmtId="0" fontId="6" fillId="2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" borderId="1" xfId="0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/>
    </xf>
    <xf numFmtId="9" fontId="0" fillId="0" borderId="1" xfId="3" applyFont="1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1" xfId="3" applyNumberFormat="1" applyFont="1" applyBorder="1"/>
    <xf numFmtId="0" fontId="0" fillId="0" borderId="31" xfId="0" applyBorder="1"/>
    <xf numFmtId="10" fontId="0" fillId="0" borderId="31" xfId="0" applyNumberFormat="1" applyBorder="1"/>
    <xf numFmtId="10" fontId="0" fillId="0" borderId="0" xfId="0" applyNumberFormat="1"/>
    <xf numFmtId="9" fontId="0" fillId="0" borderId="0" xfId="0" applyNumberFormat="1"/>
    <xf numFmtId="9" fontId="0" fillId="0" borderId="31" xfId="0" applyNumberFormat="1" applyBorder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Percent 2" xfId="1" xr:uid="{1F6A3552-29D9-C94F-9009-53A430ECF6CA}"/>
  </cellStyles>
  <dxfs count="0"/>
  <tableStyles count="0" defaultTableStyle="TableStyleMedium2" defaultPivotStyle="PivotStyleLight16"/>
  <colors>
    <mruColors>
      <color rgb="FF00B49B"/>
      <color rgb="FFFF006F"/>
      <color rgb="FFFB7599"/>
      <color rgb="FFACB046"/>
      <color rgb="FFB97868"/>
      <color rgb="FFB84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1260643305272"/>
          <c:y val="0.11435407804350678"/>
          <c:w val="0.69237683460782729"/>
          <c:h val="0.843716093340540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3C30853-D84A-6146-B7BB-3C7B9AFA270F}" type="VALUE">
                      <a:rPr lang="en-US"/>
                      <a:pPr/>
                      <a:t>[VALUE]</a:t>
                    </a:fld>
                    <a:r>
                      <a:rPr lang="en-US">
                        <a:solidFill>
                          <a:srgbClr val="FF0000"/>
                        </a:solidFill>
                      </a:rPr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427-4E2D-84D7-E80761C13A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AFE3B7-CE0C-4B41-AB49-603737F876E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27-4E2D-84D7-E80761C13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AMS_2025!$A$14:$G$14</c:f>
              <c:strCache>
                <c:ptCount val="7"/>
                <c:pt idx="0">
                  <c:v>TELECOM EXPENSE MANAGEMENT</c:v>
                </c:pt>
                <c:pt idx="1">
                  <c:v>TELECOM &amp; NETWORK OPERATIONS</c:v>
                </c:pt>
                <c:pt idx="2">
                  <c:v>Oracle Financials DevOps</c:v>
                </c:pt>
                <c:pt idx="3">
                  <c:v>CLOUD OPERATIONS</c:v>
                </c:pt>
                <c:pt idx="4">
                  <c:v>EDW_APP &amp; SNOWFLAKE OPP</c:v>
                </c:pt>
                <c:pt idx="5">
                  <c:v>MDM_APP &amp; OPPS_SUPPORT</c:v>
                </c:pt>
                <c:pt idx="6">
                  <c:v>DBMS</c:v>
                </c:pt>
              </c:strCache>
            </c:strRef>
          </c:cat>
          <c:val>
            <c:numRef>
              <c:f>AMS_2025!$A$15:$G$15</c:f>
              <c:numCache>
                <c:formatCode>General</c:formatCode>
                <c:ptCount val="7"/>
                <c:pt idx="0">
                  <c:v>1493</c:v>
                </c:pt>
                <c:pt idx="1">
                  <c:v>7</c:v>
                </c:pt>
                <c:pt idx="2">
                  <c:v>44</c:v>
                </c:pt>
                <c:pt idx="3">
                  <c:v>224</c:v>
                </c:pt>
                <c:pt idx="4">
                  <c:v>478</c:v>
                </c:pt>
                <c:pt idx="5">
                  <c:v>537</c:v>
                </c:pt>
                <c:pt idx="6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7-4E2D-84D7-E80761C13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050746623"/>
        <c:axId val="1050734047"/>
      </c:barChart>
      <c:catAx>
        <c:axId val="10507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34047"/>
        <c:crosses val="autoZero"/>
        <c:auto val="1"/>
        <c:lblAlgn val="ctr"/>
        <c:lblOffset val="100"/>
        <c:noMultiLvlLbl val="0"/>
      </c:catAx>
      <c:valAx>
        <c:axId val="1050734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07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MDM!$B$2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MDM!$B$3:$B$7</c:f>
              <c:numCache>
                <c:formatCode>General</c:formatCode>
                <c:ptCount val="5"/>
                <c:pt idx="0">
                  <c:v>162</c:v>
                </c:pt>
                <c:pt idx="1">
                  <c:v>1</c:v>
                </c:pt>
                <c:pt idx="2">
                  <c:v>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C-4A92-9843-B23876923073}"/>
            </c:ext>
          </c:extLst>
        </c:ser>
        <c:ser>
          <c:idx val="1"/>
          <c:order val="1"/>
          <c:tx>
            <c:strRef>
              <c:f>MDM!$C$2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MDM!$C$3:$C$7</c:f>
              <c:numCache>
                <c:formatCode>General</c:formatCode>
                <c:ptCount val="5"/>
                <c:pt idx="0">
                  <c:v>136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C-4A92-9843-B23876923073}"/>
            </c:ext>
          </c:extLst>
        </c:ser>
        <c:ser>
          <c:idx val="2"/>
          <c:order val="2"/>
          <c:tx>
            <c:strRef>
              <c:f>MDM!$D$2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MDM!$D$3:$D$7</c:f>
              <c:numCache>
                <c:formatCode>General</c:formatCode>
                <c:ptCount val="5"/>
                <c:pt idx="0">
                  <c:v>0</c:v>
                </c:pt>
                <c:pt idx="1">
                  <c:v>184</c:v>
                </c:pt>
                <c:pt idx="2">
                  <c:v>3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4C72-9ECF-CE2A7989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MDM!$A$37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MDM!$B$36:$D$36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MDM!$B$37:$D$37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9-4A00-B35E-78D1C560D293}"/>
            </c:ext>
          </c:extLst>
        </c:ser>
        <c:ser>
          <c:idx val="1"/>
          <c:order val="1"/>
          <c:tx>
            <c:strRef>
              <c:f>MDM!$A$38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CD9-4A00-B35E-78D1C560D293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CD9-4A00-B35E-78D1C560D293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D9-4A00-B35E-78D1C560D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MDM!$B$38:$D$38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9-4A00-B35E-78D1C560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2-4757-B401-33B324501EF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2-4757-B401-33B324501EF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B2-4757-B401-33B324501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MDM!$A$28:$L$29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MDM!$A$30:$L$30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2-4757-B401-33B324501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6203703703703703"/>
          <c:w val="0.89019685039370078"/>
          <c:h val="0.54735345581802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E-4D2C-8937-1DD4163CFA7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2E-4D2C-8937-1DD4163CFA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E-4D2C-8937-1DD4163CFA7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2E-4D2C-8937-1DD4163CFA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C7-4C34-A8C3-4DA6546CA1AD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7-4C34-A8C3-4DA6546CA1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MDM!$B$57:$G$58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MDM!$B$59:$G$59</c:f>
              <c:numCache>
                <c:formatCode>General</c:formatCode>
                <c:ptCount val="6"/>
                <c:pt idx="0">
                  <c:v>182</c:v>
                </c:pt>
                <c:pt idx="1">
                  <c:v>182</c:v>
                </c:pt>
                <c:pt idx="2">
                  <c:v>152</c:v>
                </c:pt>
                <c:pt idx="3">
                  <c:v>152</c:v>
                </c:pt>
                <c:pt idx="4">
                  <c:v>203</c:v>
                </c:pt>
                <c:pt idx="5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D2C-8937-1DD4163C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4272"/>
        <c:axId val="717033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2E-4D2C-8937-1DD4163CFA7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2E-4D2C-8937-1DD4163CFA7F}"/>
              </c:ext>
            </c:extLst>
          </c:dPt>
          <c:cat>
            <c:multiLvlStrRef>
              <c:f>MDM!$B$57:$G$58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MDM!$B$60:$G$60</c:f>
              <c:numCache>
                <c:formatCode>General</c:formatCode>
                <c:ptCount val="6"/>
                <c:pt idx="0">
                  <c:v>182</c:v>
                </c:pt>
                <c:pt idx="1">
                  <c:v>167</c:v>
                </c:pt>
                <c:pt idx="2">
                  <c:v>152</c:v>
                </c:pt>
                <c:pt idx="3">
                  <c:v>152</c:v>
                </c:pt>
                <c:pt idx="4">
                  <c:v>203</c:v>
                </c:pt>
                <c:pt idx="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D2C-8937-1DD4163C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272"/>
        <c:axId val="71703312"/>
      </c:lineChart>
      <c:catAx>
        <c:axId val="717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312"/>
        <c:crosses val="autoZero"/>
        <c:auto val="1"/>
        <c:lblAlgn val="ctr"/>
        <c:lblOffset val="100"/>
        <c:noMultiLvlLbl val="0"/>
      </c:catAx>
      <c:valAx>
        <c:axId val="71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0648148148148148"/>
          <c:w val="0.90286351706036749"/>
          <c:h val="0.62115011665208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E0-4AB8-996D-FA175D4F7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0-4AB8-996D-FA175D4F73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0-4AB8-996D-FA175D4F735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0-4AB8-996D-FA175D4F73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0-4AB8-996D-FA175D4F735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0-4AB8-996D-FA175D4F73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0-4AB8-996D-FA175D4F73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0-4AB8-996D-FA175D4F735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0-4AB8-996D-FA175D4F7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MDM!$B$105:$P$106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MDM!$B$107:$P$107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30</c:v>
                </c:pt>
                <c:pt idx="3">
                  <c:v>44</c:v>
                </c:pt>
                <c:pt idx="4">
                  <c:v>44</c:v>
                </c:pt>
                <c:pt idx="5">
                  <c:v>49</c:v>
                </c:pt>
                <c:pt idx="6">
                  <c:v>36</c:v>
                </c:pt>
                <c:pt idx="7">
                  <c:v>11</c:v>
                </c:pt>
                <c:pt idx="8">
                  <c:v>43</c:v>
                </c:pt>
                <c:pt idx="9">
                  <c:v>31</c:v>
                </c:pt>
                <c:pt idx="10">
                  <c:v>43</c:v>
                </c:pt>
                <c:pt idx="11">
                  <c:v>45</c:v>
                </c:pt>
                <c:pt idx="12">
                  <c:v>66</c:v>
                </c:pt>
                <c:pt idx="13">
                  <c:v>53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0-4AB8-996D-FA175D4F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464863"/>
        <c:axId val="208102732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MDM!$B$105:$P$106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MDM!$B$108:$P$108</c:f>
              <c:numCache>
                <c:formatCode>General</c:formatCode>
                <c:ptCount val="15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AB8-996D-FA175D4F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64863"/>
        <c:axId val="2081027327"/>
      </c:lineChart>
      <c:catAx>
        <c:axId val="3044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27327"/>
        <c:crosses val="autoZero"/>
        <c:auto val="1"/>
        <c:lblAlgn val="ctr"/>
        <c:lblOffset val="100"/>
        <c:noMultiLvlLbl val="0"/>
      </c:catAx>
      <c:valAx>
        <c:axId val="2081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'EDW &amp; Snowflake'!$A$37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'EDW &amp; Snowflake'!$B$36:$D$36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'EDW &amp; Snowflake'!$B$37:$D$37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6-4400-AEBA-B1B78A12D444}"/>
            </c:ext>
          </c:extLst>
        </c:ser>
        <c:ser>
          <c:idx val="1"/>
          <c:order val="1"/>
          <c:tx>
            <c:strRef>
              <c:f>'EDW &amp; Snowflake'!$A$38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6-4400-AEBA-B1B78A12D444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D6-4400-AEBA-B1B78A12D444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6-4400-AEBA-B1B78A12D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'EDW &amp; Snowflake'!$B$38:$D$38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6-4400-AEBA-B1B78A12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6-4301-BCB2-7059DB9155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6-4301-BCB2-7059DB9155B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6-4301-BCB2-7059DB9155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'EDW &amp; Snowflake'!$A$30:$L$30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6-4301-BCB2-7059DB915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'EDW &amp; Snowflake'!$B$2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'EDW &amp; Snowflake'!$B$3:$B$7</c:f>
              <c:numCache>
                <c:formatCode>General</c:formatCode>
                <c:ptCount val="5"/>
                <c:pt idx="0">
                  <c:v>140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6CF-BAB0-BB37493B2262}"/>
            </c:ext>
          </c:extLst>
        </c:ser>
        <c:ser>
          <c:idx val="1"/>
          <c:order val="1"/>
          <c:tx>
            <c:strRef>
              <c:f>'EDW &amp; Snowflake'!$C$2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'EDW &amp; Snowflake'!$C$3:$C$7</c:f>
              <c:numCache>
                <c:formatCode>General</c:formatCode>
                <c:ptCount val="5"/>
                <c:pt idx="0">
                  <c:v>127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1-46CF-BAB0-BB37493B2262}"/>
            </c:ext>
          </c:extLst>
        </c:ser>
        <c:ser>
          <c:idx val="2"/>
          <c:order val="2"/>
          <c:tx>
            <c:strRef>
              <c:f>'EDW &amp; Snowflake'!$D$2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'EDW &amp; Snowflake'!$D$3:$D$7</c:f>
              <c:numCache>
                <c:formatCode>General</c:formatCode>
                <c:ptCount val="5"/>
                <c:pt idx="0">
                  <c:v>3</c:v>
                </c:pt>
                <c:pt idx="1">
                  <c:v>159</c:v>
                </c:pt>
                <c:pt idx="2">
                  <c:v>2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1-46CF-BAB0-BB37493B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49951"/>
        <c:axId val="304050431"/>
      </c:barChart>
      <c:catAx>
        <c:axId val="3040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50431"/>
        <c:crosses val="autoZero"/>
        <c:auto val="1"/>
        <c:lblAlgn val="ctr"/>
        <c:lblOffset val="100"/>
        <c:noMultiLvlLbl val="0"/>
      </c:catAx>
      <c:valAx>
        <c:axId val="3040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111111111111111"/>
          <c:w val="0.89019685039370078"/>
          <c:h val="0.70418270632837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5A-47C2-A947-9B49FA6E974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A-47C2-A947-9B49FA6E974D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5A-47C2-A947-9B49FA6E97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'EDW &amp; Snowflake'!$B$59:$G$59</c:f>
              <c:numCache>
                <c:formatCode>General</c:formatCode>
                <c:ptCount val="6"/>
                <c:pt idx="0">
                  <c:v>156</c:v>
                </c:pt>
                <c:pt idx="1">
                  <c:v>155</c:v>
                </c:pt>
                <c:pt idx="2">
                  <c:v>142</c:v>
                </c:pt>
                <c:pt idx="3">
                  <c:v>138</c:v>
                </c:pt>
                <c:pt idx="4">
                  <c:v>180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7C2-A947-9B49FA6E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18559"/>
        <c:axId val="6057223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'EDW &amp; Snowflake'!$B$57:$G$58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'EDW &amp; Snowflake'!$B$60:$G$60</c:f>
              <c:numCache>
                <c:formatCode>General</c:formatCode>
                <c:ptCount val="6"/>
                <c:pt idx="0">
                  <c:v>156</c:v>
                </c:pt>
                <c:pt idx="1">
                  <c:v>149</c:v>
                </c:pt>
                <c:pt idx="2">
                  <c:v>142</c:v>
                </c:pt>
                <c:pt idx="3">
                  <c:v>138</c:v>
                </c:pt>
                <c:pt idx="4">
                  <c:v>180</c:v>
                </c:pt>
                <c:pt idx="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A-47C2-A947-9B49FA6E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718559"/>
        <c:axId val="605722399"/>
      </c:lineChart>
      <c:catAx>
        <c:axId val="6057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22399"/>
        <c:crosses val="autoZero"/>
        <c:auto val="1"/>
        <c:lblAlgn val="ctr"/>
        <c:lblOffset val="100"/>
        <c:noMultiLvlLbl val="0"/>
      </c:catAx>
      <c:valAx>
        <c:axId val="605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388888888888889"/>
          <c:w val="0.90286351706036749"/>
          <c:h val="0.617631598133566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E1-4A3B-82D3-F1E1A9867E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E1-4A3B-82D3-F1E1A9867E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E1-4A3B-82D3-F1E1A9867EE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3E1-4A3B-82D3-F1E1A9867E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E1-4A3B-82D3-F1E1A9867EE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1-4A3B-82D3-F1E1A9867E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E1-4A3B-82D3-F1E1A9867E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3E1-4A3B-82D3-F1E1A9867EE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E1-4A3B-82D3-F1E1A9867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'EDW &amp; Snowflake'!$B$107:$P$107</c:f>
              <c:numCache>
                <c:formatCode>General</c:formatCode>
                <c:ptCount val="15"/>
                <c:pt idx="0">
                  <c:v>9</c:v>
                </c:pt>
                <c:pt idx="1">
                  <c:v>1</c:v>
                </c:pt>
                <c:pt idx="2">
                  <c:v>38</c:v>
                </c:pt>
                <c:pt idx="3">
                  <c:v>33</c:v>
                </c:pt>
                <c:pt idx="4">
                  <c:v>41</c:v>
                </c:pt>
                <c:pt idx="5">
                  <c:v>36</c:v>
                </c:pt>
                <c:pt idx="6">
                  <c:v>30</c:v>
                </c:pt>
                <c:pt idx="7">
                  <c:v>37</c:v>
                </c:pt>
                <c:pt idx="8">
                  <c:v>33</c:v>
                </c:pt>
                <c:pt idx="9">
                  <c:v>41</c:v>
                </c:pt>
                <c:pt idx="10">
                  <c:v>24</c:v>
                </c:pt>
                <c:pt idx="11">
                  <c:v>49</c:v>
                </c:pt>
                <c:pt idx="12">
                  <c:v>42</c:v>
                </c:pt>
                <c:pt idx="13">
                  <c:v>35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A3B-82D3-F1E1A986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22719"/>
        <c:axId val="6568231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'EDW &amp; Snowflake'!$B$105:$P$106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'EDW &amp; Snowflake'!$B$108:$P$108</c:f>
              <c:numCache>
                <c:formatCode>General</c:formatCode>
                <c:ptCount val="15"/>
                <c:pt idx="0">
                  <c:v>30.066666666666666</c:v>
                </c:pt>
                <c:pt idx="1">
                  <c:v>30.066666666666666</c:v>
                </c:pt>
                <c:pt idx="2">
                  <c:v>30.066666666666666</c:v>
                </c:pt>
                <c:pt idx="3">
                  <c:v>30.066666666666666</c:v>
                </c:pt>
                <c:pt idx="4">
                  <c:v>30.066666666666666</c:v>
                </c:pt>
                <c:pt idx="5">
                  <c:v>30.066666666666666</c:v>
                </c:pt>
                <c:pt idx="6">
                  <c:v>30.066666666666666</c:v>
                </c:pt>
                <c:pt idx="7">
                  <c:v>30.066666666666666</c:v>
                </c:pt>
                <c:pt idx="8">
                  <c:v>30.066666666666666</c:v>
                </c:pt>
                <c:pt idx="9">
                  <c:v>30.066666666666666</c:v>
                </c:pt>
                <c:pt idx="10">
                  <c:v>30.066666666666666</c:v>
                </c:pt>
                <c:pt idx="11">
                  <c:v>30.066666666666666</c:v>
                </c:pt>
                <c:pt idx="12">
                  <c:v>30.066666666666666</c:v>
                </c:pt>
                <c:pt idx="13">
                  <c:v>30.066666666666666</c:v>
                </c:pt>
                <c:pt idx="14">
                  <c:v>30.066666666666666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1-4A3B-82D3-F1E1A986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822719"/>
        <c:axId val="656823199"/>
      </c:lineChart>
      <c:catAx>
        <c:axId val="6568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199"/>
        <c:crosses val="autoZero"/>
        <c:auto val="1"/>
        <c:lblAlgn val="ctr"/>
        <c:lblOffset val="100"/>
        <c:noMultiLvlLbl val="0"/>
      </c:catAx>
      <c:valAx>
        <c:axId val="6568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9302353984949E-2"/>
          <c:y val="0.1422304315304109"/>
          <c:w val="0.93336099962947872"/>
          <c:h val="0.70541684116655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AMS_2025!$A$31</c:f>
              <c:strCache>
                <c:ptCount val="1"/>
                <c:pt idx="0">
                  <c:v>INCIDENT</c:v>
                </c:pt>
              </c:strCache>
            </c:strRef>
          </c:tx>
          <c:spPr>
            <a:solidFill>
              <a:srgbClr val="002060">
                <a:alpha val="81365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AMS_2025!$B$30:$D$30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AMS_2025!$B$31:$D$31</c:f>
              <c:numCache>
                <c:formatCode>General</c:formatCode>
                <c:ptCount val="3"/>
                <c:pt idx="0">
                  <c:v>579</c:v>
                </c:pt>
                <c:pt idx="1">
                  <c:v>521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B-4243-B1CB-49979B6B391D}"/>
            </c:ext>
          </c:extLst>
        </c:ser>
        <c:ser>
          <c:idx val="1"/>
          <c:order val="1"/>
          <c:tx>
            <c:strRef>
              <c:f>AMS_2025!$A$32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AMS_2025!$B$30:$D$30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AMS_2025!$B$32:$D$32</c:f>
              <c:numCache>
                <c:formatCode>General</c:formatCode>
                <c:ptCount val="3"/>
                <c:pt idx="0">
                  <c:v>18</c:v>
                </c:pt>
                <c:pt idx="1">
                  <c:v>13</c:v>
                </c:pt>
                <c:pt idx="2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B-4243-B1CB-49979B6B391D}"/>
            </c:ext>
          </c:extLst>
        </c:ser>
        <c:ser>
          <c:idx val="2"/>
          <c:order val="2"/>
          <c:tx>
            <c:strRef>
              <c:f>AMS_2025!$A$33</c:f>
              <c:strCache>
                <c:ptCount val="1"/>
                <c:pt idx="0">
                  <c:v>CHANGES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AMS_2025!$B$30:$D$30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AMS_2025!$B$33:$D$33</c:f>
              <c:numCache>
                <c:formatCode>General</c:formatCode>
                <c:ptCount val="3"/>
                <c:pt idx="0">
                  <c:v>35</c:v>
                </c:pt>
                <c:pt idx="1">
                  <c:v>30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B-4243-B1CB-49979B6B391D}"/>
            </c:ext>
          </c:extLst>
        </c:ser>
        <c:ser>
          <c:idx val="3"/>
          <c:order val="3"/>
          <c:tx>
            <c:strRef>
              <c:f>AMS_2025!$A$34</c:f>
              <c:strCache>
                <c:ptCount val="1"/>
                <c:pt idx="0">
                  <c:v>C-TASK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AMS_2025!$B$30:$D$30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AMS_2025!$B$34:$D$34</c:f>
              <c:numCache>
                <c:formatCode>General</c:formatCode>
                <c:ptCount val="3"/>
                <c:pt idx="0">
                  <c:v>119</c:v>
                </c:pt>
                <c:pt idx="1">
                  <c:v>105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B-4243-B1CB-49979B6B3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435023"/>
        <c:axId val="1065008671"/>
      </c:barChart>
      <c:catAx>
        <c:axId val="730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8671"/>
        <c:crosses val="autoZero"/>
        <c:auto val="1"/>
        <c:lblAlgn val="ctr"/>
        <c:lblOffset val="100"/>
        <c:noMultiLvlLbl val="0"/>
      </c:catAx>
      <c:valAx>
        <c:axId val="10650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23690996302585"/>
          <c:y val="0.93185924214717641"/>
          <c:w val="0.33752618007394836"/>
          <c:h val="6.8140757852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'Google Cloud &amp; GCP '!$B$2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'Google Cloud &amp; GCP '!$B$3:$B$7</c:f>
              <c:numCache>
                <c:formatCode>General</c:formatCode>
                <c:ptCount val="5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20D-A6D1-4CC7C922D9B5}"/>
            </c:ext>
          </c:extLst>
        </c:ser>
        <c:ser>
          <c:idx val="1"/>
          <c:order val="1"/>
          <c:tx>
            <c:strRef>
              <c:f>'Google Cloud &amp; GCP '!$C$2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'Google Cloud &amp; GCP '!$C$3:$C$7</c:f>
              <c:numCache>
                <c:formatCode>General</c:formatCode>
                <c:ptCount val="5"/>
                <c:pt idx="0">
                  <c:v>62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20D-A6D1-4CC7C922D9B5}"/>
            </c:ext>
          </c:extLst>
        </c:ser>
        <c:ser>
          <c:idx val="2"/>
          <c:order val="2"/>
          <c:tx>
            <c:strRef>
              <c:f>'Google Cloud &amp; GCP '!$D$2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Other-Task</c:v>
                </c:pt>
              </c:strCache>
            </c:strRef>
          </c:cat>
          <c:val>
            <c:numRef>
              <c:f>'Google Cloud &amp; GCP '!$D$3:$D$7</c:f>
              <c:numCache>
                <c:formatCode>General</c:formatCode>
                <c:ptCount val="5"/>
                <c:pt idx="0">
                  <c:v>11</c:v>
                </c:pt>
                <c:pt idx="1">
                  <c:v>71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41E-9645-8641C71A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'Google Cloud &amp; GCP '!$A$37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'Google Cloud &amp; GCP '!$B$36:$D$36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'Google Cloud &amp; GCP '!$B$37:$D$37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1-4BA7-8D54-84132EDAC3B6}"/>
            </c:ext>
          </c:extLst>
        </c:ser>
        <c:ser>
          <c:idx val="1"/>
          <c:order val="1"/>
          <c:tx>
            <c:strRef>
              <c:f>'Google Cloud &amp; GCP '!$A$38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F1-4BA7-8D54-84132EDAC3B6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CF1-4BA7-8D54-84132EDAC3B6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F1-4BA7-8D54-84132EDAC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'Google Cloud &amp; GCP '!$B$38:$D$38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1-4BA7-8D54-84132EDA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0-45DA-9DE4-7A7BD8D83C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0-45DA-9DE4-7A7BD8D83C6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0-45DA-9DE4-7A7BD8D83C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'Google Cloud &amp; GCP '!$A$30:$L$30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0-45DA-9DE4-7A7BD8D83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3382216907704E-2"/>
          <c:y val="0.14446227929373998"/>
          <c:w val="0.92921747738194616"/>
          <c:h val="0.620974204067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'Google Cloud &amp; GCP '!$A$59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F-405F-AF6D-5BC4739A3F0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F-405F-AF6D-5BC4739A3F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CF-405F-AF6D-5BC4739A3F0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CF-405F-AF6D-5BC4739A3F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CF-405F-AF6D-5BC4739A3F0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CF-405F-AF6D-5BC4739A3F0A}"/>
              </c:ext>
            </c:extLst>
          </c:dPt>
          <c:dLbls>
            <c:dLbl>
              <c:idx val="1"/>
              <c:layout>
                <c:manualLayout>
                  <c:x val="6.4677407112754539E-4"/>
                  <c:y val="8.25533401066802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42375473326445E-2"/>
                      <c:h val="0.10575787401574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CF-405F-AF6D-5BC4739A3F0A}"/>
                </c:ext>
              </c:extLst>
            </c:dLbl>
            <c:dLbl>
              <c:idx val="3"/>
              <c:layout>
                <c:manualLayout>
                  <c:x val="1.785076758300607E-3"/>
                  <c:y val="4.0322580645161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CF-405F-AF6D-5BC4739A3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'Google Cloud &amp; GCP '!$B$59:$G$59</c:f>
              <c:numCache>
                <c:formatCode>General</c:formatCode>
                <c:ptCount val="6"/>
                <c:pt idx="0">
                  <c:v>77</c:v>
                </c:pt>
                <c:pt idx="1">
                  <c:v>76</c:v>
                </c:pt>
                <c:pt idx="2">
                  <c:v>63</c:v>
                </c:pt>
                <c:pt idx="3">
                  <c:v>58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CF-405F-AF6D-5BC4739A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28928"/>
        <c:axId val="1160332464"/>
      </c:barChart>
      <c:lineChart>
        <c:grouping val="standard"/>
        <c:varyColors val="0"/>
        <c:ser>
          <c:idx val="1"/>
          <c:order val="1"/>
          <c:tx>
            <c:strRef>
              <c:f>'Google Cloud &amp; GCP '!$A$60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B5-495B-B77C-DAE9DF67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'Google Cloud &amp; GCP '!$B$60:$G$60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63</c:v>
                </c:pt>
                <c:pt idx="3">
                  <c:v>58</c:v>
                </c:pt>
                <c:pt idx="4">
                  <c:v>84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CF-405F-AF6D-5BC4739A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28928"/>
        <c:axId val="1160332464"/>
      </c:lineChart>
      <c:catAx>
        <c:axId val="1160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2464"/>
        <c:crosses val="autoZero"/>
        <c:auto val="1"/>
        <c:lblAlgn val="ctr"/>
        <c:lblOffset val="100"/>
        <c:noMultiLvlLbl val="0"/>
      </c:catAx>
      <c:valAx>
        <c:axId val="1160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54037281412069E-2"/>
          <c:y val="0.11775545320477346"/>
          <c:w val="0.93514495811879661"/>
          <c:h val="0.758612057026238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23-4DA2-953C-ACECD45177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23-4DA2-953C-ACECD451770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3-4DA2-953C-ACECD45177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23-4DA2-953C-ACECD451770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23-4DA2-953C-ACECD45177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23-4DA2-953C-ACECD45177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23-4DA2-953C-ACECD451770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23-4DA2-953C-ACECD4517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'Google Cloud &amp; GCP '!$B$107:$P$107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20</c:v>
                </c:pt>
                <c:pt idx="3">
                  <c:v>32</c:v>
                </c:pt>
                <c:pt idx="4">
                  <c:v>16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10</c:v>
                </c:pt>
                <c:pt idx="10">
                  <c:v>9</c:v>
                </c:pt>
                <c:pt idx="11">
                  <c:v>5</c:v>
                </c:pt>
                <c:pt idx="12">
                  <c:v>13</c:v>
                </c:pt>
                <c:pt idx="13">
                  <c:v>23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3-4DA2-953C-ACECD451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85135"/>
        <c:axId val="6373470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'Google Cloud &amp; GCP '!$B$105:$P$106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'Google Cloud &amp; GCP '!$B$108:$P$108</c:f>
              <c:numCache>
                <c:formatCode>General</c:formatCode>
                <c:ptCount val="15"/>
                <c:pt idx="0">
                  <c:v>13.333333333333334</c:v>
                </c:pt>
                <c:pt idx="1">
                  <c:v>13.333333333333334</c:v>
                </c:pt>
                <c:pt idx="2">
                  <c:v>13.333333333333334</c:v>
                </c:pt>
                <c:pt idx="3">
                  <c:v>13.333333333333334</c:v>
                </c:pt>
                <c:pt idx="4">
                  <c:v>13.333333333333334</c:v>
                </c:pt>
                <c:pt idx="5">
                  <c:v>13.333333333333334</c:v>
                </c:pt>
                <c:pt idx="6">
                  <c:v>13.333333333333334</c:v>
                </c:pt>
                <c:pt idx="7">
                  <c:v>13.333333333333334</c:v>
                </c:pt>
                <c:pt idx="8">
                  <c:v>13.333333333333334</c:v>
                </c:pt>
                <c:pt idx="9">
                  <c:v>13.333333333333334</c:v>
                </c:pt>
                <c:pt idx="10">
                  <c:v>13.333333333333334</c:v>
                </c:pt>
                <c:pt idx="11">
                  <c:v>13.333333333333334</c:v>
                </c:pt>
                <c:pt idx="12">
                  <c:v>13.333333333333334</c:v>
                </c:pt>
                <c:pt idx="13">
                  <c:v>13.333333333333334</c:v>
                </c:pt>
                <c:pt idx="14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3-4DA2-953C-ACECD451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85135"/>
        <c:axId val="637347055"/>
      </c:lineChart>
      <c:catAx>
        <c:axId val="6537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47055"/>
        <c:crosses val="autoZero"/>
        <c:auto val="1"/>
        <c:lblAlgn val="ctr"/>
        <c:lblOffset val="100"/>
        <c:noMultiLvlLbl val="0"/>
      </c:catAx>
      <c:valAx>
        <c:axId val="6373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Telecom!$B$2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Telecom!$B$3:$B$7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4DC6-A7E4-068C235B0917}"/>
            </c:ext>
          </c:extLst>
        </c:ser>
        <c:ser>
          <c:idx val="1"/>
          <c:order val="1"/>
          <c:tx>
            <c:strRef>
              <c:f>Telecom!$C$2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DC6-A7E4-068C235B0917}"/>
            </c:ext>
          </c:extLst>
        </c:ser>
        <c:ser>
          <c:idx val="2"/>
          <c:order val="2"/>
          <c:tx>
            <c:strRef>
              <c:f>Telecom!$D$2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922-8382-CF3BA54A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Telecom!$A$37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Telecom!$B$36:$D$36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Telecom!$B$37:$D$37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B-4B16-B68E-9C8471E811DE}"/>
            </c:ext>
          </c:extLst>
        </c:ser>
        <c:ser>
          <c:idx val="1"/>
          <c:order val="1"/>
          <c:tx>
            <c:strRef>
              <c:f>Telecom!$A$38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B-4B16-B68E-9C8471E811DE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95B-4B16-B68E-9C8471E811DE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5B-4B16-B68E-9C8471E81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Telecom!$B$38:$D$38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B-4B16-B68E-9C8471E8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9-4505-9CFD-9DB98E9806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9-4505-9CFD-9DB98E9806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9-4505-9CFD-9DB98E980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Telecom!$A$28:$L$29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Telecom!$A$30:$L$30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9-4505-9CFD-9DB98E980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0.10185185185185185"/>
          <c:w val="0.89655796150481193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B3-4625-BCA8-6D49B87D727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B3-4625-BCA8-6D49B87D72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B3-4625-BCA8-6D49B87D727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B3-4625-BCA8-6D49B87D72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283-49EC-8B75-F531FD3BF07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83-49EC-8B75-F531FD3BF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Telecom!$B$57:$G$58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Telecom!$B$59:$G$59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3-4625-BCA8-6D49B87D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13759"/>
        <c:axId val="4779998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3-4625-BCA8-6D49B87D727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B3-4625-BCA8-6D49B87D7273}"/>
              </c:ext>
            </c:extLst>
          </c:dPt>
          <c:cat>
            <c:multiLvlStrRef>
              <c:f>Telecom!$B$57:$G$58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Telecom!$B$60:$G$60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3-4625-BCA8-6D49B87D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513759"/>
        <c:axId val="477999807"/>
      </c:lineChart>
      <c:catAx>
        <c:axId val="18215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9807"/>
        <c:crosses val="autoZero"/>
        <c:auto val="1"/>
        <c:lblAlgn val="ctr"/>
        <c:lblOffset val="100"/>
        <c:noMultiLvlLbl val="0"/>
      </c:catAx>
      <c:valAx>
        <c:axId val="4779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8.3333333333333329E-2"/>
          <c:w val="0.89655796150481193"/>
          <c:h val="0.67318715368912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63-4C59-A91B-0BABD246E2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3-4C59-A91B-0BABD246E2F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63-4C59-A91B-0BABD246E2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3-4C59-A91B-0BABD246E2F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63-4C59-A91B-0BABD246E2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Telecom!$B$109:$P$110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Telecom!$B$111:$P$111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3-4C59-A91B-0BABD246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741055"/>
        <c:axId val="20807333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Telecom!$B$109:$P$110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Telecom!$B$112:$P$112</c:f>
              <c:numCache>
                <c:formatCode>General</c:formatCode>
                <c:ptCount val="15"/>
                <c:pt idx="0">
                  <c:v>0.46666666666666667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0.46666666666666667</c:v>
                </c:pt>
                <c:pt idx="10">
                  <c:v>0.46666666666666667</c:v>
                </c:pt>
                <c:pt idx="11">
                  <c:v>0.46666666666666667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3-4C59-A91B-0BABD246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1055"/>
        <c:axId val="2080733375"/>
      </c:lineChart>
      <c:catAx>
        <c:axId val="20807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33375"/>
        <c:crosses val="autoZero"/>
        <c:auto val="1"/>
        <c:lblAlgn val="ctr"/>
        <c:lblOffset val="100"/>
        <c:noMultiLvlLbl val="0"/>
      </c:catAx>
      <c:valAx>
        <c:axId val="20807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111111111111111"/>
          <c:w val="0.89655796150481193"/>
          <c:h val="0.6755861767279091"/>
        </c:manualLayout>
      </c:layout>
      <c:lineChart>
        <c:grouping val="standard"/>
        <c:varyColors val="0"/>
        <c:ser>
          <c:idx val="0"/>
          <c:order val="0"/>
          <c:tx>
            <c:strRef>
              <c:f>AMS_2025!$A$21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8-4AA6-9CCB-13A38C976F03}"/>
                </c:ext>
              </c:extLst>
            </c:dLbl>
            <c:dLbl>
              <c:idx val="1"/>
              <c:layout>
                <c:manualLayout>
                  <c:x val="-3.0555555555555659E-2"/>
                  <c:y val="-3.7037037037037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68-4AA6-9CCB-13A38C976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AMS_2025!$B$20:$D$20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AMS_2025!$B$21:$D$21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AA6-9CCB-13A38C976F03}"/>
            </c:ext>
          </c:extLst>
        </c:ser>
        <c:ser>
          <c:idx val="1"/>
          <c:order val="1"/>
          <c:tx>
            <c:strRef>
              <c:f>AMS_2025!$A$22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68-4AA6-9CCB-13A38C976F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68-4AA6-9CCB-13A38C976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AMS_2025!$B$20:$D$20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AMS_2025!$B$22:$D$22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AA6-9CCB-13A38C97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65391"/>
        <c:axId val="565967791"/>
      </c:lineChart>
      <c:catAx>
        <c:axId val="5659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7791"/>
        <c:crosses val="autoZero"/>
        <c:auto val="1"/>
        <c:lblAlgn val="ctr"/>
        <c:lblOffset val="100"/>
        <c:noMultiLvlLbl val="0"/>
      </c:catAx>
      <c:valAx>
        <c:axId val="565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Oracle!$B$2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Oracle!$B$3:$B$6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7-4272-AA4F-8354C5397C4D}"/>
            </c:ext>
          </c:extLst>
        </c:ser>
        <c:ser>
          <c:idx val="1"/>
          <c:order val="1"/>
          <c:tx>
            <c:strRef>
              <c:f>Oracle!$C$2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Oracle!$C$3:$C$6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7-4272-AA4F-8354C5397C4D}"/>
            </c:ext>
          </c:extLst>
        </c:ser>
        <c:ser>
          <c:idx val="2"/>
          <c:order val="2"/>
          <c:tx>
            <c:strRef>
              <c:f>Oracle!$D$2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Oracle!$D$3:$D$6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4085-825C-2E8167F4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Oracle!$A$37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Oracle!$B$36:$D$36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Oracle!$B$37:$D$37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E-410C-A8AB-D2074C0BD0EC}"/>
            </c:ext>
          </c:extLst>
        </c:ser>
        <c:ser>
          <c:idx val="1"/>
          <c:order val="1"/>
          <c:tx>
            <c:strRef>
              <c:f>Oracle!$A$38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9CE-410C-A8AB-D2074C0BD0EC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9CE-410C-A8AB-D2074C0BD0EC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E-410C-A8AB-D2074C0BD0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Oracle!$B$38:$D$38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E-410C-A8AB-D2074C0B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6-4B7C-8CDA-999A8987CA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6-4B7C-8CDA-999A8987CA9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6-4B7C-8CDA-999A8987CA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Oracle!$A$28:$L$29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Oracle!$A$30:$L$30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6-4B7C-8CDA-999A8987C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388888888888889"/>
          <c:w val="0.90286351706036749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E9-47DB-A07C-BA81DCC39BF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9-47DB-A07C-BA81DCC39BF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70-467F-962E-702F88D03C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Oracle!$B$57:$G$58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Oracle!$B$59:$G$59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7DB-A07C-BA81DCC3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056447"/>
        <c:axId val="162205692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E9-47DB-A07C-BA81DCC39BF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9-47DB-A07C-BA81DCC39BF9}"/>
              </c:ext>
            </c:extLst>
          </c:dPt>
          <c:cat>
            <c:multiLvlStrRef>
              <c:f>Oracle!$B$57:$G$58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Oracle!$B$60:$G$60</c:f>
              <c:numCache>
                <c:formatCode>General</c:formatCode>
                <c:ptCount val="6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9-47DB-A07C-BA81DCC3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6447"/>
        <c:axId val="1622056927"/>
      </c:lineChart>
      <c:catAx>
        <c:axId val="16220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6927"/>
        <c:crosses val="autoZero"/>
        <c:auto val="1"/>
        <c:lblAlgn val="ctr"/>
        <c:lblOffset val="100"/>
        <c:noMultiLvlLbl val="0"/>
      </c:catAx>
      <c:valAx>
        <c:axId val="162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700438878006E-2"/>
          <c:y val="9.3611649859260043E-2"/>
          <c:w val="0.94841183067096702"/>
          <c:h val="0.75077249574248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4D-43DB-B99D-AE282D74B0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4D-43DB-B99D-AE282D74B0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4D-43DB-B99D-AE282D74B0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D-43DB-B99D-AE282D74B0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4D-43DB-B99D-AE282D74B04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D-43DB-B99D-AE282D74B0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4D-43DB-B99D-AE282D74B04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4D-43DB-B99D-AE282D74B0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D-43DB-B99D-AE282D74B04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4D-43DB-B99D-AE282D74B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Oracle!$B$109:$P$110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Oracle!$B$111:$P$111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D-43DB-B99D-AE282D74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38831"/>
        <c:axId val="8074407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Oracle!$B$109:$P$110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Oracle!$B$112:$P$112</c:f>
              <c:numCache>
                <c:formatCode>General</c:formatCode>
                <c:ptCount val="15"/>
                <c:pt idx="0">
                  <c:v>2.1333333333333333</c:v>
                </c:pt>
                <c:pt idx="1">
                  <c:v>2.1333333333333333</c:v>
                </c:pt>
                <c:pt idx="2">
                  <c:v>2.1333333333333333</c:v>
                </c:pt>
                <c:pt idx="3">
                  <c:v>2.1333333333333333</c:v>
                </c:pt>
                <c:pt idx="4">
                  <c:v>2.1333333333333333</c:v>
                </c:pt>
                <c:pt idx="5">
                  <c:v>2.1333333333333333</c:v>
                </c:pt>
                <c:pt idx="6">
                  <c:v>2.1333333333333333</c:v>
                </c:pt>
                <c:pt idx="7">
                  <c:v>2.1333333333333333</c:v>
                </c:pt>
                <c:pt idx="8">
                  <c:v>2.1333333333333333</c:v>
                </c:pt>
                <c:pt idx="9">
                  <c:v>2.1333333333333333</c:v>
                </c:pt>
                <c:pt idx="10">
                  <c:v>2.1333333333333333</c:v>
                </c:pt>
                <c:pt idx="11">
                  <c:v>2.1333333333333333</c:v>
                </c:pt>
                <c:pt idx="12">
                  <c:v>2.1333333333333333</c:v>
                </c:pt>
                <c:pt idx="13">
                  <c:v>2.1333333333333333</c:v>
                </c:pt>
                <c:pt idx="14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3DB-B99D-AE282D74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38831"/>
        <c:axId val="807440751"/>
      </c:lineChart>
      <c:catAx>
        <c:axId val="8074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40751"/>
        <c:crosses val="autoZero"/>
        <c:auto val="1"/>
        <c:lblAlgn val="ctr"/>
        <c:lblOffset val="100"/>
        <c:noMultiLvlLbl val="0"/>
      </c:catAx>
      <c:valAx>
        <c:axId val="8074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602909011373578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F8-4455-ADB2-E625EAF9DE1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8-4455-ADB2-E625EAF9DE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F8-4455-ADB2-E625EAF9DE1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8-4455-ADB2-E625EAF9DE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E36-4F37-B3E9-03243D95D4E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36-4F37-B3E9-03243D95D4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TEM!$B$3:$G$4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TEM!$B$5:$G$5</c:f>
              <c:numCache>
                <c:formatCode>General</c:formatCode>
                <c:ptCount val="6"/>
                <c:pt idx="0">
                  <c:v>505</c:v>
                </c:pt>
                <c:pt idx="1">
                  <c:v>405</c:v>
                </c:pt>
                <c:pt idx="2">
                  <c:v>487</c:v>
                </c:pt>
                <c:pt idx="3">
                  <c:v>423</c:v>
                </c:pt>
                <c:pt idx="4">
                  <c:v>501</c:v>
                </c:pt>
                <c:pt idx="5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455-ADB2-E625EAF9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53935"/>
        <c:axId val="8745558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8-4455-ADB2-E625EAF9DE1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8-4455-ADB2-E625EAF9DE1E}"/>
              </c:ext>
            </c:extLst>
          </c:dPt>
          <c:cat>
            <c:multiLvlStrRef>
              <c:f>TEM!$B$3:$G$4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TEM!$B$6:$G$6</c:f>
              <c:numCache>
                <c:formatCode>General</c:formatCode>
                <c:ptCount val="6"/>
                <c:pt idx="0">
                  <c:v>505</c:v>
                </c:pt>
                <c:pt idx="1">
                  <c:v>496</c:v>
                </c:pt>
                <c:pt idx="2">
                  <c:v>487</c:v>
                </c:pt>
                <c:pt idx="3">
                  <c:v>423</c:v>
                </c:pt>
                <c:pt idx="4">
                  <c:v>501</c:v>
                </c:pt>
                <c:pt idx="5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8-4455-ADB2-E625EAF9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53935"/>
        <c:axId val="874555855"/>
      </c:lineChart>
      <c:catAx>
        <c:axId val="8745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5855"/>
        <c:crosses val="autoZero"/>
        <c:auto val="1"/>
        <c:lblAlgn val="ctr"/>
        <c:lblOffset val="100"/>
        <c:noMultiLvlLbl val="0"/>
      </c:catAx>
      <c:valAx>
        <c:axId val="8745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12346702276251E-2"/>
          <c:y val="9.2592592592592587E-2"/>
          <c:w val="0.92294515817101808"/>
          <c:h val="0.72270122484689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F9-4A15-8BF2-EB9CA8C716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9-4A15-8BF2-EB9CA8C716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9-4A15-8BF2-EB9CA8C7166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F9-4A15-8BF2-EB9CA8C716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F9-4A15-8BF2-EB9CA8C716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F9-4A15-8BF2-EB9CA8C716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F9-4A15-8BF2-EB9CA8C7166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F9-4A15-8BF2-EB9CA8C716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F9-4A15-8BF2-EB9CA8C716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TEM!$B$27:$P$28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TEM!$B$29:$P$29</c:f>
              <c:numCache>
                <c:formatCode>General</c:formatCode>
                <c:ptCount val="15"/>
                <c:pt idx="0">
                  <c:v>63</c:v>
                </c:pt>
                <c:pt idx="1">
                  <c:v>3</c:v>
                </c:pt>
                <c:pt idx="2">
                  <c:v>286</c:v>
                </c:pt>
                <c:pt idx="3">
                  <c:v>213</c:v>
                </c:pt>
                <c:pt idx="4">
                  <c:v>391</c:v>
                </c:pt>
                <c:pt idx="5">
                  <c:v>143</c:v>
                </c:pt>
                <c:pt idx="6">
                  <c:v>196</c:v>
                </c:pt>
                <c:pt idx="7">
                  <c:v>37</c:v>
                </c:pt>
                <c:pt idx="8">
                  <c:v>46</c:v>
                </c:pt>
                <c:pt idx="9">
                  <c:v>21</c:v>
                </c:pt>
                <c:pt idx="10">
                  <c:v>39</c:v>
                </c:pt>
                <c:pt idx="11">
                  <c:v>26</c:v>
                </c:pt>
                <c:pt idx="12">
                  <c:v>12</c:v>
                </c:pt>
                <c:pt idx="13">
                  <c:v>17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4A15-8BF2-EB9CA8C7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5215"/>
        <c:axId val="7606694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TEM!$B$27:$P$28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TEM!$B$30:$P$30</c:f>
              <c:numCache>
                <c:formatCode>General</c:formatCode>
                <c:ptCount val="15"/>
                <c:pt idx="0">
                  <c:v>99.6</c:v>
                </c:pt>
                <c:pt idx="1">
                  <c:v>99.6</c:v>
                </c:pt>
                <c:pt idx="2">
                  <c:v>99.6</c:v>
                </c:pt>
                <c:pt idx="3">
                  <c:v>99.6</c:v>
                </c:pt>
                <c:pt idx="4">
                  <c:v>99.6</c:v>
                </c:pt>
                <c:pt idx="5">
                  <c:v>99.6</c:v>
                </c:pt>
                <c:pt idx="6">
                  <c:v>99.6</c:v>
                </c:pt>
                <c:pt idx="7">
                  <c:v>99.6</c:v>
                </c:pt>
                <c:pt idx="8">
                  <c:v>99.6</c:v>
                </c:pt>
                <c:pt idx="9">
                  <c:v>99.6</c:v>
                </c:pt>
                <c:pt idx="10">
                  <c:v>99.6</c:v>
                </c:pt>
                <c:pt idx="11">
                  <c:v>99.6</c:v>
                </c:pt>
                <c:pt idx="12">
                  <c:v>99.6</c:v>
                </c:pt>
                <c:pt idx="13">
                  <c:v>99.6</c:v>
                </c:pt>
                <c:pt idx="14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9-4A15-8BF2-EB9CA8C7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25215"/>
        <c:axId val="760669407"/>
      </c:lineChart>
      <c:catAx>
        <c:axId val="2824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9407"/>
        <c:crosses val="autoZero"/>
        <c:auto val="1"/>
        <c:lblAlgn val="ctr"/>
        <c:lblOffset val="100"/>
        <c:noMultiLvlLbl val="0"/>
      </c:catAx>
      <c:valAx>
        <c:axId val="7606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9.2592592592592587E-2"/>
          <c:w val="0.89019685039370078"/>
          <c:h val="0.72270122484689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F-4F0C-9E3B-EF9458BBDC4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F-4F0C-9E3B-EF9458BBDC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7F-4F0C-9E3B-EF9458BBDC4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7F-4F0C-9E3B-EF9458BBDC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60E-4D66-88C3-9EE843C0263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0E-4D66-88C3-9EE843C026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AMS_2025!$A$39:$F$40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</c:lvl>
              </c:multiLvlStrCache>
            </c:multiLvlStrRef>
          </c:cat>
          <c:val>
            <c:numRef>
              <c:f>AMS_2025!$A$41:$F$41</c:f>
              <c:numCache>
                <c:formatCode>General</c:formatCode>
                <c:ptCount val="6"/>
                <c:pt idx="0">
                  <c:v>758</c:v>
                </c:pt>
                <c:pt idx="1">
                  <c:v>745</c:v>
                </c:pt>
                <c:pt idx="2">
                  <c:v>672</c:v>
                </c:pt>
                <c:pt idx="3">
                  <c:v>657</c:v>
                </c:pt>
                <c:pt idx="4">
                  <c:v>817</c:v>
                </c:pt>
                <c:pt idx="5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F-4F0C-9E3B-EF9458BB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327711"/>
        <c:axId val="17023296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7F-4F0C-9E3B-EF9458BBDC4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7F-4F0C-9E3B-EF9458BBDC4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F-4F0C-9E3B-EF9458BBDC4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60E-4D66-88C3-9EE843C0263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0E-4D66-88C3-9EE843C0263C}"/>
              </c:ext>
            </c:extLst>
          </c:dPt>
          <c:cat>
            <c:multiLvlStrRef>
              <c:f>AMS_2025!$A$39:$F$41</c:f>
              <c:multiLvlStrCache>
                <c:ptCount val="6"/>
                <c:lvl>
                  <c:pt idx="0">
                    <c:v>758</c:v>
                  </c:pt>
                  <c:pt idx="1">
                    <c:v>745</c:v>
                  </c:pt>
                  <c:pt idx="2">
                    <c:v>672</c:v>
                  </c:pt>
                  <c:pt idx="3">
                    <c:v>657</c:v>
                  </c:pt>
                  <c:pt idx="4">
                    <c:v>817</c:v>
                  </c:pt>
                  <c:pt idx="5">
                    <c:v>2214</c:v>
                  </c:pt>
                </c:lvl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</c:lvl>
              </c:multiLvlStrCache>
            </c:multiLvlStrRef>
          </c:cat>
          <c:val>
            <c:numRef>
              <c:f>AMS_2025!$A$42:$F$42</c:f>
              <c:numCache>
                <c:formatCode>General</c:formatCode>
                <c:ptCount val="6"/>
                <c:pt idx="0">
                  <c:v>758</c:v>
                </c:pt>
                <c:pt idx="1">
                  <c:v>751.5</c:v>
                </c:pt>
                <c:pt idx="2">
                  <c:v>672</c:v>
                </c:pt>
                <c:pt idx="3">
                  <c:v>664.5</c:v>
                </c:pt>
                <c:pt idx="4">
                  <c:v>737</c:v>
                </c:pt>
                <c:pt idx="5">
                  <c:v>1515.5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F-4F0C-9E3B-EF9458BB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27711"/>
        <c:axId val="1702329631"/>
      </c:lineChart>
      <c:catAx>
        <c:axId val="17023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29631"/>
        <c:crosses val="autoZero"/>
        <c:auto val="1"/>
        <c:lblAlgn val="ctr"/>
        <c:lblOffset val="100"/>
        <c:noMultiLvlLbl val="0"/>
      </c:catAx>
      <c:valAx>
        <c:axId val="17023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DBMS!$B$2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DBMS!$B$3:$B$7</c:f>
              <c:numCache>
                <c:formatCode>General</c:formatCode>
                <c:ptCount val="5"/>
                <c:pt idx="0">
                  <c:v>186</c:v>
                </c:pt>
                <c:pt idx="1">
                  <c:v>12</c:v>
                </c:pt>
                <c:pt idx="2">
                  <c:v>29</c:v>
                </c:pt>
                <c:pt idx="3">
                  <c:v>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A-4744-B514-A4BA0383D62E}"/>
            </c:ext>
          </c:extLst>
        </c:ser>
        <c:ser>
          <c:idx val="1"/>
          <c:order val="1"/>
          <c:tx>
            <c:strRef>
              <c:f>DBMS!$C$2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DBMS!$C$3:$C$7</c:f>
              <c:numCache>
                <c:formatCode>General</c:formatCode>
                <c:ptCount val="5"/>
                <c:pt idx="0">
                  <c:v>185</c:v>
                </c:pt>
                <c:pt idx="1">
                  <c:v>11</c:v>
                </c:pt>
                <c:pt idx="2">
                  <c:v>21</c:v>
                </c:pt>
                <c:pt idx="3">
                  <c:v>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A-4744-B514-A4BA0383D62E}"/>
            </c:ext>
          </c:extLst>
        </c:ser>
        <c:ser>
          <c:idx val="2"/>
          <c:order val="2"/>
          <c:tx>
            <c:strRef>
              <c:f>DBMS!$D$2</c:f>
              <c:strCache>
                <c:ptCount val="1"/>
                <c:pt idx="0">
                  <c:v>March'25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R-Task</c:v>
                </c:pt>
              </c:strCache>
            </c:strRef>
          </c:cat>
          <c:val>
            <c:numRef>
              <c:f>DBMS!$D$3:$D$7</c:f>
              <c:numCache>
                <c:formatCode>General</c:formatCode>
                <c:ptCount val="5"/>
                <c:pt idx="0">
                  <c:v>15</c:v>
                </c:pt>
                <c:pt idx="1">
                  <c:v>226</c:v>
                </c:pt>
                <c:pt idx="2">
                  <c:v>16</c:v>
                </c:pt>
                <c:pt idx="3">
                  <c:v>60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C-4560-8EFD-6E3D58D5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DBMS!$A$37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DBMS!$B$36:$D$36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DBMS!$B$37:$D$37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C-2649-98E1-D213037B5FC2}"/>
            </c:ext>
          </c:extLst>
        </c:ser>
        <c:ser>
          <c:idx val="1"/>
          <c:order val="1"/>
          <c:tx>
            <c:strRef>
              <c:f>DBMS!$A$38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914-AF48-AD00-D7B7C6D7EC35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914-AF48-AD00-D7B7C6D7EC35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14-AF48-AD00-D7B7C6D7EC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DBMS!$B$36:$D$36</c:f>
              <c:strCache>
                <c:ptCount val="3"/>
                <c:pt idx="0">
                  <c:v>Jan'25</c:v>
                </c:pt>
                <c:pt idx="1">
                  <c:v>Feb'25</c:v>
                </c:pt>
                <c:pt idx="2">
                  <c:v>March'25</c:v>
                </c:pt>
              </c:strCache>
            </c:strRef>
          </c:cat>
          <c:val>
            <c:numRef>
              <c:f>DBMS!$B$38:$D$38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C-2649-98E1-D213037B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42-FB44-9591-7AEB39C34D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7-C142-A1A6-912E9E9A10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7-C142-A1A6-912E9E9A10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DBMS!$A$28:$L$29</c:f>
              <c:multiLvlStrCache>
                <c:ptCount val="12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CRITICAL</c:v>
                  </c:pt>
                  <c:pt idx="9">
                    <c:v>HIGH</c:v>
                  </c:pt>
                  <c:pt idx="10">
                    <c:v>MEDIUM</c:v>
                  </c:pt>
                  <c:pt idx="11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  <c:pt idx="8">
                    <c:v>March'25</c:v>
                  </c:pt>
                </c:lvl>
              </c:multiLvlStrCache>
            </c:multiLvlStrRef>
          </c:cat>
          <c:val>
            <c:numRef>
              <c:f>DBMS!$A$30:$L$30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128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7-C142-A1A6-912E9E9A1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9.2592592592592587E-2"/>
          <c:w val="0.89019685039370078"/>
          <c:h val="0.72270122484689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52-4224-AD67-FE1BD7BC716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52-4224-AD67-FE1BD7BC716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52-4224-AD67-FE1BD7BC71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DBMS!$B$57:$G$58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DBMS!$B$59:$G$59</c:f>
              <c:numCache>
                <c:formatCode>General</c:formatCode>
                <c:ptCount val="6"/>
                <c:pt idx="0">
                  <c:v>326</c:v>
                </c:pt>
                <c:pt idx="1">
                  <c:v>318</c:v>
                </c:pt>
                <c:pt idx="2">
                  <c:v>301</c:v>
                </c:pt>
                <c:pt idx="3">
                  <c:v>298</c:v>
                </c:pt>
                <c:pt idx="4">
                  <c:v>330</c:v>
                </c:pt>
                <c:pt idx="5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2-4224-AD67-FE1BD7BC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23679"/>
        <c:axId val="28919521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DBMS!$B$57:$G$58</c:f>
              <c:multiLvlStrCache>
                <c:ptCount val="6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  <c:pt idx="4">
                    <c:v>ASSIGNED</c:v>
                  </c:pt>
                  <c:pt idx="5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  <c:pt idx="4">
                    <c:v>March'25</c:v>
                  </c:pt>
                </c:lvl>
              </c:multiLvlStrCache>
            </c:multiLvlStrRef>
          </c:cat>
          <c:val>
            <c:numRef>
              <c:f>DBMS!$B$60:$G$60</c:f>
              <c:numCache>
                <c:formatCode>General</c:formatCode>
                <c:ptCount val="6"/>
                <c:pt idx="0">
                  <c:v>326</c:v>
                </c:pt>
                <c:pt idx="1">
                  <c:v>313.5</c:v>
                </c:pt>
                <c:pt idx="2">
                  <c:v>301</c:v>
                </c:pt>
                <c:pt idx="3">
                  <c:v>298</c:v>
                </c:pt>
                <c:pt idx="4">
                  <c:v>330</c:v>
                </c:pt>
                <c:pt idx="5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2-4224-AD67-FE1BD7BC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823679"/>
        <c:axId val="289195215"/>
      </c:lineChart>
      <c:catAx>
        <c:axId val="6568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95215"/>
        <c:crosses val="autoZero"/>
        <c:auto val="1"/>
        <c:lblAlgn val="ctr"/>
        <c:lblOffset val="100"/>
        <c:noMultiLvlLbl val="0"/>
      </c:catAx>
      <c:valAx>
        <c:axId val="2891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1574074074074074"/>
          <c:w val="0.89019685039370078"/>
          <c:h val="0.640779746281714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ED-4BA8-BC89-A71C61F1B0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ED-4BA8-BC89-A71C61F1B07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ED-4BA8-BC89-A71C61F1B07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ED-4BA8-BC89-A71C61F1B07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ED-4BA8-BC89-A71C61F1B07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ED-4BA8-BC89-A71C61F1B07A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ED-4BA8-BC89-A71C61F1B07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ED-4BA8-BC89-A71C61F1B0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DBMS!$B$105:$P$106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DBMS!$B$107:$P$107</c:f>
              <c:numCache>
                <c:formatCode>General</c:formatCode>
                <c:ptCount val="15"/>
                <c:pt idx="0">
                  <c:v>32</c:v>
                </c:pt>
                <c:pt idx="1">
                  <c:v>0</c:v>
                </c:pt>
                <c:pt idx="2">
                  <c:v>85</c:v>
                </c:pt>
                <c:pt idx="3">
                  <c:v>85</c:v>
                </c:pt>
                <c:pt idx="4">
                  <c:v>76</c:v>
                </c:pt>
                <c:pt idx="5">
                  <c:v>91</c:v>
                </c:pt>
                <c:pt idx="6">
                  <c:v>69</c:v>
                </c:pt>
                <c:pt idx="7">
                  <c:v>79</c:v>
                </c:pt>
                <c:pt idx="8">
                  <c:v>43</c:v>
                </c:pt>
                <c:pt idx="9">
                  <c:v>49</c:v>
                </c:pt>
                <c:pt idx="10">
                  <c:v>72</c:v>
                </c:pt>
                <c:pt idx="11">
                  <c:v>64</c:v>
                </c:pt>
                <c:pt idx="12">
                  <c:v>91</c:v>
                </c:pt>
                <c:pt idx="13">
                  <c:v>74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BA8-BC89-A71C61F1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overlap val="-27"/>
        <c:axId val="630285119"/>
        <c:axId val="63028751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DBMS!$B$105:$P$106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March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March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March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</c:lvl>
                <c:lvl>
                  <c:pt idx="0">
                    <c:v>Week1</c:v>
                  </c:pt>
                  <c:pt idx="3">
                    <c:v>Week2</c:v>
                  </c:pt>
                  <c:pt idx="6">
                    <c:v>Week3</c:v>
                  </c:pt>
                  <c:pt idx="9">
                    <c:v>Week4</c:v>
                  </c:pt>
                  <c:pt idx="12">
                    <c:v>Week5</c:v>
                  </c:pt>
                </c:lvl>
              </c:multiLvlStrCache>
            </c:multiLvlStrRef>
          </c:cat>
          <c:val>
            <c:numRef>
              <c:f>DBMS!$B$108:$P$108</c:f>
              <c:numCache>
                <c:formatCode>General</c:formatCode>
                <c:ptCount val="15"/>
                <c:pt idx="0">
                  <c:v>60.666666666666664</c:v>
                </c:pt>
                <c:pt idx="1">
                  <c:v>60.666666666666664</c:v>
                </c:pt>
                <c:pt idx="2">
                  <c:v>60.666666666666664</c:v>
                </c:pt>
                <c:pt idx="3">
                  <c:v>60.666666666666664</c:v>
                </c:pt>
                <c:pt idx="4">
                  <c:v>60.666666666666664</c:v>
                </c:pt>
                <c:pt idx="5">
                  <c:v>60.666666666666664</c:v>
                </c:pt>
                <c:pt idx="6">
                  <c:v>60.666666666666664</c:v>
                </c:pt>
                <c:pt idx="7">
                  <c:v>60.666666666666664</c:v>
                </c:pt>
                <c:pt idx="8">
                  <c:v>60.666666666666664</c:v>
                </c:pt>
                <c:pt idx="9">
                  <c:v>60.666666666666664</c:v>
                </c:pt>
                <c:pt idx="10">
                  <c:v>60.666666666666664</c:v>
                </c:pt>
                <c:pt idx="11">
                  <c:v>60.666666666666664</c:v>
                </c:pt>
                <c:pt idx="12">
                  <c:v>60.666666666666664</c:v>
                </c:pt>
                <c:pt idx="13">
                  <c:v>60.666666666666664</c:v>
                </c:pt>
                <c:pt idx="14">
                  <c:v>60.666666666666664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D-4BA8-BC89-A71C61F1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85119"/>
        <c:axId val="630287519"/>
      </c:lineChart>
      <c:catAx>
        <c:axId val="6302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7519"/>
        <c:crosses val="autoZero"/>
        <c:auto val="1"/>
        <c:lblAlgn val="ctr"/>
        <c:lblOffset val="100"/>
        <c:noMultiLvlLbl val="0"/>
      </c:catAx>
      <c:valAx>
        <c:axId val="6302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130506</xdr:colOff>
      <xdr:row>2</xdr:row>
      <xdr:rowOff>40640</xdr:rowOff>
    </xdr:from>
    <xdr:to>
      <xdr:col>28</xdr:col>
      <xdr:colOff>362409</xdr:colOff>
      <xdr:row>22</xdr:row>
      <xdr:rowOff>495908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99E2-7AB8-40EA-BCE3-1DDACA7A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893561</xdr:colOff>
      <xdr:row>29</xdr:row>
      <xdr:rowOff>565625</xdr:rowOff>
    </xdr:from>
    <xdr:to>
      <xdr:col>15</xdr:col>
      <xdr:colOff>591110</xdr:colOff>
      <xdr:row>34</xdr:row>
      <xdr:rowOff>41671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E6AD-A0FD-4A2A-80BE-D80BFDB31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1379220</xdr:colOff>
      <xdr:row>18</xdr:row>
      <xdr:rowOff>19050</xdr:rowOff>
    </xdr:from>
    <xdr:to>
      <xdr:col>8</xdr:col>
      <xdr:colOff>746760</xdr:colOff>
      <xdr:row>25</xdr:row>
      <xdr:rowOff>788670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4D9C4-AD2A-AAF5-263C-8B52C516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82378</xdr:colOff>
      <xdr:row>38</xdr:row>
      <xdr:rowOff>80318</xdr:rowOff>
    </xdr:from>
    <xdr:to>
      <xdr:col>12</xdr:col>
      <xdr:colOff>659027</xdr:colOff>
      <xdr:row>53</xdr:row>
      <xdr:rowOff>32950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A950AE-1927-7625-C945-1110C9884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209550</xdr:rowOff>
    </xdr:from>
    <xdr:to>
      <xdr:col>15</xdr:col>
      <xdr:colOff>228600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5AD1-2370-8FA6-D779-87241014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31</xdr:row>
      <xdr:rowOff>80010</xdr:rowOff>
    </xdr:from>
    <xdr:to>
      <xdr:col>16</xdr:col>
      <xdr:colOff>68580</xdr:colOff>
      <xdr:row>46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FE874-CDEB-DB0C-1461-79B35677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76200</xdr:colOff>
      <xdr:row>39</xdr:row>
      <xdr:rowOff>99060</xdr:rowOff>
    </xdr:from>
    <xdr:ext cx="132017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82B0C7-530C-1FDB-BAD5-7AAAE036C475}"/>
            </a:ext>
          </a:extLst>
        </xdr:cNvPr>
        <xdr:cNvSpPr txBox="1"/>
      </xdr:nvSpPr>
      <xdr:spPr>
        <a:xfrm>
          <a:off x="7391400" y="7513320"/>
          <a:ext cx="1320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Avg/Monthly</a:t>
          </a:r>
          <a:r>
            <a:rPr lang="en-US" sz="1100" b="1" baseline="0">
              <a:solidFill>
                <a:srgbClr val="FF0000"/>
              </a:solidFill>
            </a:rPr>
            <a:t> : 99.6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98DA1-D52B-6448-9448-61E1A905D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D8B81-5672-0E45-8654-20CECEDE8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22</xdr:col>
      <xdr:colOff>226541</xdr:colOff>
      <xdr:row>34</xdr:row>
      <xdr:rowOff>51486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899C9-D0AD-454C-B33D-E1360F71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360407</xdr:colOff>
      <xdr:row>53</xdr:row>
      <xdr:rowOff>111211</xdr:rowOff>
    </xdr:from>
    <xdr:to>
      <xdr:col>15</xdr:col>
      <xdr:colOff>236839</xdr:colOff>
      <xdr:row>59</xdr:row>
      <xdr:rowOff>84438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8CF414-F406-3906-18AE-B458339B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576649</xdr:colOff>
      <xdr:row>108</xdr:row>
      <xdr:rowOff>121507</xdr:rowOff>
    </xdr:from>
    <xdr:to>
      <xdr:col>15</xdr:col>
      <xdr:colOff>278027</xdr:colOff>
      <xdr:row>129</xdr:row>
      <xdr:rowOff>185350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4B4B9-0BDF-0B6C-11D4-D4801E3EF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10</xdr:col>
      <xdr:colOff>628134</xdr:colOff>
      <xdr:row>114</xdr:row>
      <xdr:rowOff>113270</xdr:rowOff>
    </xdr:from>
    <xdr:ext cx="15445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19EDF3-771E-694B-6E09-168A38480625}"/>
            </a:ext>
          </a:extLst>
        </xdr:cNvPr>
        <xdr:cNvSpPr txBox="1"/>
      </xdr:nvSpPr>
      <xdr:spPr>
        <a:xfrm>
          <a:off x="9463215" y="23107135"/>
          <a:ext cx="15445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Avg/Monthly : 60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F3B66-93EB-4E0F-B152-0A2154E1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D80F6-3E72-4D16-ABA3-22403C897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67703</xdr:colOff>
      <xdr:row>20</xdr:row>
      <xdr:rowOff>92228</xdr:rowOff>
    </xdr:from>
    <xdr:to>
      <xdr:col>22</xdr:col>
      <xdr:colOff>761999</xdr:colOff>
      <xdr:row>37</xdr:row>
      <xdr:rowOff>10297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7CD7B-6D20-43F7-8DE8-16366B345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607542</xdr:colOff>
      <xdr:row>54</xdr:row>
      <xdr:rowOff>183292</xdr:rowOff>
    </xdr:from>
    <xdr:to>
      <xdr:col>15</xdr:col>
      <xdr:colOff>483974</xdr:colOff>
      <xdr:row>60</xdr:row>
      <xdr:rowOff>156519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422D4-603C-46F8-733F-C8A4095B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216242</xdr:colOff>
      <xdr:row>109</xdr:row>
      <xdr:rowOff>121508</xdr:rowOff>
    </xdr:from>
    <xdr:to>
      <xdr:col>14</xdr:col>
      <xdr:colOff>525162</xdr:colOff>
      <xdr:row>128</xdr:row>
      <xdr:rowOff>175053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7E176-3DCD-DEA6-7B15-C55973EE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247135</xdr:colOff>
      <xdr:row>115</xdr:row>
      <xdr:rowOff>133865</xdr:rowOff>
    </xdr:from>
    <xdr:ext cx="131805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AF22A03-A1C0-E68A-6F96-015570AA39AE}"/>
            </a:ext>
          </a:extLst>
        </xdr:cNvPr>
        <xdr:cNvSpPr txBox="1"/>
      </xdr:nvSpPr>
      <xdr:spPr>
        <a:xfrm>
          <a:off x="5169243" y="23313081"/>
          <a:ext cx="13180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Avg/Monthly : 33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398BC-E8AA-4646-BFC7-3D71A2937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67703</xdr:colOff>
      <xdr:row>20</xdr:row>
      <xdr:rowOff>92227</xdr:rowOff>
    </xdr:from>
    <xdr:to>
      <xdr:col>24</xdr:col>
      <xdr:colOff>133864</xdr:colOff>
      <xdr:row>36</xdr:row>
      <xdr:rowOff>113269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3A169-7B2D-4CA2-94FB-71D0BCB75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278027</xdr:colOff>
      <xdr:row>1</xdr:row>
      <xdr:rowOff>164757</xdr:rowOff>
    </xdr:from>
    <xdr:to>
      <xdr:col>14</xdr:col>
      <xdr:colOff>102974</xdr:colOff>
      <xdr:row>16</xdr:row>
      <xdr:rowOff>156519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3D009E-824F-9D42-4A83-D340710E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607541</xdr:colOff>
      <xdr:row>55</xdr:row>
      <xdr:rowOff>49427</xdr:rowOff>
    </xdr:from>
    <xdr:to>
      <xdr:col>14</xdr:col>
      <xdr:colOff>483974</xdr:colOff>
      <xdr:row>61</xdr:row>
      <xdr:rowOff>22654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79C5E-AF26-6250-C3C9-D852481C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576648</xdr:colOff>
      <xdr:row>110</xdr:row>
      <xdr:rowOff>8237</xdr:rowOff>
    </xdr:from>
    <xdr:to>
      <xdr:col>16</xdr:col>
      <xdr:colOff>308918</xdr:colOff>
      <xdr:row>126</xdr:row>
      <xdr:rowOff>10296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DE021D-9F5B-9153-EECD-121EAA981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0.83951</cdr:x>
      <cdr:y>0.21929</cdr:y>
    </cdr:from>
    <cdr:to>
      <cdr:x>0.99259</cdr:x>
      <cdr:y>0.54129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4DFD4E-F095-3C3D-9FF2-BB65D2C6FA3B}"/>
            </a:ext>
          </a:extLst>
        </cdr:cNvPr>
        <cdr:cNvSpPr txBox="1"/>
      </cdr:nvSpPr>
      <cdr:spPr>
        <a:xfrm xmlns:a="http://schemas.openxmlformats.org/drawingml/2006/main">
          <a:off x="7002162" y="650791"/>
          <a:ext cx="1276866" cy="955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Avg/Monthly : 30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F8F77-A4F4-4262-A953-A3EC2448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305B-8A40-47B9-A307-59DB44C7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67703</xdr:colOff>
      <xdr:row>20</xdr:row>
      <xdr:rowOff>92228</xdr:rowOff>
    </xdr:from>
    <xdr:to>
      <xdr:col>23</xdr:col>
      <xdr:colOff>483972</xdr:colOff>
      <xdr:row>38</xdr:row>
      <xdr:rowOff>123568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F6A3F-25CC-4D62-8111-BDCA0248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54</xdr:row>
      <xdr:rowOff>106405</xdr:rowOff>
    </xdr:from>
    <xdr:to>
      <xdr:col>18</xdr:col>
      <xdr:colOff>71120</xdr:colOff>
      <xdr:row>62</xdr:row>
      <xdr:rowOff>81006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23C01-B8BB-4C71-B2E3-1EB7C00D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576648</xdr:colOff>
      <xdr:row>109</xdr:row>
      <xdr:rowOff>82379</xdr:rowOff>
    </xdr:from>
    <xdr:to>
      <xdr:col>17</xdr:col>
      <xdr:colOff>51486</xdr:colOff>
      <xdr:row>131</xdr:row>
      <xdr:rowOff>102973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4589A-D302-2DFF-0153-F7F29377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41189</xdr:colOff>
      <xdr:row>120</xdr:row>
      <xdr:rowOff>41189</xdr:rowOff>
    </xdr:from>
    <xdr:ext cx="121097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37A056F-C39C-3FDF-9623-63DF0F69B319}"/>
            </a:ext>
          </a:extLst>
        </xdr:cNvPr>
        <xdr:cNvSpPr txBox="1"/>
      </xdr:nvSpPr>
      <xdr:spPr>
        <a:xfrm>
          <a:off x="11224054" y="24147162"/>
          <a:ext cx="12109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Avg/Monthly</a:t>
          </a:r>
          <a:r>
            <a:rPr lang="en-US" sz="1100" b="1" baseline="0">
              <a:solidFill>
                <a:srgbClr val="FF0000"/>
              </a:solidFill>
            </a:rPr>
            <a:t> : 13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CE652-05C7-4668-8CB3-AEAB47226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E472F-2362-4DD2-89AC-46AE69A7D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22</xdr:col>
      <xdr:colOff>206375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018C5-3DDF-4198-9551-852465CB3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51487</xdr:colOff>
      <xdr:row>56</xdr:row>
      <xdr:rowOff>28832</xdr:rowOff>
    </xdr:from>
    <xdr:to>
      <xdr:col>14</xdr:col>
      <xdr:colOff>710514</xdr:colOff>
      <xdr:row>62</xdr:row>
      <xdr:rowOff>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B5F24D-26BD-64D0-F434-79F224A7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253999</xdr:colOff>
      <xdr:row>113</xdr:row>
      <xdr:rowOff>29368</xdr:rowOff>
    </xdr:from>
    <xdr:to>
      <xdr:col>12</xdr:col>
      <xdr:colOff>103186</xdr:colOff>
      <xdr:row>128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CA172-EB90-1986-ACF2-850E3436F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603250</xdr:colOff>
      <xdr:row>119</xdr:row>
      <xdr:rowOff>103187</xdr:rowOff>
    </xdr:from>
    <xdr:ext cx="132017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E5C8F60-5790-D150-6626-E573EB92F0F2}"/>
            </a:ext>
          </a:extLst>
        </xdr:cNvPr>
        <xdr:cNvSpPr txBox="1"/>
      </xdr:nvSpPr>
      <xdr:spPr>
        <a:xfrm>
          <a:off x="7881938" y="23717250"/>
          <a:ext cx="1320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Avg/Monthly : 0.47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27F44-D879-4EB1-BD56-6D541FBD8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08BB-4489-4B65-8881-77223ECD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67703</xdr:colOff>
      <xdr:row>20</xdr:row>
      <xdr:rowOff>92228</xdr:rowOff>
    </xdr:from>
    <xdr:to>
      <xdr:col>22</xdr:col>
      <xdr:colOff>535459</xdr:colOff>
      <xdr:row>36</xdr:row>
      <xdr:rowOff>102973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71768-6B5B-4891-BF38-1D7FDD92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411891</xdr:colOff>
      <xdr:row>54</xdr:row>
      <xdr:rowOff>39128</xdr:rowOff>
    </xdr:from>
    <xdr:to>
      <xdr:col>15</xdr:col>
      <xdr:colOff>422189</xdr:colOff>
      <xdr:row>63</xdr:row>
      <xdr:rowOff>10296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9E0E5-97D1-AC5D-7393-0E1E806B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731107</xdr:colOff>
      <xdr:row>112</xdr:row>
      <xdr:rowOff>162697</xdr:rowOff>
    </xdr:from>
    <xdr:to>
      <xdr:col>13</xdr:col>
      <xdr:colOff>308918</xdr:colOff>
      <xdr:row>130</xdr:row>
      <xdr:rowOff>82378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DB6E8-7025-BDCD-3C0A-CDB6615AF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0.28762</cdr:x>
      <cdr:y>0.4086</cdr:y>
    </cdr:from>
    <cdr:to>
      <cdr:x>0.55433</cdr:x>
      <cdr:y>0.73846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E4CDA9-61AF-D4C8-904C-4644528B7B0C}"/>
            </a:ext>
          </a:extLst>
        </cdr:cNvPr>
        <cdr:cNvSpPr txBox="1"/>
      </cdr:nvSpPr>
      <cdr:spPr>
        <a:xfrm xmlns:a="http://schemas.openxmlformats.org/drawingml/2006/main">
          <a:off x="2153165" y="1330412"/>
          <a:ext cx="1996646" cy="107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rgbClr val="FF0000"/>
              </a:solidFill>
            </a:rPr>
            <a:t>Avg/Monthly</a:t>
          </a:r>
          <a:r>
            <a:rPr lang="en-US" sz="1400" b="1" kern="1200" baseline="0">
              <a:solidFill>
                <a:srgbClr val="FF0000"/>
              </a:solidFill>
            </a:rPr>
            <a:t> : 2.1</a:t>
          </a:r>
          <a:endParaRPr lang="en-US" sz="1400" b="1" kern="1200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3tek-my.sharepoint.com/personal/sunita_panda_r3tek_com/Documents/2025%20AMS%20MGR/Jan-2025/AMS-All-Apps-Data-Jan-v2.xlsx" TargetMode="External"/><Relationship Id="rId1" Type="http://schemas.openxmlformats.org/officeDocument/2006/relationships/externalLinkPath" Target="/personal/sunita_panda_r3tek_com/Documents/2025%20AMS%20MGR/Jan-2025/AMS-All-Apps-Data-Jan-v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wnloads\AMS-MGR\AMS_PER_2024(old)%20xlsx.xlsx" TargetMode="External"/><Relationship Id="rId1" Type="http://schemas.openxmlformats.org/officeDocument/2006/relationships/externalLinkPath" Target="file:///C:\Users\sunit\Downloads\AMS-MGR\AMS_PER_2024(old)%20xls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wnloads\WORK%20LOAD%20DIST%20OCT.xlsx" TargetMode="External"/><Relationship Id="rId1" Type="http://schemas.openxmlformats.org/officeDocument/2006/relationships/externalLinkPath" Target="file:///C:\Users\sunit\Downloads\WORK%20LOAD%20DIST%20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S_2025"/>
      <sheetName val="DBMS CHARTS"/>
      <sheetName val="MDM CHARTS"/>
      <sheetName val="EDW &amp; SNOWFLAKE"/>
      <sheetName val="CLOUD OPERATION"/>
      <sheetName val="ORACLE FINANCIALS"/>
      <sheetName val="TELECOM NETWORK"/>
      <sheetName val="TEM-JAN"/>
    </sheetNames>
    <sheetDataSet>
      <sheetData sheetId="0"/>
      <sheetData sheetId="1">
        <row r="37">
          <cell r="B37">
            <v>0</v>
          </cell>
        </row>
      </sheetData>
      <sheetData sheetId="2">
        <row r="38">
          <cell r="B38">
            <v>0</v>
          </cell>
        </row>
      </sheetData>
      <sheetData sheetId="3">
        <row r="37">
          <cell r="B37">
            <v>0</v>
          </cell>
        </row>
      </sheetData>
      <sheetData sheetId="4">
        <row r="37">
          <cell r="B37">
            <v>0</v>
          </cell>
        </row>
      </sheetData>
      <sheetData sheetId="5">
        <row r="37">
          <cell r="B37">
            <v>0</v>
          </cell>
        </row>
      </sheetData>
      <sheetData sheetId="6">
        <row r="37">
          <cell r="B37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S_2024"/>
      <sheetName val="DBMS CHARTS"/>
      <sheetName val="MDM CHARTS"/>
      <sheetName val="EDW_SNOWFLAKE"/>
      <sheetName val="CLOUD OPERATION"/>
      <sheetName val="ORACLE FINANCIALS"/>
      <sheetName val="Telecom Network"/>
      <sheetName val="TEM CHARTS"/>
    </sheetNames>
    <sheetDataSet>
      <sheetData sheetId="0"/>
      <sheetData sheetId="1">
        <row r="21">
          <cell r="B21">
            <v>0</v>
          </cell>
          <cell r="C21">
            <v>0</v>
          </cell>
          <cell r="D21">
            <v>1</v>
          </cell>
        </row>
        <row r="22">
          <cell r="B22">
            <v>2</v>
          </cell>
          <cell r="C22">
            <v>1</v>
          </cell>
          <cell r="D22">
            <v>2</v>
          </cell>
        </row>
        <row r="23">
          <cell r="B23">
            <v>9</v>
          </cell>
          <cell r="C23">
            <v>2</v>
          </cell>
          <cell r="D23">
            <v>13</v>
          </cell>
        </row>
        <row r="24">
          <cell r="B24">
            <v>29</v>
          </cell>
          <cell r="C24">
            <v>7</v>
          </cell>
          <cell r="D24">
            <v>12</v>
          </cell>
        </row>
      </sheetData>
      <sheetData sheetId="2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2</v>
          </cell>
        </row>
        <row r="24">
          <cell r="B24">
            <v>4</v>
          </cell>
          <cell r="C24">
            <v>0</v>
          </cell>
          <cell r="D24">
            <v>5</v>
          </cell>
        </row>
      </sheetData>
      <sheetData sheetId="3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2</v>
          </cell>
          <cell r="C22">
            <v>7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3</v>
          </cell>
        </row>
        <row r="24">
          <cell r="B24">
            <v>7</v>
          </cell>
          <cell r="C24">
            <v>1</v>
          </cell>
          <cell r="D24">
            <v>10</v>
          </cell>
        </row>
      </sheetData>
      <sheetData sheetId="4">
        <row r="21">
          <cell r="B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3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5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6">
        <row r="21">
          <cell r="B21">
            <v>1</v>
          </cell>
          <cell r="C21">
            <v>2</v>
          </cell>
          <cell r="D21">
            <v>0</v>
          </cell>
        </row>
        <row r="22">
          <cell r="B22">
            <v>1</v>
          </cell>
          <cell r="C22">
            <v>2</v>
          </cell>
          <cell r="D22">
            <v>0</v>
          </cell>
        </row>
        <row r="23">
          <cell r="B23">
            <v>5</v>
          </cell>
          <cell r="C23">
            <v>1</v>
          </cell>
          <cell r="D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LOAD DISTRIBUTION"/>
      <sheetName val="DATA"/>
    </sheetNames>
    <sheetDataSet>
      <sheetData sheetId="0"/>
      <sheetData sheetId="1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F15F-242D-45DA-AF79-04F6E0EA5DA0}">
  <dimension ref="A1:R61"/>
  <sheetViews>
    <sheetView topLeftCell="C23" zoomScale="74" zoomScaleNormal="100" workbookViewId="0">
      <selection activeCell="Y25" sqref="Y25"/>
    </sheetView>
  </sheetViews>
  <sheetFormatPr defaultColWidth="11.44140625" defaultRowHeight="14.4" x14ac:dyDescent="0.3"/>
  <cols>
    <col min="1" max="1" width="10.77734375" customWidth="1"/>
    <col min="2" max="2" width="17.109375" bestFit="1" customWidth="1"/>
    <col min="3" max="3" width="23.77734375" bestFit="1" customWidth="1"/>
    <col min="4" max="4" width="21.77734375" bestFit="1" customWidth="1"/>
    <col min="5" max="5" width="26.77734375" customWidth="1"/>
    <col min="6" max="6" width="21.77734375" customWidth="1"/>
    <col min="7" max="8" width="13.6640625" customWidth="1"/>
    <col min="9" max="9" width="13.109375" customWidth="1"/>
    <col min="10" max="10" width="16.109375" customWidth="1"/>
    <col min="11" max="11" width="13.109375" customWidth="1"/>
    <col min="12" max="12" width="16.109375" customWidth="1"/>
  </cols>
  <sheetData>
    <row r="1" spans="1:14" ht="15.6" x14ac:dyDescent="0.3">
      <c r="A1" s="57" t="s">
        <v>25</v>
      </c>
      <c r="B1" s="57"/>
      <c r="C1" s="57" t="s">
        <v>26</v>
      </c>
      <c r="D1" s="57"/>
      <c r="E1" s="57" t="s">
        <v>27</v>
      </c>
      <c r="F1" s="57"/>
      <c r="G1" s="57" t="s">
        <v>28</v>
      </c>
      <c r="H1" s="57"/>
      <c r="I1" s="57" t="s">
        <v>29</v>
      </c>
      <c r="J1" s="57"/>
      <c r="K1" s="57" t="s">
        <v>30</v>
      </c>
      <c r="L1" s="57"/>
      <c r="M1" s="57" t="s">
        <v>31</v>
      </c>
      <c r="N1" s="57"/>
    </row>
    <row r="2" spans="1:14" x14ac:dyDescent="0.3">
      <c r="A2" s="27" t="s">
        <v>5</v>
      </c>
      <c r="B2" s="27" t="s">
        <v>6</v>
      </c>
      <c r="C2" s="27" t="s">
        <v>32</v>
      </c>
      <c r="D2" s="27" t="s">
        <v>6</v>
      </c>
      <c r="E2" s="27" t="s">
        <v>32</v>
      </c>
      <c r="F2" s="27" t="s">
        <v>6</v>
      </c>
      <c r="G2" s="27" t="s">
        <v>32</v>
      </c>
      <c r="H2" s="27" t="s">
        <v>6</v>
      </c>
      <c r="I2" s="27" t="s">
        <v>32</v>
      </c>
      <c r="J2" s="27" t="s">
        <v>6</v>
      </c>
      <c r="K2" s="27" t="s">
        <v>32</v>
      </c>
      <c r="L2" s="27" t="s">
        <v>6</v>
      </c>
      <c r="M2" s="27" t="s">
        <v>32</v>
      </c>
      <c r="N2" s="27" t="s">
        <v>6</v>
      </c>
    </row>
    <row r="3" spans="1:14" x14ac:dyDescent="0.3">
      <c r="A3" s="27">
        <f>DBMS!E8</f>
        <v>957</v>
      </c>
      <c r="B3" s="27">
        <f>DBMS!E17</f>
        <v>945</v>
      </c>
      <c r="C3" s="27">
        <f>MDM!E8</f>
        <v>537</v>
      </c>
      <c r="D3" s="27">
        <f>MDM!E17</f>
        <v>537</v>
      </c>
      <c r="E3" s="27">
        <f>'EDW &amp; Snowflake'!E8</f>
        <v>478</v>
      </c>
      <c r="F3" s="27">
        <f>'EDW &amp; Snowflake'!E17</f>
        <v>469</v>
      </c>
      <c r="G3" s="27">
        <f>'Google Cloud &amp; GCP '!E8</f>
        <v>224</v>
      </c>
      <c r="H3" s="27">
        <f>'Google Cloud &amp; GCP '!E17</f>
        <v>218</v>
      </c>
      <c r="I3" s="27">
        <f>TEM!A2</f>
        <v>1493</v>
      </c>
      <c r="J3" s="27">
        <f>TEM!B2</f>
        <v>1255</v>
      </c>
      <c r="K3" s="27">
        <f>Oracle!E8</f>
        <v>44</v>
      </c>
      <c r="L3" s="27">
        <f>Oracle!E17</f>
        <v>38</v>
      </c>
      <c r="M3" s="27">
        <f>Telecom!E8</f>
        <v>7</v>
      </c>
      <c r="N3" s="27">
        <f>Telecom!E17</f>
        <v>7</v>
      </c>
    </row>
    <row r="13" spans="1:14" x14ac:dyDescent="0.3">
      <c r="A13" t="s">
        <v>33</v>
      </c>
    </row>
    <row r="14" spans="1:14" x14ac:dyDescent="0.3">
      <c r="A14" t="s">
        <v>34</v>
      </c>
      <c r="B14" t="s">
        <v>35</v>
      </c>
      <c r="C14" t="s">
        <v>30</v>
      </c>
      <c r="D14" t="s">
        <v>36</v>
      </c>
      <c r="E14" t="s">
        <v>27</v>
      </c>
      <c r="F14" t="s">
        <v>37</v>
      </c>
      <c r="G14" t="s">
        <v>25</v>
      </c>
    </row>
    <row r="15" spans="1:14" x14ac:dyDescent="0.3">
      <c r="A15" s="11">
        <f>I3</f>
        <v>1493</v>
      </c>
      <c r="B15">
        <f>M3</f>
        <v>7</v>
      </c>
      <c r="C15" s="22">
        <f>K3</f>
        <v>44</v>
      </c>
      <c r="D15" s="22">
        <f>G3</f>
        <v>224</v>
      </c>
      <c r="E15" s="22">
        <f>E3</f>
        <v>478</v>
      </c>
      <c r="F15" s="22">
        <f>C3</f>
        <v>537</v>
      </c>
      <c r="G15" s="28">
        <f>A3</f>
        <v>957</v>
      </c>
    </row>
    <row r="18" spans="1:18" x14ac:dyDescent="0.3">
      <c r="B18" s="11"/>
      <c r="C18" s="11"/>
      <c r="D18" s="11"/>
      <c r="E18" s="11"/>
      <c r="F18" s="11"/>
    </row>
    <row r="19" spans="1:18" x14ac:dyDescent="0.3">
      <c r="A19" s="58" t="s">
        <v>12</v>
      </c>
      <c r="B19" s="58"/>
      <c r="C19" s="58"/>
      <c r="D19" s="58"/>
    </row>
    <row r="20" spans="1:18" x14ac:dyDescent="0.3">
      <c r="B20" t="str">
        <f>A26</f>
        <v>JAN</v>
      </c>
      <c r="C20" t="s">
        <v>50</v>
      </c>
      <c r="D20" t="s">
        <v>58</v>
      </c>
    </row>
    <row r="21" spans="1:18" x14ac:dyDescent="0.3">
      <c r="A21" t="s">
        <v>13</v>
      </c>
      <c r="B21">
        <f>0</f>
        <v>0</v>
      </c>
      <c r="C21">
        <v>0</v>
      </c>
      <c r="D21">
        <f>B24</f>
        <v>0</v>
      </c>
    </row>
    <row r="22" spans="1:18" ht="15" thickBot="1" x14ac:dyDescent="0.35">
      <c r="A22" t="s">
        <v>14</v>
      </c>
      <c r="B22">
        <f>'[1]DBMS CHARTS'!B37+'[1]MDM CHARTS'!B38+'[1]EDW &amp; SNOWFLAKE'!B37+'[1]CLOUD OPERATION'!B37+'[1]ORACLE FINANCIALS'!B37+'[1]TELECOM NETWORK'!B37</f>
        <v>0</v>
      </c>
      <c r="C22">
        <f>DBMS!C38</f>
        <v>0</v>
      </c>
      <c r="D22">
        <f>C24</f>
        <v>1</v>
      </c>
    </row>
    <row r="23" spans="1:18" ht="49.05" customHeight="1" x14ac:dyDescent="0.3">
      <c r="A23" s="29" t="s">
        <v>38</v>
      </c>
      <c r="B23" s="30" t="s">
        <v>39</v>
      </c>
      <c r="C23" s="30" t="s">
        <v>40</v>
      </c>
      <c r="D23" s="30"/>
      <c r="E23" s="3"/>
      <c r="F23" s="3"/>
      <c r="G23" s="3"/>
      <c r="H23" s="3"/>
      <c r="I23" s="3"/>
      <c r="J23" s="3"/>
      <c r="K23" s="3"/>
      <c r="L23" s="3"/>
      <c r="M23" s="4"/>
    </row>
    <row r="24" spans="1:18" ht="49.05" customHeight="1" x14ac:dyDescent="0.3">
      <c r="A24" s="42" t="s">
        <v>58</v>
      </c>
      <c r="B24" s="43">
        <f>DBMS!D37+MDM!D37+'EDW &amp; Snowflake'!D37+'Google Cloud &amp; GCP '!D37+Oracle!D37+Telecom!D37</f>
        <v>0</v>
      </c>
      <c r="C24" s="43">
        <f xml:space="preserve"> DBMS!D38 + MDM!D38 + 'EDW &amp; Snowflake'!D38 + 'Google Cloud &amp; GCP '!D38 + Oracle!D38 + Telecom!D38</f>
        <v>1</v>
      </c>
      <c r="D24" s="43"/>
      <c r="M24" s="5"/>
    </row>
    <row r="25" spans="1:18" ht="49.05" customHeight="1" x14ac:dyDescent="0.3">
      <c r="A25" s="42" t="s">
        <v>50</v>
      </c>
      <c r="B25" s="43">
        <f>DBMS!C37+MDM!C37+'EDW &amp; Snowflake'!C37+'Google Cloud &amp; GCP '!C37+Oracle!B37+Telecom!C37</f>
        <v>0</v>
      </c>
      <c r="C25" s="43">
        <f xml:space="preserve"> DBMS!C38 + MDM!C38 + 'EDW &amp; Snowflake'!C38 + 'Google Cloud &amp; GCP '!C38 + Oracle!C38 + Telecom!C38</f>
        <v>0</v>
      </c>
      <c r="D25" s="43"/>
      <c r="M25" s="5"/>
    </row>
    <row r="26" spans="1:18" ht="82.05" customHeight="1" x14ac:dyDescent="0.3">
      <c r="A26" s="31" t="s">
        <v>41</v>
      </c>
      <c r="B26" s="6">
        <f>DBMS!B37+MDM!B37+'EDW &amp; Snowflake'!B37+'Google Cloud &amp; GCP '!B37+Oracle!B37+Telecom!B37</f>
        <v>0</v>
      </c>
      <c r="C26" s="6">
        <f>DBMS!B38+MDM!B38+'EDW &amp; Snowflake'!B38+'Google Cloud &amp; GCP '!B38+Oracle!B37+Telecom!B38</f>
        <v>0</v>
      </c>
      <c r="D26" s="6"/>
      <c r="M26" s="5"/>
      <c r="R26" s="32"/>
    </row>
    <row r="29" spans="1:18" ht="18" x14ac:dyDescent="0.3">
      <c r="A29" s="59" t="s">
        <v>42</v>
      </c>
      <c r="B29" s="59"/>
      <c r="C29" s="59"/>
      <c r="D29" s="59"/>
      <c r="E29" s="59"/>
    </row>
    <row r="30" spans="1:18" ht="49.05" customHeight="1" x14ac:dyDescent="0.3">
      <c r="A30" s="33" t="s">
        <v>38</v>
      </c>
      <c r="B30" s="34" t="str">
        <f>A26</f>
        <v>JAN</v>
      </c>
      <c r="C30" s="35" t="s">
        <v>50</v>
      </c>
      <c r="D30" s="35" t="s">
        <v>63</v>
      </c>
      <c r="E30" s="36"/>
      <c r="F30" s="36"/>
      <c r="G30" s="36"/>
      <c r="H30" s="36"/>
      <c r="I30" s="36"/>
      <c r="J30" s="36"/>
      <c r="K30" s="37"/>
    </row>
    <row r="31" spans="1:18" ht="82.05" customHeight="1" x14ac:dyDescent="0.3">
      <c r="A31" s="10" t="s">
        <v>43</v>
      </c>
      <c r="B31" s="6">
        <f>DBMS!B3+MDM!B3+'EDW &amp; Snowflake'!B3+'Google Cloud &amp; GCP '!B3+Oracle!B3+Telecom!B3</f>
        <v>579</v>
      </c>
      <c r="C31" s="6">
        <f>DBMS!C3+MDM!C3+'EDW &amp; Snowflake'!C3+'Google Cloud &amp; GCP '!C3+Oracle!C3+Telecom!C3</f>
        <v>521</v>
      </c>
      <c r="D31" s="6">
        <f>DBMS!D3+MDM!D3+'EDW &amp; Snowflake'!D3+'Google Cloud &amp; GCP '!D3+Oracle!D3+Telecom!D3</f>
        <v>29</v>
      </c>
      <c r="K31" s="38"/>
      <c r="P31" s="32"/>
    </row>
    <row r="32" spans="1:18" ht="82.05" customHeight="1" x14ac:dyDescent="0.3">
      <c r="A32" s="10" t="s">
        <v>44</v>
      </c>
      <c r="B32" s="6">
        <f>DBMS!B4+MDM!B4+'EDW &amp; Snowflake'!B4+'Google Cloud &amp; GCP '!B4+Oracle!B4+Telecom!B4</f>
        <v>18</v>
      </c>
      <c r="C32" s="6">
        <f>DBMS!C4+MDM!C4+'EDW &amp; Snowflake'!C4+'Google Cloud &amp; GCP '!C4+Oracle!C4+Telecom!C4</f>
        <v>13</v>
      </c>
      <c r="D32" s="6">
        <f>DBMS!D4+MDM!D4+'EDW &amp; Snowflake'!D4+'Google Cloud &amp; GCP '!D4+Oracle!D4+Telecom!D4</f>
        <v>658</v>
      </c>
      <c r="K32" s="38"/>
    </row>
    <row r="33" spans="1:11" ht="82.05" customHeight="1" x14ac:dyDescent="0.3">
      <c r="A33" s="10" t="s">
        <v>45</v>
      </c>
      <c r="B33" s="6">
        <f>DBMS!B5+MDM!B5+'EDW &amp; Snowflake'!B5+'Google Cloud &amp; GCP '!B5+Oracle!B5+Telecom!B5</f>
        <v>35</v>
      </c>
      <c r="C33" s="6">
        <f>DBMS!C5+MDM!C5+'EDW &amp; Snowflake'!C5+'Google Cloud &amp; GCP '!C5+Oracle!C5+Telecom!C5</f>
        <v>30</v>
      </c>
      <c r="D33" s="6">
        <f>DBMS!D5+MDM!D5+'EDW &amp; Snowflake'!D5+'Google Cloud &amp; GCP '!D5+Oracle!D5+Telecom!D5</f>
        <v>21</v>
      </c>
      <c r="K33" s="38"/>
    </row>
    <row r="34" spans="1:11" ht="48" customHeight="1" x14ac:dyDescent="0.3">
      <c r="A34" s="10" t="s">
        <v>46</v>
      </c>
      <c r="B34" s="6">
        <f>DBMS!B6+MDM!B6+'EDW &amp; Snowflake'!B6+'Google Cloud &amp; GCP '!B6+Oracle!B6+Telecom!B6</f>
        <v>119</v>
      </c>
      <c r="C34" s="6">
        <f>DBMS!C6+MDM!C6+'EDW &amp; Snowflake'!C6+'Google Cloud &amp; GCP '!C6+Oracle!C6+Telecom!C6</f>
        <v>105</v>
      </c>
      <c r="D34" s="6">
        <f>DBMS!D6+MDM!D6+'EDW &amp; Snowflake'!D6+'Google Cloud &amp; GCP '!D6+Oracle!D6+Telecom!D6</f>
        <v>93</v>
      </c>
      <c r="E34" s="39"/>
      <c r="F34" s="39"/>
      <c r="G34" s="39"/>
      <c r="H34" s="39"/>
      <c r="I34" s="39"/>
      <c r="J34" s="39"/>
      <c r="K34" s="40"/>
    </row>
    <row r="39" spans="1:11" ht="15.6" x14ac:dyDescent="0.3">
      <c r="A39" s="60" t="str">
        <f>A26</f>
        <v>JAN</v>
      </c>
      <c r="B39" s="61"/>
      <c r="C39" s="60" t="s">
        <v>50</v>
      </c>
      <c r="D39" s="61"/>
      <c r="E39" s="60" t="s">
        <v>63</v>
      </c>
      <c r="F39" s="61"/>
    </row>
    <row r="40" spans="1:11" x14ac:dyDescent="0.3">
      <c r="A40" s="41" t="s">
        <v>47</v>
      </c>
      <c r="B40" s="41" t="s">
        <v>48</v>
      </c>
      <c r="C40" s="41" t="s">
        <v>47</v>
      </c>
      <c r="D40" s="41" t="s">
        <v>48</v>
      </c>
      <c r="E40" s="41" t="s">
        <v>47</v>
      </c>
      <c r="F40" s="41" t="s">
        <v>48</v>
      </c>
    </row>
    <row r="41" spans="1:11" x14ac:dyDescent="0.3">
      <c r="A41" s="27">
        <f>DBMS!B8+MDM!B8+'EDW &amp; Snowflake'!B8+'Google Cloud &amp; GCP '!B8+Oracle!B8+Telecom!B8</f>
        <v>758</v>
      </c>
      <c r="B41" s="27">
        <f>DBMS!B17+MDM!B17+'EDW &amp; Snowflake'!B17+'Google Cloud &amp; GCP '!B17+Oracle!B17+Telecom!B17</f>
        <v>745</v>
      </c>
      <c r="C41" s="27">
        <f>DBMS!C8+MDM!C8+'EDW &amp; Snowflake'!C8+'Google Cloud &amp; GCP '!C8+Oracle!C8+Telecom!C8</f>
        <v>672</v>
      </c>
      <c r="D41" s="27">
        <f>DBMS!C17+MDM!C17+'EDW &amp; Snowflake'!C17+'Google Cloud &amp; GCP '!C17+Oracle!C17+Telecom!C17</f>
        <v>657</v>
      </c>
      <c r="E41" s="27">
        <f>DBMS!D8+MDM!D8+'EDW &amp; Snowflake'!D8+'Google Cloud &amp; GCP '!D8+Oracle!D8+Telecom!D8</f>
        <v>817</v>
      </c>
      <c r="F41" s="27">
        <f>DBMS!E17+MDM!E17+'EDW &amp; Snowflake'!E17+'Google Cloud &amp; GCP '!E17+Oracle!E17+Telecom!E17</f>
        <v>2214</v>
      </c>
    </row>
    <row r="42" spans="1:11" x14ac:dyDescent="0.3">
      <c r="A42" s="11">
        <f>A41</f>
        <v>758</v>
      </c>
      <c r="B42" s="11">
        <f>AVERAGE(A41:B41)</f>
        <v>751.5</v>
      </c>
      <c r="C42" s="11">
        <f>C41</f>
        <v>672</v>
      </c>
      <c r="D42" s="11">
        <f>AVERAGE(C41:D41)</f>
        <v>664.5</v>
      </c>
      <c r="E42" s="11">
        <f t="shared" ref="E42:F42" si="0">AVERAGE(D41:E41)</f>
        <v>737</v>
      </c>
      <c r="F42" s="11">
        <f t="shared" si="0"/>
        <v>1515.5</v>
      </c>
    </row>
    <row r="43" spans="1:11" x14ac:dyDescent="0.3">
      <c r="A43" s="11"/>
      <c r="B43" s="11"/>
      <c r="C43" s="11"/>
      <c r="D43" s="11"/>
      <c r="E43" s="11"/>
      <c r="F43" s="11"/>
    </row>
    <row r="56" spans="1:5" x14ac:dyDescent="0.3">
      <c r="A56" s="62" t="s">
        <v>11</v>
      </c>
      <c r="B56" s="62"/>
      <c r="C56" s="62"/>
      <c r="D56" s="62"/>
      <c r="E56" s="62"/>
    </row>
    <row r="57" spans="1:5" x14ac:dyDescent="0.3">
      <c r="A57" s="22"/>
      <c r="B57" s="22" t="str">
        <f>A39</f>
        <v>JAN</v>
      </c>
      <c r="C57" s="22" t="e">
        <f>#REF!</f>
        <v>#REF!</v>
      </c>
      <c r="D57" s="22" t="e">
        <f>#REF!</f>
        <v>#REF!</v>
      </c>
      <c r="E57" s="22" t="s">
        <v>49</v>
      </c>
    </row>
    <row r="58" spans="1:5" x14ac:dyDescent="0.3">
      <c r="A58" s="22" t="s">
        <v>0</v>
      </c>
      <c r="B58" s="22">
        <f>'[2]DBMS CHARTS'!B21+'[2]MDM CHARTS'!B21+[2]EDW_SNOWFLAKE!B21+'[2]CLOUD OPERATION'!B21+'[2]ORACLE FINANCIALS'!B21+'[2]Telecom Network'!B21</f>
        <v>1</v>
      </c>
      <c r="C58" s="22">
        <f>'[2]DBMS CHARTS'!C21+'[2]MDM CHARTS'!C21+[2]EDW_SNOWFLAKE!C21+'[2]CLOUD OPERATION'!C211+'[2]ORACLE FINANCIALS'!C21+'[2]Telecom Network'!C21</f>
        <v>2</v>
      </c>
      <c r="D58" s="22">
        <f>'[2]DBMS CHARTS'!D21+'[2]MDM CHARTS'!D21+[2]EDW_SNOWFLAKE!D21+'[2]CLOUD OPERATION'!D21+'[2]ORACLE FINANCIALS'!D21+'[2]Telecom Network'!D21</f>
        <v>1</v>
      </c>
      <c r="E58" s="24">
        <f>SUM(B58:D58)</f>
        <v>4</v>
      </c>
    </row>
    <row r="59" spans="1:5" x14ac:dyDescent="0.3">
      <c r="A59" s="22" t="s">
        <v>1</v>
      </c>
      <c r="B59" s="22">
        <f>'[2]DBMS CHARTS'!B22+'[2]MDM CHARTS'!B22+[2]EDW_SNOWFLAKE!B22+'[2]CLOUD OPERATION'!B22+'[2]ORACLE FINANCIALS'!B22+'[2]Telecom Network'!B22</f>
        <v>5</v>
      </c>
      <c r="C59" s="22">
        <f>'[2]DBMS CHARTS'!C22+'[2]MDM CHARTS'!C22+[2]EDW_SNOWFLAKE!C22+'[2]CLOUD OPERATION'!C22+'[2]ORACLE FINANCIALS'!C22+'[2]Telecom Network'!C22</f>
        <v>10</v>
      </c>
      <c r="D59" s="22">
        <f>'[2]DBMS CHARTS'!D22+'[2]MDM CHARTS'!D22+[2]EDW_SNOWFLAKE!D22+'[2]CLOUD OPERATION'!D22+'[2]ORACLE FINANCIALS'!D22+'[2]Telecom Network'!D22</f>
        <v>5</v>
      </c>
      <c r="E59" s="24">
        <f t="shared" ref="E59:E61" si="1">SUM(B59:D59)</f>
        <v>20</v>
      </c>
    </row>
    <row r="60" spans="1:5" x14ac:dyDescent="0.3">
      <c r="A60" s="22" t="s">
        <v>9</v>
      </c>
      <c r="B60" s="22">
        <f>'[2]DBMS CHARTS'!B23+'[2]MDM CHARTS'!B23+[2]EDW_SNOWFLAKE!B23+'[2]CLOUD OPERATION'!B23+'[2]ORACLE FINANCIALS'!B23+'[2]Telecom Network'!B23</f>
        <v>14</v>
      </c>
      <c r="C60" s="22">
        <f>'[2]DBMS CHARTS'!C23+'[2]MDM CHARTS'!C23+[2]EDW_SNOWFLAKE!C23+'[2]CLOUD OPERATION'!C23+'[2]ORACLE FINANCIALS'!C23+'[2]Telecom Network'!C23</f>
        <v>3</v>
      </c>
      <c r="D60" s="22">
        <f>'[2]DBMS CHARTS'!D23+'[2]MDM CHARTS'!D23+[2]EDW_SNOWFLAKE!D23+'[2]CLOUD OPERATION'!D23+'[2]ORACLE FINANCIALS'!D23+'[2]Telecom Network'!D23</f>
        <v>20</v>
      </c>
      <c r="E60" s="24">
        <f t="shared" si="1"/>
        <v>37</v>
      </c>
    </row>
    <row r="61" spans="1:5" x14ac:dyDescent="0.3">
      <c r="A61" s="22" t="s">
        <v>10</v>
      </c>
      <c r="B61" s="22">
        <f>'[2]DBMS CHARTS'!B24+'[2]MDM CHARTS'!B24+[2]EDW_SNOWFLAKE!B24+'[2]CLOUD OPERATION'!B24+'[2]ORACLE FINANCIALS'!B24+'[2]Telecom Network'!B24</f>
        <v>40</v>
      </c>
      <c r="C61" s="22">
        <f>'[2]DBMS CHARTS'!C24+'[2]MDM CHARTS'!C24+[2]EDW_SNOWFLAKE!C24+'[2]CLOUD OPERATION'!C24+'[2]ORACLE FINANCIALS'!C24+'[2]Telecom Network'!C24</f>
        <v>8</v>
      </c>
      <c r="D61" s="22">
        <f>'[2]DBMS CHARTS'!D24+'[2]MDM CHARTS'!D24+[2]EDW_SNOWFLAKE!D24+'[2]CLOUD OPERATION'!D24+'[2]ORACLE FINANCIALS'!D24+'[2]Telecom Network'!D24</f>
        <v>27</v>
      </c>
      <c r="E61" s="24">
        <f t="shared" si="1"/>
        <v>75</v>
      </c>
    </row>
  </sheetData>
  <mergeCells count="13">
    <mergeCell ref="M1:N1"/>
    <mergeCell ref="A19:D19"/>
    <mergeCell ref="A29:E29"/>
    <mergeCell ref="A39:B39"/>
    <mergeCell ref="A56:E56"/>
    <mergeCell ref="C39:D39"/>
    <mergeCell ref="A1:B1"/>
    <mergeCell ref="C1:D1"/>
    <mergeCell ref="E1:F1"/>
    <mergeCell ref="G1:H1"/>
    <mergeCell ref="I1:J1"/>
    <mergeCell ref="K1:L1"/>
    <mergeCell ref="E39:F39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2093-A252-4B1F-849E-E71AD305C253}">
  <dimension ref="A1:M8"/>
  <sheetViews>
    <sheetView tabSelected="1" zoomScale="74" zoomScaleNormal="94" workbookViewId="0">
      <selection activeCell="I18" sqref="I18"/>
    </sheetView>
  </sheetViews>
  <sheetFormatPr defaultRowHeight="14.4" x14ac:dyDescent="0.3"/>
  <cols>
    <col min="1" max="1" width="28.88671875" bestFit="1" customWidth="1"/>
    <col min="4" max="4" width="13.6640625" customWidth="1"/>
    <col min="5" max="5" width="27" bestFit="1" customWidth="1"/>
    <col min="6" max="6" width="17.44140625" customWidth="1"/>
    <col min="7" max="7" width="27.88671875" bestFit="1" customWidth="1"/>
    <col min="8" max="8" width="18.5546875" bestFit="1" customWidth="1"/>
    <col min="9" max="9" width="17.6640625" bestFit="1" customWidth="1"/>
    <col min="10" max="10" width="18.33203125" bestFit="1" customWidth="1"/>
    <col min="11" max="11" width="17.21875" bestFit="1" customWidth="1"/>
    <col min="12" max="12" width="14.77734375" bestFit="1" customWidth="1"/>
    <col min="13" max="13" width="20" bestFit="1" customWidth="1"/>
  </cols>
  <sheetData>
    <row r="1" spans="1:13" x14ac:dyDescent="0.3">
      <c r="A1" s="21" t="s">
        <v>64</v>
      </c>
      <c r="B1" s="21" t="s">
        <v>47</v>
      </c>
      <c r="C1" s="21" t="s">
        <v>48</v>
      </c>
      <c r="D1" s="21" t="s">
        <v>65</v>
      </c>
      <c r="E1" s="45" t="s">
        <v>66</v>
      </c>
      <c r="F1" s="21" t="s">
        <v>67</v>
      </c>
      <c r="G1" s="21" t="s">
        <v>68</v>
      </c>
      <c r="H1" s="21" t="s">
        <v>69</v>
      </c>
      <c r="I1" s="21" t="s">
        <v>70</v>
      </c>
      <c r="J1" s="21" t="s">
        <v>71</v>
      </c>
      <c r="K1" s="21" t="s">
        <v>72</v>
      </c>
      <c r="L1" s="21" t="s">
        <v>73</v>
      </c>
      <c r="M1" s="21" t="s">
        <v>74</v>
      </c>
    </row>
    <row r="2" spans="1:13" x14ac:dyDescent="0.3">
      <c r="A2" s="46" t="s">
        <v>75</v>
      </c>
      <c r="B2" s="21">
        <f>Oracle!E8</f>
        <v>44</v>
      </c>
      <c r="C2" s="21">
        <f>Oracle!E17</f>
        <v>38</v>
      </c>
      <c r="D2" s="21">
        <f>Oracle!E26</f>
        <v>6</v>
      </c>
      <c r="E2" s="47">
        <v>2</v>
      </c>
      <c r="F2" s="21">
        <v>1</v>
      </c>
      <c r="G2" s="21">
        <v>5</v>
      </c>
      <c r="H2" s="48">
        <f t="shared" ref="H2:H7" si="0">G2/B2</f>
        <v>0.11363636363636363</v>
      </c>
      <c r="I2" s="48">
        <f t="shared" ref="I2:I7" si="1">E2/B2</f>
        <v>4.5454545454545456E-2</v>
      </c>
      <c r="J2" s="49">
        <f>100%-H2</f>
        <v>0.88636363636363635</v>
      </c>
      <c r="K2" s="49">
        <f>100%-I2</f>
        <v>0.95454545454545459</v>
      </c>
      <c r="L2" s="48">
        <f t="shared" ref="L2:L7" si="2">F2/B2</f>
        <v>2.2727272727272728E-2</v>
      </c>
      <c r="M2" s="50">
        <f t="shared" ref="M2:M7" si="3">100%-L2</f>
        <v>0.97727272727272729</v>
      </c>
    </row>
    <row r="3" spans="1:13" x14ac:dyDescent="0.3">
      <c r="A3" s="46" t="s">
        <v>76</v>
      </c>
      <c r="B3" s="21">
        <f>DBMS!E8</f>
        <v>957</v>
      </c>
      <c r="C3" s="21">
        <f>DBMS!E17</f>
        <v>945</v>
      </c>
      <c r="D3" s="21">
        <f>DBMS!E26</f>
        <v>12</v>
      </c>
      <c r="E3" s="47">
        <v>4</v>
      </c>
      <c r="F3" s="21">
        <v>3</v>
      </c>
      <c r="G3" s="21">
        <v>2</v>
      </c>
      <c r="H3" s="51">
        <f t="shared" si="0"/>
        <v>2.0898641588296763E-3</v>
      </c>
      <c r="I3" s="51">
        <f t="shared" si="1"/>
        <v>4.1797283176593526E-3</v>
      </c>
      <c r="J3" s="49">
        <f>100%-H3</f>
        <v>0.99791013584117028</v>
      </c>
      <c r="K3" s="49">
        <f>100%-I3</f>
        <v>0.99582027168234066</v>
      </c>
      <c r="L3" s="48">
        <f t="shared" si="2"/>
        <v>3.134796238244514E-3</v>
      </c>
      <c r="M3" s="50">
        <f t="shared" si="3"/>
        <v>0.99686520376175547</v>
      </c>
    </row>
    <row r="4" spans="1:13" x14ac:dyDescent="0.3">
      <c r="A4" s="46" t="s">
        <v>77</v>
      </c>
      <c r="B4" s="21">
        <f>'Google Cloud &amp; GCP '!E8</f>
        <v>224</v>
      </c>
      <c r="C4" s="21">
        <f>'Google Cloud &amp; GCP '!E17</f>
        <v>218</v>
      </c>
      <c r="D4" s="21">
        <f>'Google Cloud &amp; GCP '!E26</f>
        <v>6</v>
      </c>
      <c r="E4" s="47">
        <v>4</v>
      </c>
      <c r="F4" s="21">
        <v>4</v>
      </c>
      <c r="G4" s="21">
        <v>8</v>
      </c>
      <c r="H4" s="51">
        <f t="shared" si="0"/>
        <v>3.5714285714285712E-2</v>
      </c>
      <c r="I4" s="51">
        <f t="shared" si="1"/>
        <v>1.7857142857142856E-2</v>
      </c>
      <c r="J4" s="49">
        <f t="shared" ref="J4:K7" si="4">100%-H4</f>
        <v>0.9642857142857143</v>
      </c>
      <c r="K4" s="49">
        <f t="shared" si="4"/>
        <v>0.9821428571428571</v>
      </c>
      <c r="L4" s="48">
        <f t="shared" si="2"/>
        <v>1.7857142857142856E-2</v>
      </c>
      <c r="M4" s="50">
        <f t="shared" si="3"/>
        <v>0.9821428571428571</v>
      </c>
    </row>
    <row r="5" spans="1:13" x14ac:dyDescent="0.3">
      <c r="A5" s="46" t="s">
        <v>78</v>
      </c>
      <c r="B5" s="21">
        <f>MDM!E8</f>
        <v>537</v>
      </c>
      <c r="C5" s="21">
        <f>MDM!E17</f>
        <v>537</v>
      </c>
      <c r="D5" s="21">
        <f>MDM!E26</f>
        <v>0</v>
      </c>
      <c r="E5" s="47">
        <v>0</v>
      </c>
      <c r="F5" s="21">
        <v>0</v>
      </c>
      <c r="G5" s="21">
        <v>0</v>
      </c>
      <c r="H5" s="51">
        <f t="shared" si="0"/>
        <v>0</v>
      </c>
      <c r="I5" s="51">
        <f t="shared" si="1"/>
        <v>0</v>
      </c>
      <c r="J5" s="49">
        <f t="shared" si="4"/>
        <v>1</v>
      </c>
      <c r="K5" s="49">
        <f t="shared" si="4"/>
        <v>1</v>
      </c>
      <c r="L5" s="48">
        <f t="shared" si="2"/>
        <v>0</v>
      </c>
      <c r="M5" s="50">
        <f t="shared" si="3"/>
        <v>1</v>
      </c>
    </row>
    <row r="6" spans="1:13" x14ac:dyDescent="0.3">
      <c r="A6" s="46" t="s">
        <v>80</v>
      </c>
      <c r="B6" s="21">
        <f>'EDW &amp; Snowflake'!E8</f>
        <v>478</v>
      </c>
      <c r="C6" s="21">
        <f>'EDW &amp; Snowflake'!E17</f>
        <v>469</v>
      </c>
      <c r="D6" s="21">
        <f>'EDW &amp; Snowflake'!E26</f>
        <v>9</v>
      </c>
      <c r="E6" s="47">
        <v>3</v>
      </c>
      <c r="F6" s="21">
        <v>0</v>
      </c>
      <c r="G6" s="21">
        <v>0</v>
      </c>
      <c r="H6" s="51">
        <f t="shared" si="0"/>
        <v>0</v>
      </c>
      <c r="I6" s="51">
        <f t="shared" si="1"/>
        <v>6.2761506276150627E-3</v>
      </c>
      <c r="J6" s="49">
        <f t="shared" si="4"/>
        <v>1</v>
      </c>
      <c r="K6" s="49">
        <f t="shared" si="4"/>
        <v>0.99372384937238489</v>
      </c>
      <c r="L6" s="48">
        <f t="shared" si="2"/>
        <v>0</v>
      </c>
      <c r="M6" s="50">
        <f t="shared" si="3"/>
        <v>1</v>
      </c>
    </row>
    <row r="7" spans="1:13" x14ac:dyDescent="0.3">
      <c r="A7" s="46" t="s">
        <v>79</v>
      </c>
      <c r="B7" s="21">
        <f>Telecom!E8</f>
        <v>7</v>
      </c>
      <c r="C7" s="21">
        <f>Telecom!E17</f>
        <v>7</v>
      </c>
      <c r="D7" s="21">
        <f>Telecom!E26</f>
        <v>0</v>
      </c>
      <c r="E7" s="47">
        <v>2</v>
      </c>
      <c r="F7" s="21">
        <v>0</v>
      </c>
      <c r="G7" s="21">
        <v>0</v>
      </c>
      <c r="H7" s="51">
        <f t="shared" si="0"/>
        <v>0</v>
      </c>
      <c r="I7" s="51">
        <f t="shared" si="1"/>
        <v>0.2857142857142857</v>
      </c>
      <c r="J7" s="49">
        <f t="shared" si="4"/>
        <v>1</v>
      </c>
      <c r="K7" s="49">
        <f t="shared" si="4"/>
        <v>0.7142857142857143</v>
      </c>
      <c r="L7" s="48">
        <f t="shared" si="2"/>
        <v>0</v>
      </c>
      <c r="M7" s="50">
        <f t="shared" si="3"/>
        <v>1</v>
      </c>
    </row>
    <row r="8" spans="1:13" x14ac:dyDescent="0.3">
      <c r="B8">
        <f>SUM(B2:B7)</f>
        <v>2247</v>
      </c>
      <c r="C8">
        <f>SUM(C2:C7)</f>
        <v>2214</v>
      </c>
      <c r="D8" s="52">
        <f>SUM(D2:D7)</f>
        <v>33</v>
      </c>
      <c r="E8" s="28"/>
      <c r="J8" s="53">
        <f>AVERAGE(J2:J7)</f>
        <v>0.9747599144150868</v>
      </c>
      <c r="K8" s="54">
        <f>AVERAGE(K2:K7)</f>
        <v>0.94008635783812533</v>
      </c>
      <c r="L8" s="55">
        <f>AVERAGE(L2:L7)</f>
        <v>7.2865353037766837E-3</v>
      </c>
      <c r="M8" s="56">
        <f>AVERAGE(M2:M7)</f>
        <v>0.99271346469622335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515D-293D-774F-ACD7-846537DF9D3C}">
  <dimension ref="A1:S108"/>
  <sheetViews>
    <sheetView topLeftCell="A104" zoomScale="74" zoomScaleNormal="166" workbookViewId="0">
      <selection activeCell="Q122" sqref="Q122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186</v>
      </c>
      <c r="C3" s="22">
        <v>185</v>
      </c>
      <c r="D3" s="11">
        <v>15</v>
      </c>
      <c r="E3">
        <f>SUM(B3:D3)</f>
        <v>386</v>
      </c>
    </row>
    <row r="4" spans="1:5" x14ac:dyDescent="0.3">
      <c r="A4" s="22" t="s">
        <v>1</v>
      </c>
      <c r="B4" s="22">
        <v>12</v>
      </c>
      <c r="C4" s="22">
        <v>11</v>
      </c>
      <c r="D4" s="11">
        <v>226</v>
      </c>
      <c r="E4">
        <f t="shared" ref="E4:E7" si="0">SUM(B4:D4)</f>
        <v>249</v>
      </c>
    </row>
    <row r="5" spans="1:5" x14ac:dyDescent="0.3">
      <c r="A5" s="22" t="s">
        <v>9</v>
      </c>
      <c r="B5" s="22">
        <v>29</v>
      </c>
      <c r="C5" s="22">
        <v>21</v>
      </c>
      <c r="D5" s="11">
        <v>16</v>
      </c>
      <c r="E5">
        <f t="shared" si="0"/>
        <v>66</v>
      </c>
    </row>
    <row r="6" spans="1:5" x14ac:dyDescent="0.3">
      <c r="A6" s="22" t="s">
        <v>10</v>
      </c>
      <c r="B6" s="22">
        <v>99</v>
      </c>
      <c r="C6" s="22">
        <v>84</v>
      </c>
      <c r="D6" s="11">
        <v>60</v>
      </c>
      <c r="E6">
        <f t="shared" si="0"/>
        <v>243</v>
      </c>
    </row>
    <row r="7" spans="1:5" x14ac:dyDescent="0.3">
      <c r="A7" s="22" t="s">
        <v>52</v>
      </c>
      <c r="B7" s="22">
        <v>0</v>
      </c>
      <c r="C7" s="22">
        <v>0</v>
      </c>
      <c r="D7" s="11">
        <v>13</v>
      </c>
      <c r="E7">
        <f t="shared" si="0"/>
        <v>13</v>
      </c>
    </row>
    <row r="8" spans="1:5" ht="18" x14ac:dyDescent="0.35">
      <c r="A8" s="22" t="s">
        <v>17</v>
      </c>
      <c r="B8" s="24">
        <f>SUM(B3:B7)</f>
        <v>326</v>
      </c>
      <c r="C8" s="24">
        <f>SUM(C3:C7)</f>
        <v>301</v>
      </c>
      <c r="D8" s="24">
        <f>SUM(D3:D7)</f>
        <v>330</v>
      </c>
      <c r="E8" s="20">
        <f>SUM(B8:D8)</f>
        <v>957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">
        <v>51</v>
      </c>
    </row>
    <row r="12" spans="1:5" x14ac:dyDescent="0.3">
      <c r="A12" s="22" t="s">
        <v>0</v>
      </c>
      <c r="B12" s="22">
        <v>186</v>
      </c>
      <c r="C12" s="22">
        <v>184</v>
      </c>
      <c r="D12" s="11">
        <v>15</v>
      </c>
      <c r="E12">
        <f>SUM(B12:D12)</f>
        <v>385</v>
      </c>
    </row>
    <row r="13" spans="1:5" x14ac:dyDescent="0.3">
      <c r="A13" s="22" t="s">
        <v>1</v>
      </c>
      <c r="B13" s="22">
        <v>12</v>
      </c>
      <c r="C13" s="22">
        <v>11</v>
      </c>
      <c r="D13" s="11">
        <v>226</v>
      </c>
      <c r="E13">
        <f t="shared" ref="E13:E16" si="1">SUM(B13:D13)</f>
        <v>249</v>
      </c>
    </row>
    <row r="14" spans="1:5" x14ac:dyDescent="0.3">
      <c r="A14" s="22" t="s">
        <v>9</v>
      </c>
      <c r="B14" s="22">
        <v>26</v>
      </c>
      <c r="C14" s="22">
        <v>19</v>
      </c>
      <c r="D14" s="11">
        <v>16</v>
      </c>
      <c r="E14">
        <f t="shared" si="1"/>
        <v>61</v>
      </c>
    </row>
    <row r="15" spans="1:5" x14ac:dyDescent="0.3">
      <c r="A15" s="22" t="s">
        <v>10</v>
      </c>
      <c r="B15" s="22">
        <v>94</v>
      </c>
      <c r="C15" s="22">
        <v>84</v>
      </c>
      <c r="D15" s="11">
        <v>59</v>
      </c>
      <c r="E15">
        <f t="shared" si="1"/>
        <v>237</v>
      </c>
    </row>
    <row r="16" spans="1:5" x14ac:dyDescent="0.3">
      <c r="A16" s="22" t="s">
        <v>52</v>
      </c>
      <c r="B16" s="22"/>
      <c r="C16" s="22"/>
      <c r="D16" s="11">
        <v>13</v>
      </c>
      <c r="E16">
        <f t="shared" si="1"/>
        <v>13</v>
      </c>
    </row>
    <row r="17" spans="1:12" ht="18" x14ac:dyDescent="0.35">
      <c r="A17" s="22" t="s">
        <v>17</v>
      </c>
      <c r="B17" s="24">
        <f>SUM(B12:B16)</f>
        <v>318</v>
      </c>
      <c r="C17" s="24">
        <f>SUM(C12:C16)</f>
        <v>298</v>
      </c>
      <c r="D17" s="24">
        <f>SUM(D12:D16)</f>
        <v>329</v>
      </c>
      <c r="E17" s="20">
        <f>SUM(B17:D17)</f>
        <v>945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">
        <v>51</v>
      </c>
    </row>
    <row r="21" spans="1:12" x14ac:dyDescent="0.3">
      <c r="A21" s="22" t="s">
        <v>0</v>
      </c>
      <c r="B21" s="22">
        <f>B3-B12</f>
        <v>0</v>
      </c>
      <c r="C21" s="22">
        <f t="shared" ref="C21:D21" si="2">C3-C12</f>
        <v>1</v>
      </c>
      <c r="D21" s="22">
        <f t="shared" si="2"/>
        <v>0</v>
      </c>
      <c r="E21">
        <f>SUM(B21:D21)</f>
        <v>1</v>
      </c>
    </row>
    <row r="22" spans="1:12" x14ac:dyDescent="0.3">
      <c r="A22" s="22" t="s">
        <v>1</v>
      </c>
      <c r="B22" s="22">
        <f t="shared" ref="B22:D22" si="3">B4-B13</f>
        <v>0</v>
      </c>
      <c r="C22" s="22">
        <f t="shared" si="3"/>
        <v>0</v>
      </c>
      <c r="D22" s="22">
        <f t="shared" si="3"/>
        <v>0</v>
      </c>
      <c r="E22">
        <f t="shared" ref="E22:E25" si="4">SUM(B22:D22)</f>
        <v>0</v>
      </c>
    </row>
    <row r="23" spans="1:12" x14ac:dyDescent="0.3">
      <c r="A23" s="22" t="s">
        <v>9</v>
      </c>
      <c r="B23" s="22">
        <f t="shared" ref="B23:D23" si="5">B5-B14</f>
        <v>3</v>
      </c>
      <c r="C23" s="22">
        <f t="shared" si="5"/>
        <v>2</v>
      </c>
      <c r="D23" s="22">
        <f t="shared" si="5"/>
        <v>0</v>
      </c>
      <c r="E23">
        <f t="shared" si="4"/>
        <v>5</v>
      </c>
    </row>
    <row r="24" spans="1:12" x14ac:dyDescent="0.3">
      <c r="A24" s="22" t="s">
        <v>10</v>
      </c>
      <c r="B24" s="22">
        <f t="shared" ref="B24:D24" si="6">B6-B15</f>
        <v>5</v>
      </c>
      <c r="C24" s="22">
        <f t="shared" si="6"/>
        <v>0</v>
      </c>
      <c r="D24" s="22">
        <f t="shared" si="6"/>
        <v>1</v>
      </c>
      <c r="E24">
        <f t="shared" si="4"/>
        <v>6</v>
      </c>
    </row>
    <row r="25" spans="1:12" x14ac:dyDescent="0.3">
      <c r="A25" s="22" t="s">
        <v>52</v>
      </c>
      <c r="C25" s="22">
        <f t="shared" ref="C25:D25" si="7">C7-C16</f>
        <v>0</v>
      </c>
      <c r="D25" s="22">
        <f t="shared" si="7"/>
        <v>0</v>
      </c>
      <c r="E25">
        <f t="shared" si="4"/>
        <v>0</v>
      </c>
    </row>
    <row r="26" spans="1:12" ht="18.600000000000001" thickBot="1" x14ac:dyDescent="0.4">
      <c r="A26" s="22" t="s">
        <v>17</v>
      </c>
      <c r="B26" s="24">
        <f>SUM(B21:B24)</f>
        <v>8</v>
      </c>
      <c r="C26" s="24">
        <f t="shared" ref="C26:D26" si="8">SUM(C21:C24)</f>
        <v>3</v>
      </c>
      <c r="D26" s="24">
        <f t="shared" si="8"/>
        <v>1</v>
      </c>
      <c r="E26" s="20">
        <f>SUM(B26:D26)</f>
        <v>12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6</v>
      </c>
      <c r="D30" s="19">
        <v>92</v>
      </c>
      <c r="E30" s="16">
        <v>0</v>
      </c>
      <c r="F30" s="17">
        <v>0</v>
      </c>
      <c r="G30" s="18">
        <v>16</v>
      </c>
      <c r="H30" s="19">
        <v>128</v>
      </c>
      <c r="I30" s="19">
        <v>0</v>
      </c>
      <c r="J30" s="19">
        <v>1</v>
      </c>
      <c r="K30" s="19">
        <v>8</v>
      </c>
      <c r="L30" s="19">
        <v>6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9">C2</f>
        <v>Feb'25</v>
      </c>
      <c r="D36" s="21" t="str">
        <f t="shared" si="9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F30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1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326</v>
      </c>
      <c r="C59" s="7">
        <f>B17</f>
        <v>318</v>
      </c>
      <c r="D59" s="6">
        <f>C8</f>
        <v>301</v>
      </c>
      <c r="E59" s="6">
        <f>C17</f>
        <v>298</v>
      </c>
      <c r="F59" s="6">
        <f>D8</f>
        <v>330</v>
      </c>
      <c r="G59" s="6">
        <f>D17</f>
        <v>329</v>
      </c>
      <c r="H59" s="5"/>
    </row>
    <row r="60" spans="1:8" x14ac:dyDescent="0.3">
      <c r="B60">
        <f>B59</f>
        <v>326</v>
      </c>
      <c r="C60">
        <f>AVERAGE(B59,D59)</f>
        <v>313.5</v>
      </c>
      <c r="D60">
        <f>D59</f>
        <v>301</v>
      </c>
      <c r="E60">
        <f t="shared" ref="E60" si="10">E59</f>
        <v>298</v>
      </c>
      <c r="F60">
        <f t="shared" ref="F60" si="11">F59</f>
        <v>330</v>
      </c>
      <c r="G60">
        <f t="shared" ref="G60" si="12">G59</f>
        <v>329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9" x14ac:dyDescent="0.3">
      <c r="A97" s="23">
        <v>45682</v>
      </c>
      <c r="B97" s="26">
        <f>[3]DATA!B29</f>
        <v>0</v>
      </c>
    </row>
    <row r="98" spans="1:19" x14ac:dyDescent="0.3">
      <c r="A98" s="23">
        <v>45683</v>
      </c>
      <c r="B98" s="26">
        <f>[3]DATA!B30</f>
        <v>0</v>
      </c>
    </row>
    <row r="99" spans="1:19" x14ac:dyDescent="0.3">
      <c r="A99" s="23">
        <v>45684</v>
      </c>
      <c r="B99" s="26">
        <f>[3]DATA!B31</f>
        <v>0</v>
      </c>
    </row>
    <row r="100" spans="1:19" x14ac:dyDescent="0.3">
      <c r="A100" s="23">
        <v>45685</v>
      </c>
      <c r="B100" s="26">
        <f>[3]DATA!B32</f>
        <v>0</v>
      </c>
    </row>
    <row r="101" spans="1:19" x14ac:dyDescent="0.3">
      <c r="A101" s="23">
        <v>45686</v>
      </c>
      <c r="B101" s="26">
        <f>[3]DATA!B33</f>
        <v>0</v>
      </c>
    </row>
    <row r="102" spans="1:19" x14ac:dyDescent="0.3">
      <c r="A102" s="23">
        <v>45687</v>
      </c>
      <c r="B102" s="26">
        <f>[3]DATA!B34</f>
        <v>0</v>
      </c>
    </row>
    <row r="103" spans="1:19" x14ac:dyDescent="0.3">
      <c r="A103" s="23">
        <v>45688</v>
      </c>
      <c r="B103" s="26">
        <f>[3]DATA!B35</f>
        <v>0</v>
      </c>
    </row>
    <row r="104" spans="1:19" x14ac:dyDescent="0.3">
      <c r="A104" s="23"/>
      <c r="B104" s="11"/>
    </row>
    <row r="105" spans="1:19" x14ac:dyDescent="0.3">
      <c r="B105" s="58" t="s">
        <v>53</v>
      </c>
      <c r="C105" s="58"/>
      <c r="D105" s="58"/>
      <c r="E105" s="58" t="s">
        <v>54</v>
      </c>
      <c r="F105" s="58"/>
      <c r="G105" s="58"/>
      <c r="H105" s="58" t="s">
        <v>55</v>
      </c>
      <c r="I105" s="58"/>
      <c r="J105" s="58"/>
      <c r="K105" s="58" t="s">
        <v>56</v>
      </c>
      <c r="L105" s="58"/>
      <c r="M105" s="58"/>
      <c r="N105" s="58" t="s">
        <v>57</v>
      </c>
      <c r="O105" s="58"/>
      <c r="P105" s="58"/>
    </row>
    <row r="106" spans="1:19" x14ac:dyDescent="0.3">
      <c r="B106" s="22" t="s">
        <v>60</v>
      </c>
      <c r="C106" s="22" t="s">
        <v>59</v>
      </c>
      <c r="D106" s="22" t="s">
        <v>58</v>
      </c>
      <c r="E106" s="22" t="s">
        <v>60</v>
      </c>
      <c r="F106" s="22" t="s">
        <v>59</v>
      </c>
      <c r="G106" s="22" t="s">
        <v>58</v>
      </c>
      <c r="H106" s="22" t="s">
        <v>60</v>
      </c>
      <c r="I106" s="22" t="s">
        <v>59</v>
      </c>
      <c r="J106" s="22" t="s">
        <v>58</v>
      </c>
      <c r="K106" s="22" t="s">
        <v>60</v>
      </c>
      <c r="L106" s="22" t="s">
        <v>59</v>
      </c>
      <c r="M106" s="22" t="s">
        <v>58</v>
      </c>
      <c r="N106" s="22" t="s">
        <v>60</v>
      </c>
      <c r="O106" s="22" t="s">
        <v>59</v>
      </c>
      <c r="P106" s="22" t="s">
        <v>58</v>
      </c>
      <c r="Q106" s="22" t="s">
        <v>20</v>
      </c>
      <c r="S106" s="22"/>
    </row>
    <row r="107" spans="1:19" x14ac:dyDescent="0.3">
      <c r="B107" s="22">
        <v>32</v>
      </c>
      <c r="C107" s="22">
        <v>0</v>
      </c>
      <c r="D107" s="22">
        <v>85</v>
      </c>
      <c r="E107" s="22">
        <v>85</v>
      </c>
      <c r="F107" s="22">
        <v>76</v>
      </c>
      <c r="G107" s="22">
        <v>91</v>
      </c>
      <c r="H107" s="22">
        <v>69</v>
      </c>
      <c r="I107" s="22">
        <v>79</v>
      </c>
      <c r="J107" s="22">
        <v>43</v>
      </c>
      <c r="K107" s="22">
        <v>49</v>
      </c>
      <c r="L107" s="22">
        <v>72</v>
      </c>
      <c r="M107" s="22">
        <v>64</v>
      </c>
      <c r="N107" s="22">
        <v>91</v>
      </c>
      <c r="O107" s="22">
        <v>74</v>
      </c>
      <c r="P107" s="22">
        <v>0</v>
      </c>
      <c r="Q107">
        <f>AVERAGE(B107:P107)</f>
        <v>60.666666666666664</v>
      </c>
      <c r="S107" s="22"/>
    </row>
    <row r="108" spans="1:19" x14ac:dyDescent="0.3">
      <c r="B108">
        <f t="shared" ref="B108:P108" si="13">$Q$107</f>
        <v>60.666666666666664</v>
      </c>
      <c r="C108">
        <f t="shared" si="13"/>
        <v>60.666666666666664</v>
      </c>
      <c r="D108">
        <f t="shared" si="13"/>
        <v>60.666666666666664</v>
      </c>
      <c r="E108">
        <f t="shared" si="13"/>
        <v>60.666666666666664</v>
      </c>
      <c r="F108">
        <f t="shared" si="13"/>
        <v>60.666666666666664</v>
      </c>
      <c r="G108">
        <f t="shared" si="13"/>
        <v>60.666666666666664</v>
      </c>
      <c r="H108">
        <f t="shared" si="13"/>
        <v>60.666666666666664</v>
      </c>
      <c r="I108">
        <f t="shared" si="13"/>
        <v>60.666666666666664</v>
      </c>
      <c r="J108">
        <f t="shared" si="13"/>
        <v>60.666666666666664</v>
      </c>
      <c r="K108">
        <f t="shared" si="13"/>
        <v>60.666666666666664</v>
      </c>
      <c r="L108">
        <f t="shared" si="13"/>
        <v>60.666666666666664</v>
      </c>
      <c r="M108">
        <f t="shared" si="13"/>
        <v>60.666666666666664</v>
      </c>
      <c r="N108">
        <f t="shared" si="13"/>
        <v>60.666666666666664</v>
      </c>
      <c r="O108">
        <f t="shared" si="13"/>
        <v>60.666666666666664</v>
      </c>
      <c r="P108">
        <f t="shared" si="13"/>
        <v>60.666666666666664</v>
      </c>
    </row>
  </sheetData>
  <mergeCells count="17">
    <mergeCell ref="N105:P105"/>
    <mergeCell ref="I28:L28"/>
    <mergeCell ref="F57:G57"/>
    <mergeCell ref="B105:D105"/>
    <mergeCell ref="E105:G105"/>
    <mergeCell ref="H105:J105"/>
    <mergeCell ref="K105:M105"/>
    <mergeCell ref="E28:H28"/>
    <mergeCell ref="A56:G56"/>
    <mergeCell ref="B57:C57"/>
    <mergeCell ref="D57:E57"/>
    <mergeCell ref="A35:D35"/>
    <mergeCell ref="A1:D1"/>
    <mergeCell ref="A27:D27"/>
    <mergeCell ref="A28:D28"/>
    <mergeCell ref="A19:D19"/>
    <mergeCell ref="A10:D10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C5C5-B2DD-4BBC-8C86-2FA0013EE31A}">
  <dimension ref="A1:Q110"/>
  <sheetViews>
    <sheetView topLeftCell="A104" zoomScale="74" zoomScaleNormal="166" workbookViewId="0">
      <selection activeCell="R132" sqref="R132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162</v>
      </c>
      <c r="C3" s="22">
        <v>136</v>
      </c>
      <c r="D3" s="11">
        <v>0</v>
      </c>
      <c r="E3">
        <f>SUM(B3:D3)</f>
        <v>298</v>
      </c>
    </row>
    <row r="4" spans="1:5" x14ac:dyDescent="0.3">
      <c r="A4" s="22" t="s">
        <v>1</v>
      </c>
      <c r="B4" s="22">
        <v>1</v>
      </c>
      <c r="C4" s="22">
        <v>1</v>
      </c>
      <c r="D4" s="11">
        <v>184</v>
      </c>
      <c r="E4">
        <f t="shared" ref="E4:E7" si="0">SUM(B4:D4)</f>
        <v>186</v>
      </c>
    </row>
    <row r="5" spans="1:5" x14ac:dyDescent="0.3">
      <c r="A5" s="22" t="s">
        <v>9</v>
      </c>
      <c r="B5" s="22">
        <v>4</v>
      </c>
      <c r="C5" s="22">
        <v>3</v>
      </c>
      <c r="D5" s="11">
        <v>3</v>
      </c>
      <c r="E5">
        <f t="shared" si="0"/>
        <v>10</v>
      </c>
    </row>
    <row r="6" spans="1:5" x14ac:dyDescent="0.3">
      <c r="A6" s="22" t="s">
        <v>10</v>
      </c>
      <c r="B6" s="22">
        <v>15</v>
      </c>
      <c r="C6" s="22">
        <v>12</v>
      </c>
      <c r="D6" s="11">
        <v>15</v>
      </c>
      <c r="E6">
        <f t="shared" si="0"/>
        <v>42</v>
      </c>
    </row>
    <row r="7" spans="1:5" x14ac:dyDescent="0.3">
      <c r="A7" s="22" t="s">
        <v>52</v>
      </c>
      <c r="B7" s="22"/>
      <c r="C7" s="22"/>
      <c r="D7" s="11">
        <v>1</v>
      </c>
      <c r="E7">
        <f t="shared" si="0"/>
        <v>1</v>
      </c>
    </row>
    <row r="8" spans="1:5" ht="18" x14ac:dyDescent="0.35">
      <c r="A8" s="22" t="s">
        <v>17</v>
      </c>
      <c r="B8" s="24">
        <f>SUM(B3:B7)</f>
        <v>182</v>
      </c>
      <c r="C8" s="24">
        <f>SUM(C3:C7)</f>
        <v>152</v>
      </c>
      <c r="D8" s="24">
        <f>SUM(D3:D7)</f>
        <v>203</v>
      </c>
      <c r="E8" s="20">
        <f>SUM(B8:D8)</f>
        <v>537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tr">
        <f>D2</f>
        <v>March'25</v>
      </c>
    </row>
    <row r="12" spans="1:5" x14ac:dyDescent="0.3">
      <c r="A12" s="22" t="s">
        <v>0</v>
      </c>
      <c r="B12" s="22">
        <v>162</v>
      </c>
      <c r="C12" s="22">
        <v>136</v>
      </c>
      <c r="D12" s="11">
        <v>0</v>
      </c>
      <c r="E12">
        <f>SUM(B12:D12)</f>
        <v>298</v>
      </c>
    </row>
    <row r="13" spans="1:5" x14ac:dyDescent="0.3">
      <c r="A13" s="22" t="s">
        <v>1</v>
      </c>
      <c r="B13" s="22">
        <v>1</v>
      </c>
      <c r="C13" s="22">
        <v>1</v>
      </c>
      <c r="D13" s="11">
        <v>184</v>
      </c>
      <c r="E13">
        <f t="shared" ref="E13:E16" si="1">SUM(B13:D13)</f>
        <v>186</v>
      </c>
    </row>
    <row r="14" spans="1:5" x14ac:dyDescent="0.3">
      <c r="A14" s="22" t="s">
        <v>9</v>
      </c>
      <c r="B14" s="22">
        <v>4</v>
      </c>
      <c r="C14" s="22">
        <v>3</v>
      </c>
      <c r="D14" s="11">
        <v>3</v>
      </c>
      <c r="E14">
        <f t="shared" si="1"/>
        <v>10</v>
      </c>
    </row>
    <row r="15" spans="1:5" x14ac:dyDescent="0.3">
      <c r="A15" s="22" t="s">
        <v>10</v>
      </c>
      <c r="B15" s="22">
        <v>15</v>
      </c>
      <c r="C15" s="22">
        <v>12</v>
      </c>
      <c r="D15" s="11">
        <v>15</v>
      </c>
      <c r="E15">
        <f t="shared" si="1"/>
        <v>42</v>
      </c>
    </row>
    <row r="16" spans="1:5" x14ac:dyDescent="0.3">
      <c r="A16" s="22" t="s">
        <v>52</v>
      </c>
      <c r="B16" s="22"/>
      <c r="C16" s="22"/>
      <c r="D16" s="11">
        <v>1</v>
      </c>
      <c r="E16">
        <f t="shared" si="1"/>
        <v>1</v>
      </c>
    </row>
    <row r="17" spans="1:12" ht="18" x14ac:dyDescent="0.35">
      <c r="A17" s="22" t="s">
        <v>17</v>
      </c>
      <c r="B17" s="24">
        <f>SUM(B12:B16)</f>
        <v>182</v>
      </c>
      <c r="C17" s="24">
        <f>SUM(C12:C16)</f>
        <v>152</v>
      </c>
      <c r="D17" s="24">
        <f>SUM(D12:D16)</f>
        <v>203</v>
      </c>
      <c r="E17" s="20">
        <f>SUM(B17:D17)</f>
        <v>537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tr">
        <f>D2</f>
        <v>March'25</v>
      </c>
    </row>
    <row r="21" spans="1:12" x14ac:dyDescent="0.3">
      <c r="A21" s="22" t="s">
        <v>0</v>
      </c>
      <c r="B21" s="22">
        <f>B3-B12</f>
        <v>0</v>
      </c>
      <c r="C21" s="22">
        <f t="shared" ref="C21:D21" si="2">C3-C12</f>
        <v>0</v>
      </c>
      <c r="D21" s="22">
        <f t="shared" si="2"/>
        <v>0</v>
      </c>
      <c r="E21">
        <f>SUM(B21:D21)</f>
        <v>0</v>
      </c>
    </row>
    <row r="22" spans="1:12" x14ac:dyDescent="0.3">
      <c r="A22" s="22" t="s">
        <v>1</v>
      </c>
      <c r="B22" s="22">
        <f t="shared" ref="B22:D24" si="3">B4-B13</f>
        <v>0</v>
      </c>
      <c r="C22" s="22">
        <f t="shared" si="3"/>
        <v>0</v>
      </c>
      <c r="D22" s="22">
        <f t="shared" si="3"/>
        <v>0</v>
      </c>
      <c r="E22">
        <f t="shared" ref="E22:E25" si="4">SUM(B22:D22)</f>
        <v>0</v>
      </c>
    </row>
    <row r="23" spans="1:12" x14ac:dyDescent="0.3">
      <c r="A23" s="22" t="s">
        <v>9</v>
      </c>
      <c r="B23" s="22">
        <f t="shared" si="3"/>
        <v>0</v>
      </c>
      <c r="C23" s="22">
        <f t="shared" si="3"/>
        <v>0</v>
      </c>
      <c r="D23" s="22">
        <f t="shared" si="3"/>
        <v>0</v>
      </c>
      <c r="E23">
        <f t="shared" si="4"/>
        <v>0</v>
      </c>
    </row>
    <row r="24" spans="1:12" x14ac:dyDescent="0.3">
      <c r="A24" s="22" t="s">
        <v>10</v>
      </c>
      <c r="B24" s="22">
        <f t="shared" si="3"/>
        <v>0</v>
      </c>
      <c r="C24" s="22">
        <f t="shared" si="3"/>
        <v>0</v>
      </c>
      <c r="D24" s="22">
        <f t="shared" si="3"/>
        <v>0</v>
      </c>
      <c r="E24">
        <f t="shared" si="4"/>
        <v>0</v>
      </c>
    </row>
    <row r="25" spans="1:12" x14ac:dyDescent="0.3">
      <c r="A25" s="22" t="str">
        <f>A7</f>
        <v>R-Task</v>
      </c>
      <c r="D25" s="22">
        <f t="shared" ref="D25" si="5">D7-D16</f>
        <v>0</v>
      </c>
      <c r="E25">
        <f t="shared" si="4"/>
        <v>0</v>
      </c>
    </row>
    <row r="26" spans="1:12" ht="18.600000000000001" thickBot="1" x14ac:dyDescent="0.4">
      <c r="A26" s="22" t="s">
        <v>17</v>
      </c>
      <c r="B26" s="24">
        <f>SUM(B21:B24)</f>
        <v>0</v>
      </c>
      <c r="C26" s="24">
        <f t="shared" ref="C26:D26" si="6">SUM(C21:C24)</f>
        <v>0</v>
      </c>
      <c r="D26" s="24">
        <f t="shared" si="6"/>
        <v>0</v>
      </c>
      <c r="E26" s="20">
        <f>SUM(B26:D26)</f>
        <v>0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0</v>
      </c>
      <c r="D30" s="19">
        <v>4</v>
      </c>
      <c r="E30" s="16">
        <v>0</v>
      </c>
      <c r="F30" s="17">
        <v>0</v>
      </c>
      <c r="G30" s="18">
        <v>0</v>
      </c>
      <c r="H30" s="19">
        <v>0</v>
      </c>
      <c r="I30" s="16">
        <v>0</v>
      </c>
      <c r="J30" s="17">
        <v>0</v>
      </c>
      <c r="K30" s="18">
        <v>0</v>
      </c>
      <c r="L30" s="19">
        <v>0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7">C2</f>
        <v>Feb'25</v>
      </c>
      <c r="D36" s="21" t="str">
        <f t="shared" si="7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I30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0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182</v>
      </c>
      <c r="C59" s="7">
        <f>B17</f>
        <v>182</v>
      </c>
      <c r="D59" s="6">
        <f>C8</f>
        <v>152</v>
      </c>
      <c r="E59" s="6">
        <f>C17</f>
        <v>152</v>
      </c>
      <c r="F59" s="6">
        <f>D8</f>
        <v>203</v>
      </c>
      <c r="G59" s="6">
        <f>D17</f>
        <v>203</v>
      </c>
      <c r="H59" s="5"/>
    </row>
    <row r="60" spans="1:8" x14ac:dyDescent="0.3">
      <c r="B60">
        <f>B59</f>
        <v>182</v>
      </c>
      <c r="C60">
        <f>AVERAGE(B59,D59)</f>
        <v>167</v>
      </c>
      <c r="D60">
        <f>D59</f>
        <v>152</v>
      </c>
      <c r="E60">
        <f t="shared" ref="E60:G60" si="8">E59</f>
        <v>152</v>
      </c>
      <c r="F60">
        <f t="shared" si="8"/>
        <v>203</v>
      </c>
      <c r="G60">
        <f t="shared" si="8"/>
        <v>203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7" x14ac:dyDescent="0.3">
      <c r="A97" s="23">
        <v>45682</v>
      </c>
      <c r="B97" s="26">
        <f>[3]DATA!B29</f>
        <v>0</v>
      </c>
    </row>
    <row r="98" spans="1:17" x14ac:dyDescent="0.3">
      <c r="A98" s="23">
        <v>45683</v>
      </c>
      <c r="B98" s="26">
        <f>[3]DATA!B30</f>
        <v>0</v>
      </c>
    </row>
    <row r="99" spans="1:17" x14ac:dyDescent="0.3">
      <c r="A99" s="23">
        <v>45684</v>
      </c>
      <c r="B99" s="26">
        <f>[3]DATA!B31</f>
        <v>0</v>
      </c>
    </row>
    <row r="100" spans="1:17" x14ac:dyDescent="0.3">
      <c r="A100" s="23">
        <v>45685</v>
      </c>
      <c r="B100" s="26">
        <f>[3]DATA!B32</f>
        <v>0</v>
      </c>
    </row>
    <row r="101" spans="1:17" x14ac:dyDescent="0.3">
      <c r="A101" s="23">
        <v>45686</v>
      </c>
      <c r="B101" s="26">
        <f>[3]DATA!B33</f>
        <v>0</v>
      </c>
    </row>
    <row r="102" spans="1:17" x14ac:dyDescent="0.3">
      <c r="A102" s="23">
        <v>45687</v>
      </c>
      <c r="B102" s="26">
        <f>[3]DATA!B34</f>
        <v>0</v>
      </c>
    </row>
    <row r="103" spans="1:17" x14ac:dyDescent="0.3">
      <c r="A103" s="23">
        <v>45688</v>
      </c>
      <c r="B103" s="26">
        <f>[3]DATA!B35</f>
        <v>0</v>
      </c>
    </row>
    <row r="105" spans="1:17" x14ac:dyDescent="0.3">
      <c r="B105" s="58" t="s">
        <v>53</v>
      </c>
      <c r="C105" s="58"/>
      <c r="D105" s="58"/>
      <c r="E105" s="58" t="s">
        <v>54</v>
      </c>
      <c r="F105" s="58"/>
      <c r="G105" s="58"/>
      <c r="H105" s="58" t="s">
        <v>55</v>
      </c>
      <c r="I105" s="58"/>
      <c r="J105" s="58"/>
      <c r="K105" s="58" t="s">
        <v>56</v>
      </c>
      <c r="L105" s="58"/>
      <c r="M105" s="58"/>
      <c r="N105" s="58" t="s">
        <v>57</v>
      </c>
      <c r="O105" s="58"/>
      <c r="P105" s="58"/>
    </row>
    <row r="106" spans="1:17" x14ac:dyDescent="0.3">
      <c r="B106" s="22" t="s">
        <v>60</v>
      </c>
      <c r="C106" s="22" t="s">
        <v>59</v>
      </c>
      <c r="D106" s="22" t="s">
        <v>58</v>
      </c>
      <c r="E106" s="22" t="s">
        <v>60</v>
      </c>
      <c r="F106" s="22" t="s">
        <v>59</v>
      </c>
      <c r="G106" s="22" t="s">
        <v>58</v>
      </c>
      <c r="H106" s="22" t="s">
        <v>60</v>
      </c>
      <c r="I106" s="22" t="s">
        <v>59</v>
      </c>
      <c r="J106" s="22" t="s">
        <v>58</v>
      </c>
      <c r="K106" s="22" t="s">
        <v>60</v>
      </c>
      <c r="L106" s="22" t="s">
        <v>59</v>
      </c>
      <c r="M106" s="22" t="s">
        <v>58</v>
      </c>
      <c r="N106" s="22" t="s">
        <v>60</v>
      </c>
      <c r="O106" s="22" t="s">
        <v>59</v>
      </c>
      <c r="P106" s="22" t="s">
        <v>58</v>
      </c>
      <c r="Q106" s="22" t="s">
        <v>20</v>
      </c>
    </row>
    <row r="107" spans="1:17" x14ac:dyDescent="0.3">
      <c r="B107" s="22">
        <v>5</v>
      </c>
      <c r="C107" s="22">
        <v>1</v>
      </c>
      <c r="D107" s="22">
        <v>30</v>
      </c>
      <c r="E107" s="22">
        <v>44</v>
      </c>
      <c r="F107" s="22">
        <v>44</v>
      </c>
      <c r="G107" s="22">
        <v>49</v>
      </c>
      <c r="H107" s="22">
        <v>36</v>
      </c>
      <c r="I107" s="22">
        <v>11</v>
      </c>
      <c r="J107" s="22">
        <v>43</v>
      </c>
      <c r="K107" s="22">
        <v>31</v>
      </c>
      <c r="L107" s="22">
        <v>43</v>
      </c>
      <c r="M107" s="22">
        <v>45</v>
      </c>
      <c r="N107" s="22">
        <v>66</v>
      </c>
      <c r="O107" s="22">
        <v>53</v>
      </c>
      <c r="P107" s="22">
        <v>0</v>
      </c>
      <c r="Q107">
        <f>AVERAGE(B107:P107)</f>
        <v>33.4</v>
      </c>
    </row>
    <row r="108" spans="1:17" x14ac:dyDescent="0.3">
      <c r="B108">
        <f t="shared" ref="B108:P108" si="9">$Q$107</f>
        <v>33.4</v>
      </c>
      <c r="C108">
        <f t="shared" si="9"/>
        <v>33.4</v>
      </c>
      <c r="D108">
        <f t="shared" si="9"/>
        <v>33.4</v>
      </c>
      <c r="E108">
        <f t="shared" si="9"/>
        <v>33.4</v>
      </c>
      <c r="F108">
        <f t="shared" si="9"/>
        <v>33.4</v>
      </c>
      <c r="G108">
        <f t="shared" si="9"/>
        <v>33.4</v>
      </c>
      <c r="H108">
        <f t="shared" si="9"/>
        <v>33.4</v>
      </c>
      <c r="I108">
        <f t="shared" si="9"/>
        <v>33.4</v>
      </c>
      <c r="J108">
        <f t="shared" si="9"/>
        <v>33.4</v>
      </c>
      <c r="K108">
        <f t="shared" si="9"/>
        <v>33.4</v>
      </c>
      <c r="L108">
        <f t="shared" si="9"/>
        <v>33.4</v>
      </c>
      <c r="M108">
        <f t="shared" si="9"/>
        <v>33.4</v>
      </c>
      <c r="N108">
        <f t="shared" si="9"/>
        <v>33.4</v>
      </c>
      <c r="O108">
        <f t="shared" si="9"/>
        <v>33.4</v>
      </c>
      <c r="P108">
        <f t="shared" si="9"/>
        <v>33.4</v>
      </c>
    </row>
    <row r="109" spans="1:17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N109" s="22"/>
    </row>
    <row r="110" spans="1:17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N110" s="22"/>
    </row>
  </sheetData>
  <mergeCells count="17">
    <mergeCell ref="N105:P105"/>
    <mergeCell ref="I28:L28"/>
    <mergeCell ref="F57:G57"/>
    <mergeCell ref="B105:D105"/>
    <mergeCell ref="E105:G105"/>
    <mergeCell ref="H105:J105"/>
    <mergeCell ref="K105:M105"/>
    <mergeCell ref="A35:D35"/>
    <mergeCell ref="A56:G56"/>
    <mergeCell ref="B57:C57"/>
    <mergeCell ref="D57:E57"/>
    <mergeCell ref="E28:H28"/>
    <mergeCell ref="A1:D1"/>
    <mergeCell ref="A10:D10"/>
    <mergeCell ref="A19:D19"/>
    <mergeCell ref="A27:D27"/>
    <mergeCell ref="A28:D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23B-D404-4B47-961C-76E076A6BC3D}">
  <dimension ref="A1:Q108"/>
  <sheetViews>
    <sheetView topLeftCell="A99" zoomScale="74" zoomScaleNormal="166" workbookViewId="0">
      <selection activeCell="T123" sqref="T123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140</v>
      </c>
      <c r="C3" s="22">
        <v>127</v>
      </c>
      <c r="D3" s="11">
        <v>3</v>
      </c>
      <c r="E3">
        <f>SUM(B3:D3)</f>
        <v>270</v>
      </c>
    </row>
    <row r="4" spans="1:5" x14ac:dyDescent="0.3">
      <c r="A4" s="22" t="s">
        <v>1</v>
      </c>
      <c r="B4" s="22">
        <v>5</v>
      </c>
      <c r="C4" s="22">
        <v>1</v>
      </c>
      <c r="D4" s="11">
        <v>159</v>
      </c>
      <c r="E4">
        <f t="shared" ref="E4:E7" si="0">SUM(B4:D4)</f>
        <v>165</v>
      </c>
    </row>
    <row r="5" spans="1:5" x14ac:dyDescent="0.3">
      <c r="A5" s="22" t="s">
        <v>9</v>
      </c>
      <c r="B5" s="22">
        <v>2</v>
      </c>
      <c r="C5" s="22">
        <v>4</v>
      </c>
      <c r="D5" s="11">
        <v>2</v>
      </c>
      <c r="E5">
        <f t="shared" si="0"/>
        <v>8</v>
      </c>
    </row>
    <row r="6" spans="1:5" x14ac:dyDescent="0.3">
      <c r="A6" s="22" t="s">
        <v>10</v>
      </c>
      <c r="B6" s="22">
        <v>4</v>
      </c>
      <c r="C6" s="22">
        <v>9</v>
      </c>
      <c r="D6" s="11">
        <v>16</v>
      </c>
      <c r="E6">
        <f t="shared" si="0"/>
        <v>29</v>
      </c>
    </row>
    <row r="7" spans="1:5" x14ac:dyDescent="0.3">
      <c r="A7" s="22" t="s">
        <v>61</v>
      </c>
      <c r="B7" s="22">
        <v>5</v>
      </c>
      <c r="C7" s="22">
        <v>1</v>
      </c>
      <c r="D7" s="11">
        <v>0</v>
      </c>
      <c r="E7">
        <f t="shared" si="0"/>
        <v>6</v>
      </c>
    </row>
    <row r="8" spans="1:5" ht="18" x14ac:dyDescent="0.35">
      <c r="A8" s="22" t="s">
        <v>17</v>
      </c>
      <c r="B8" s="24">
        <f>SUM(B3:B7)</f>
        <v>156</v>
      </c>
      <c r="C8" s="24">
        <f>SUM(C3:C7)</f>
        <v>142</v>
      </c>
      <c r="D8" s="24">
        <f>SUM(D3:D7)</f>
        <v>180</v>
      </c>
      <c r="E8" s="20">
        <f>SUM(B8:D8)</f>
        <v>478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tr">
        <f>D2</f>
        <v>March'25</v>
      </c>
    </row>
    <row r="12" spans="1:5" x14ac:dyDescent="0.3">
      <c r="A12" s="22" t="s">
        <v>0</v>
      </c>
      <c r="B12" s="22">
        <v>139</v>
      </c>
      <c r="C12" s="22">
        <v>127</v>
      </c>
      <c r="D12" s="11">
        <v>3</v>
      </c>
      <c r="E12">
        <f>SUM(B12:D12)</f>
        <v>269</v>
      </c>
    </row>
    <row r="13" spans="1:5" x14ac:dyDescent="0.3">
      <c r="A13" s="22" t="s">
        <v>1</v>
      </c>
      <c r="B13" s="22">
        <v>5</v>
      </c>
      <c r="C13" s="22">
        <v>1</v>
      </c>
      <c r="D13" s="11">
        <v>159</v>
      </c>
      <c r="E13">
        <f t="shared" ref="E13:E16" si="1">SUM(B13:D13)</f>
        <v>165</v>
      </c>
    </row>
    <row r="14" spans="1:5" x14ac:dyDescent="0.3">
      <c r="A14" s="22" t="s">
        <v>9</v>
      </c>
      <c r="B14" s="22">
        <v>2</v>
      </c>
      <c r="C14" s="22">
        <v>2</v>
      </c>
      <c r="D14" s="11">
        <v>2</v>
      </c>
      <c r="E14">
        <f t="shared" si="1"/>
        <v>6</v>
      </c>
    </row>
    <row r="15" spans="1:5" x14ac:dyDescent="0.3">
      <c r="A15" s="22" t="s">
        <v>10</v>
      </c>
      <c r="B15" s="22">
        <v>4</v>
      </c>
      <c r="C15" s="22">
        <v>7</v>
      </c>
      <c r="D15" s="11">
        <v>12</v>
      </c>
      <c r="E15">
        <f t="shared" si="1"/>
        <v>23</v>
      </c>
    </row>
    <row r="16" spans="1:5" x14ac:dyDescent="0.3">
      <c r="A16" s="22" t="str">
        <f>A7</f>
        <v>Other-Task</v>
      </c>
      <c r="B16" s="22">
        <v>5</v>
      </c>
      <c r="C16" s="22">
        <v>1</v>
      </c>
      <c r="D16" s="11">
        <v>0</v>
      </c>
      <c r="E16">
        <f t="shared" si="1"/>
        <v>6</v>
      </c>
    </row>
    <row r="17" spans="1:12" ht="18" x14ac:dyDescent="0.35">
      <c r="A17" s="22" t="s">
        <v>17</v>
      </c>
      <c r="B17" s="24">
        <f>SUM(B12:B16)</f>
        <v>155</v>
      </c>
      <c r="C17" s="24">
        <f>SUM(C12:C16)</f>
        <v>138</v>
      </c>
      <c r="D17" s="24">
        <f>SUM(D12:D16)</f>
        <v>176</v>
      </c>
      <c r="E17" s="20">
        <f>SUM(B17:D17)</f>
        <v>469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tr">
        <f>D2</f>
        <v>March'25</v>
      </c>
    </row>
    <row r="21" spans="1:12" x14ac:dyDescent="0.3">
      <c r="A21" s="22" t="s">
        <v>0</v>
      </c>
      <c r="B21" s="22">
        <f>B3-B12</f>
        <v>1</v>
      </c>
      <c r="C21" s="22">
        <f t="shared" ref="C21:D21" si="2">C3-C12</f>
        <v>0</v>
      </c>
      <c r="D21" s="22">
        <f t="shared" si="2"/>
        <v>0</v>
      </c>
      <c r="E21">
        <f>SUM(B21:D21)</f>
        <v>1</v>
      </c>
    </row>
    <row r="22" spans="1:12" x14ac:dyDescent="0.3">
      <c r="A22" s="22" t="s">
        <v>1</v>
      </c>
      <c r="B22" s="22">
        <f t="shared" ref="B22:D25" si="3">B4-B13</f>
        <v>0</v>
      </c>
      <c r="C22" s="22">
        <f t="shared" si="3"/>
        <v>0</v>
      </c>
      <c r="D22" s="22">
        <f t="shared" si="3"/>
        <v>0</v>
      </c>
      <c r="E22">
        <f t="shared" ref="E22:E25" si="4">SUM(B22:D22)</f>
        <v>0</v>
      </c>
    </row>
    <row r="23" spans="1:12" x14ac:dyDescent="0.3">
      <c r="A23" s="22" t="s">
        <v>9</v>
      </c>
      <c r="B23" s="22">
        <f t="shared" si="3"/>
        <v>0</v>
      </c>
      <c r="C23" s="22">
        <f t="shared" si="3"/>
        <v>2</v>
      </c>
      <c r="D23" s="22">
        <f t="shared" si="3"/>
        <v>0</v>
      </c>
      <c r="E23">
        <f t="shared" si="4"/>
        <v>2</v>
      </c>
    </row>
    <row r="24" spans="1:12" x14ac:dyDescent="0.3">
      <c r="A24" s="22" t="s">
        <v>10</v>
      </c>
      <c r="B24" s="22">
        <f t="shared" si="3"/>
        <v>0</v>
      </c>
      <c r="C24" s="22">
        <f t="shared" si="3"/>
        <v>2</v>
      </c>
      <c r="D24" s="22">
        <f t="shared" si="3"/>
        <v>4</v>
      </c>
      <c r="E24">
        <f t="shared" si="4"/>
        <v>6</v>
      </c>
    </row>
    <row r="25" spans="1:12" x14ac:dyDescent="0.3">
      <c r="A25" s="22" t="str">
        <f>A7</f>
        <v>Other-Task</v>
      </c>
      <c r="B25" s="22">
        <f t="shared" si="3"/>
        <v>0</v>
      </c>
      <c r="C25" s="22">
        <f t="shared" si="3"/>
        <v>0</v>
      </c>
      <c r="D25" s="22">
        <f t="shared" si="3"/>
        <v>0</v>
      </c>
      <c r="E25">
        <f t="shared" si="4"/>
        <v>0</v>
      </c>
    </row>
    <row r="26" spans="1:12" ht="15" thickBot="1" x14ac:dyDescent="0.35">
      <c r="A26" s="22" t="s">
        <v>17</v>
      </c>
      <c r="B26" s="24">
        <f>SUM(B21:B24)</f>
        <v>1</v>
      </c>
      <c r="C26" s="22">
        <f t="shared" ref="C26:D26" si="5">C8-C17</f>
        <v>4</v>
      </c>
      <c r="D26" s="22">
        <f t="shared" si="5"/>
        <v>4</v>
      </c>
      <c r="E26" s="44">
        <f>SUM(B26:D26)</f>
        <v>9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2</v>
      </c>
      <c r="D30" s="19">
        <v>59</v>
      </c>
      <c r="E30" s="16">
        <v>0</v>
      </c>
      <c r="F30" s="17">
        <v>0</v>
      </c>
      <c r="G30" s="18">
        <v>1</v>
      </c>
      <c r="H30" s="19">
        <v>56</v>
      </c>
      <c r="I30" s="16">
        <v>0</v>
      </c>
      <c r="J30" s="17">
        <v>0</v>
      </c>
      <c r="K30" s="18">
        <v>1</v>
      </c>
      <c r="L30" s="19">
        <v>2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6">C2</f>
        <v>Feb'25</v>
      </c>
      <c r="D36" s="21" t="str">
        <f t="shared" si="6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I30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0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156</v>
      </c>
      <c r="C59" s="7">
        <f>B17</f>
        <v>155</v>
      </c>
      <c r="D59" s="6">
        <f>C8</f>
        <v>142</v>
      </c>
      <c r="E59" s="6">
        <f>C17</f>
        <v>138</v>
      </c>
      <c r="F59" s="6">
        <f>D8</f>
        <v>180</v>
      </c>
      <c r="G59" s="6">
        <f>D17</f>
        <v>176</v>
      </c>
      <c r="H59" s="5"/>
    </row>
    <row r="60" spans="1:8" x14ac:dyDescent="0.3">
      <c r="B60">
        <f>B59</f>
        <v>156</v>
      </c>
      <c r="C60">
        <f>AVERAGE(B59,D59)</f>
        <v>149</v>
      </c>
      <c r="D60">
        <f>D59</f>
        <v>142</v>
      </c>
      <c r="E60">
        <f t="shared" ref="E60:G60" si="7">E59</f>
        <v>138</v>
      </c>
      <c r="F60">
        <f t="shared" si="7"/>
        <v>180</v>
      </c>
      <c r="G60">
        <f t="shared" si="7"/>
        <v>176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7" x14ac:dyDescent="0.3">
      <c r="A97" s="23">
        <v>45682</v>
      </c>
      <c r="B97" s="26">
        <f>[3]DATA!B29</f>
        <v>0</v>
      </c>
    </row>
    <row r="98" spans="1:17" x14ac:dyDescent="0.3">
      <c r="A98" s="23">
        <v>45683</v>
      </c>
      <c r="B98" s="26">
        <f>[3]DATA!B30</f>
        <v>0</v>
      </c>
    </row>
    <row r="99" spans="1:17" x14ac:dyDescent="0.3">
      <c r="A99" s="23">
        <v>45684</v>
      </c>
      <c r="B99" s="26">
        <f>[3]DATA!B31</f>
        <v>0</v>
      </c>
    </row>
    <row r="100" spans="1:17" x14ac:dyDescent="0.3">
      <c r="A100" s="23">
        <v>45685</v>
      </c>
      <c r="B100" s="26">
        <f>[3]DATA!B32</f>
        <v>0</v>
      </c>
    </row>
    <row r="101" spans="1:17" x14ac:dyDescent="0.3">
      <c r="A101" s="23">
        <v>45686</v>
      </c>
      <c r="B101" s="26">
        <f>[3]DATA!B33</f>
        <v>0</v>
      </c>
    </row>
    <row r="102" spans="1:17" x14ac:dyDescent="0.3">
      <c r="A102" s="23">
        <v>45687</v>
      </c>
      <c r="B102" s="26">
        <f>[3]DATA!B34</f>
        <v>0</v>
      </c>
    </row>
    <row r="103" spans="1:17" x14ac:dyDescent="0.3">
      <c r="A103" s="23">
        <v>45688</v>
      </c>
      <c r="B103" s="26">
        <f>[3]DATA!B35</f>
        <v>0</v>
      </c>
    </row>
    <row r="105" spans="1:17" x14ac:dyDescent="0.3">
      <c r="B105" s="58" t="s">
        <v>53</v>
      </c>
      <c r="C105" s="58"/>
      <c r="D105" s="58"/>
      <c r="E105" s="58" t="s">
        <v>54</v>
      </c>
      <c r="F105" s="58"/>
      <c r="G105" s="58"/>
      <c r="H105" s="58" t="s">
        <v>55</v>
      </c>
      <c r="I105" s="58"/>
      <c r="J105" s="58"/>
      <c r="K105" s="58" t="s">
        <v>56</v>
      </c>
      <c r="L105" s="58"/>
      <c r="M105" s="58"/>
      <c r="N105" s="58" t="s">
        <v>57</v>
      </c>
      <c r="O105" s="58"/>
      <c r="P105" s="58"/>
    </row>
    <row r="106" spans="1:17" x14ac:dyDescent="0.3">
      <c r="B106" s="22" t="s">
        <v>60</v>
      </c>
      <c r="C106" s="22" t="s">
        <v>59</v>
      </c>
      <c r="D106" s="22" t="s">
        <v>58</v>
      </c>
      <c r="E106" s="22" t="s">
        <v>60</v>
      </c>
      <c r="F106" s="22" t="s">
        <v>59</v>
      </c>
      <c r="G106" s="22" t="s">
        <v>58</v>
      </c>
      <c r="H106" s="22" t="s">
        <v>60</v>
      </c>
      <c r="I106" s="22" t="s">
        <v>59</v>
      </c>
      <c r="J106" s="22" t="s">
        <v>58</v>
      </c>
      <c r="K106" s="22" t="s">
        <v>60</v>
      </c>
      <c r="L106" s="22" t="s">
        <v>59</v>
      </c>
      <c r="M106" s="22" t="s">
        <v>58</v>
      </c>
      <c r="N106" s="22" t="s">
        <v>60</v>
      </c>
      <c r="O106" s="22" t="s">
        <v>59</v>
      </c>
      <c r="P106" s="22" t="s">
        <v>58</v>
      </c>
      <c r="Q106" s="22" t="s">
        <v>20</v>
      </c>
    </row>
    <row r="107" spans="1:17" x14ac:dyDescent="0.3">
      <c r="B107" s="22">
        <v>9</v>
      </c>
      <c r="C107" s="22">
        <v>1</v>
      </c>
      <c r="D107" s="22">
        <v>38</v>
      </c>
      <c r="E107" s="22">
        <v>33</v>
      </c>
      <c r="F107" s="22">
        <v>41</v>
      </c>
      <c r="G107" s="22">
        <v>36</v>
      </c>
      <c r="H107" s="22">
        <v>30</v>
      </c>
      <c r="I107" s="22">
        <v>37</v>
      </c>
      <c r="J107" s="22">
        <v>33</v>
      </c>
      <c r="K107" s="22">
        <v>41</v>
      </c>
      <c r="L107" s="22">
        <v>24</v>
      </c>
      <c r="M107" s="22">
        <v>49</v>
      </c>
      <c r="N107" s="22">
        <v>42</v>
      </c>
      <c r="O107" s="22">
        <v>35</v>
      </c>
      <c r="P107" s="22">
        <v>2</v>
      </c>
      <c r="Q107">
        <f>AVERAGE(B107:P107)</f>
        <v>30.066666666666666</v>
      </c>
    </row>
    <row r="108" spans="1:17" x14ac:dyDescent="0.3">
      <c r="B108">
        <f>$Q$107</f>
        <v>30.066666666666666</v>
      </c>
      <c r="C108">
        <f t="shared" ref="C108:P108" si="8">$Q$107</f>
        <v>30.066666666666666</v>
      </c>
      <c r="D108">
        <f t="shared" si="8"/>
        <v>30.066666666666666</v>
      </c>
      <c r="E108">
        <f t="shared" si="8"/>
        <v>30.066666666666666</v>
      </c>
      <c r="F108">
        <f t="shared" si="8"/>
        <v>30.066666666666666</v>
      </c>
      <c r="G108">
        <f t="shared" si="8"/>
        <v>30.066666666666666</v>
      </c>
      <c r="H108">
        <f t="shared" si="8"/>
        <v>30.066666666666666</v>
      </c>
      <c r="I108">
        <f t="shared" si="8"/>
        <v>30.066666666666666</v>
      </c>
      <c r="J108">
        <f t="shared" si="8"/>
        <v>30.066666666666666</v>
      </c>
      <c r="K108">
        <f t="shared" si="8"/>
        <v>30.066666666666666</v>
      </c>
      <c r="L108">
        <f t="shared" si="8"/>
        <v>30.066666666666666</v>
      </c>
      <c r="M108">
        <f t="shared" si="8"/>
        <v>30.066666666666666</v>
      </c>
      <c r="N108">
        <f t="shared" si="8"/>
        <v>30.066666666666666</v>
      </c>
      <c r="O108">
        <f t="shared" si="8"/>
        <v>30.066666666666666</v>
      </c>
      <c r="P108">
        <f t="shared" si="8"/>
        <v>30.066666666666666</v>
      </c>
    </row>
  </sheetData>
  <mergeCells count="17">
    <mergeCell ref="N105:P105"/>
    <mergeCell ref="I28:L28"/>
    <mergeCell ref="F57:G57"/>
    <mergeCell ref="B105:D105"/>
    <mergeCell ref="E105:G105"/>
    <mergeCell ref="H105:J105"/>
    <mergeCell ref="K105:M105"/>
    <mergeCell ref="A35:D35"/>
    <mergeCell ref="A56:G56"/>
    <mergeCell ref="B57:C57"/>
    <mergeCell ref="D57:E57"/>
    <mergeCell ref="E28:H28"/>
    <mergeCell ref="A1:D1"/>
    <mergeCell ref="A10:D10"/>
    <mergeCell ref="A19:D19"/>
    <mergeCell ref="A27:D27"/>
    <mergeCell ref="A28:D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E33D-EC81-4504-9124-E5BF7BE0EEA0}">
  <dimension ref="A1:V128"/>
  <sheetViews>
    <sheetView topLeftCell="A100" zoomScale="74" zoomScaleNormal="166" workbookViewId="0">
      <selection activeCell="S121" sqref="S121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77</v>
      </c>
      <c r="C3" s="22">
        <v>62</v>
      </c>
      <c r="D3" s="11">
        <v>11</v>
      </c>
      <c r="E3">
        <f>SUM(B3:D3)</f>
        <v>150</v>
      </c>
    </row>
    <row r="4" spans="1:5" x14ac:dyDescent="0.3">
      <c r="A4" s="22" t="s">
        <v>1</v>
      </c>
      <c r="B4" s="22">
        <v>0</v>
      </c>
      <c r="C4" s="22">
        <v>0</v>
      </c>
      <c r="D4" s="11">
        <v>71</v>
      </c>
      <c r="E4">
        <f t="shared" ref="E4:E7" si="0">SUM(B4:D4)</f>
        <v>71</v>
      </c>
    </row>
    <row r="5" spans="1:5" x14ac:dyDescent="0.3">
      <c r="A5" s="22" t="s">
        <v>9</v>
      </c>
      <c r="B5" s="22">
        <v>0</v>
      </c>
      <c r="C5" s="22">
        <v>1</v>
      </c>
      <c r="D5" s="11">
        <v>0</v>
      </c>
      <c r="E5">
        <f t="shared" si="0"/>
        <v>1</v>
      </c>
    </row>
    <row r="6" spans="1:5" x14ac:dyDescent="0.3">
      <c r="A6" s="22" t="s">
        <v>10</v>
      </c>
      <c r="B6" s="22">
        <v>0</v>
      </c>
      <c r="C6" s="22">
        <v>0</v>
      </c>
      <c r="D6" s="11">
        <v>1</v>
      </c>
      <c r="E6">
        <f t="shared" si="0"/>
        <v>1</v>
      </c>
    </row>
    <row r="7" spans="1:5" x14ac:dyDescent="0.3">
      <c r="A7" s="22" t="s">
        <v>61</v>
      </c>
      <c r="B7" s="22"/>
      <c r="C7" s="22"/>
      <c r="D7" s="11">
        <v>1</v>
      </c>
      <c r="E7">
        <f t="shared" si="0"/>
        <v>1</v>
      </c>
    </row>
    <row r="8" spans="1:5" ht="18" x14ac:dyDescent="0.35">
      <c r="A8" s="22" t="s">
        <v>17</v>
      </c>
      <c r="B8" s="24">
        <f>SUM(B3:B7)</f>
        <v>77</v>
      </c>
      <c r="C8" s="24">
        <f>SUM(C3:C7)</f>
        <v>63</v>
      </c>
      <c r="D8" s="24">
        <f>SUM(D3:D7)</f>
        <v>84</v>
      </c>
      <c r="E8" s="20">
        <f>SUM(B8:D8)</f>
        <v>224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tr">
        <f>D2</f>
        <v>March'25</v>
      </c>
    </row>
    <row r="12" spans="1:5" x14ac:dyDescent="0.3">
      <c r="A12" s="22" t="s">
        <v>0</v>
      </c>
      <c r="B12" s="22">
        <v>76</v>
      </c>
      <c r="C12" s="22">
        <v>57</v>
      </c>
      <c r="D12" s="11">
        <v>11</v>
      </c>
      <c r="E12">
        <f>SUM(B12:D12)</f>
        <v>144</v>
      </c>
    </row>
    <row r="13" spans="1:5" x14ac:dyDescent="0.3">
      <c r="A13" s="22" t="s">
        <v>1</v>
      </c>
      <c r="B13" s="22">
        <v>0</v>
      </c>
      <c r="C13" s="22">
        <v>0</v>
      </c>
      <c r="D13" s="11">
        <v>71</v>
      </c>
      <c r="E13">
        <f t="shared" ref="E13:E16" si="1">SUM(B13:D13)</f>
        <v>71</v>
      </c>
    </row>
    <row r="14" spans="1:5" x14ac:dyDescent="0.3">
      <c r="A14" s="22" t="s">
        <v>9</v>
      </c>
      <c r="B14" s="22">
        <v>0</v>
      </c>
      <c r="C14" s="22">
        <v>1</v>
      </c>
      <c r="D14" s="11">
        <v>0</v>
      </c>
      <c r="E14">
        <f t="shared" si="1"/>
        <v>1</v>
      </c>
    </row>
    <row r="15" spans="1:5" x14ac:dyDescent="0.3">
      <c r="A15" s="22" t="s">
        <v>10</v>
      </c>
      <c r="B15" s="22">
        <v>0</v>
      </c>
      <c r="C15" s="22">
        <v>0</v>
      </c>
      <c r="D15" s="11">
        <v>1</v>
      </c>
      <c r="E15">
        <f t="shared" si="1"/>
        <v>1</v>
      </c>
    </row>
    <row r="16" spans="1:5" x14ac:dyDescent="0.3">
      <c r="A16" s="22" t="str">
        <f>A7</f>
        <v>Other-Task</v>
      </c>
      <c r="B16" s="22"/>
      <c r="C16" s="22"/>
      <c r="D16" s="11">
        <v>1</v>
      </c>
      <c r="E16">
        <f t="shared" si="1"/>
        <v>1</v>
      </c>
    </row>
    <row r="17" spans="1:12" ht="18" x14ac:dyDescent="0.35">
      <c r="A17" s="22" t="s">
        <v>17</v>
      </c>
      <c r="B17" s="24">
        <f>SUM(B12:B16)</f>
        <v>76</v>
      </c>
      <c r="C17" s="24">
        <f>SUM(C12:C16)</f>
        <v>58</v>
      </c>
      <c r="D17" s="24">
        <f>SUM(D12:D16)</f>
        <v>84</v>
      </c>
      <c r="E17" s="20">
        <f>SUM(B17:D17)</f>
        <v>218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tr">
        <f>D2</f>
        <v>March'25</v>
      </c>
    </row>
    <row r="21" spans="1:12" x14ac:dyDescent="0.3">
      <c r="A21" s="22" t="s">
        <v>0</v>
      </c>
      <c r="B21" s="22">
        <f>B3-B12</f>
        <v>1</v>
      </c>
      <c r="C21" s="22">
        <f t="shared" ref="C21:D21" si="2">C3-C12</f>
        <v>5</v>
      </c>
      <c r="D21" s="22">
        <f t="shared" si="2"/>
        <v>0</v>
      </c>
      <c r="E21">
        <f>SUM(B21:D21)</f>
        <v>6</v>
      </c>
    </row>
    <row r="22" spans="1:12" x14ac:dyDescent="0.3">
      <c r="A22" s="22" t="s">
        <v>1</v>
      </c>
      <c r="B22" s="22">
        <f t="shared" ref="B22:D24" si="3">B4-B13</f>
        <v>0</v>
      </c>
      <c r="C22" s="22">
        <f t="shared" si="3"/>
        <v>0</v>
      </c>
      <c r="D22" s="22">
        <f t="shared" si="3"/>
        <v>0</v>
      </c>
      <c r="E22">
        <f t="shared" ref="E22:E25" si="4">SUM(B22:D22)</f>
        <v>0</v>
      </c>
    </row>
    <row r="23" spans="1:12" x14ac:dyDescent="0.3">
      <c r="A23" s="22" t="s">
        <v>9</v>
      </c>
      <c r="B23" s="22">
        <f t="shared" si="3"/>
        <v>0</v>
      </c>
      <c r="C23" s="22">
        <f t="shared" si="3"/>
        <v>0</v>
      </c>
      <c r="D23" s="22">
        <f t="shared" si="3"/>
        <v>0</v>
      </c>
      <c r="E23">
        <f t="shared" si="4"/>
        <v>0</v>
      </c>
    </row>
    <row r="24" spans="1:12" x14ac:dyDescent="0.3">
      <c r="A24" s="22" t="s">
        <v>10</v>
      </c>
      <c r="B24" s="22">
        <f t="shared" si="3"/>
        <v>0</v>
      </c>
      <c r="C24" s="22">
        <f t="shared" si="3"/>
        <v>0</v>
      </c>
      <c r="D24" s="22">
        <f t="shared" si="3"/>
        <v>0</v>
      </c>
      <c r="E24">
        <f t="shared" si="4"/>
        <v>0</v>
      </c>
    </row>
    <row r="25" spans="1:12" x14ac:dyDescent="0.3">
      <c r="A25" s="22" t="str">
        <f>A7</f>
        <v>Other-Task</v>
      </c>
      <c r="D25" s="22">
        <f t="shared" ref="D25" si="5">D7-D16</f>
        <v>0</v>
      </c>
      <c r="E25">
        <f t="shared" si="4"/>
        <v>0</v>
      </c>
    </row>
    <row r="26" spans="1:12" ht="18.600000000000001" thickBot="1" x14ac:dyDescent="0.4">
      <c r="A26" s="22" t="s">
        <v>17</v>
      </c>
      <c r="B26" s="24">
        <f>SUM(B21:B24)</f>
        <v>1</v>
      </c>
      <c r="C26" s="24">
        <f t="shared" ref="C26:D26" si="6">SUM(C21:C24)</f>
        <v>5</v>
      </c>
      <c r="D26" s="24">
        <f t="shared" si="6"/>
        <v>0</v>
      </c>
      <c r="E26" s="20">
        <f>SUM(B26:D26)</f>
        <v>6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0</v>
      </c>
      <c r="D30" s="19">
        <v>77</v>
      </c>
      <c r="E30" s="16">
        <v>0</v>
      </c>
      <c r="F30" s="17">
        <v>0</v>
      </c>
      <c r="G30" s="18">
        <v>1</v>
      </c>
      <c r="H30" s="19">
        <v>61</v>
      </c>
      <c r="I30" s="16">
        <v>0</v>
      </c>
      <c r="J30" s="17">
        <v>0</v>
      </c>
      <c r="K30" s="18">
        <v>2</v>
      </c>
      <c r="L30" s="19">
        <v>9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7">C2</f>
        <v>Feb'25</v>
      </c>
      <c r="D36" s="21" t="str">
        <f t="shared" si="7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I30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0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77</v>
      </c>
      <c r="C59" s="7">
        <f>B17</f>
        <v>76</v>
      </c>
      <c r="D59" s="6">
        <f>C8</f>
        <v>63</v>
      </c>
      <c r="E59" s="6">
        <f>C17</f>
        <v>58</v>
      </c>
      <c r="F59" s="6">
        <f>D8</f>
        <v>84</v>
      </c>
      <c r="G59" s="6">
        <f>D17</f>
        <v>84</v>
      </c>
      <c r="H59" s="5"/>
    </row>
    <row r="60" spans="1:8" x14ac:dyDescent="0.3">
      <c r="B60">
        <f>B59</f>
        <v>77</v>
      </c>
      <c r="C60">
        <f>AVERAGE(B59,D59)</f>
        <v>70</v>
      </c>
      <c r="D60">
        <f>D59</f>
        <v>63</v>
      </c>
      <c r="E60">
        <f t="shared" ref="E60:F60" si="8">E59</f>
        <v>58</v>
      </c>
      <c r="F60">
        <f t="shared" si="8"/>
        <v>84</v>
      </c>
      <c r="G60">
        <f>D59</f>
        <v>63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7" x14ac:dyDescent="0.3">
      <c r="A97" s="23">
        <v>45682</v>
      </c>
      <c r="B97" s="26">
        <f>[3]DATA!B29</f>
        <v>0</v>
      </c>
    </row>
    <row r="98" spans="1:17" x14ac:dyDescent="0.3">
      <c r="A98" s="23">
        <v>45683</v>
      </c>
      <c r="B98" s="26">
        <f>[3]DATA!B30</f>
        <v>0</v>
      </c>
    </row>
    <row r="99" spans="1:17" x14ac:dyDescent="0.3">
      <c r="A99" s="23">
        <v>45684</v>
      </c>
      <c r="B99" s="26">
        <f>[3]DATA!B31</f>
        <v>0</v>
      </c>
    </row>
    <row r="100" spans="1:17" x14ac:dyDescent="0.3">
      <c r="A100" s="23">
        <v>45685</v>
      </c>
      <c r="B100" s="26">
        <f>[3]DATA!B32</f>
        <v>0</v>
      </c>
    </row>
    <row r="101" spans="1:17" x14ac:dyDescent="0.3">
      <c r="A101" s="23">
        <v>45686</v>
      </c>
      <c r="B101" s="26">
        <f>[3]DATA!B33</f>
        <v>0</v>
      </c>
    </row>
    <row r="102" spans="1:17" x14ac:dyDescent="0.3">
      <c r="A102" s="23">
        <v>45687</v>
      </c>
      <c r="B102" s="26">
        <f>[3]DATA!B34</f>
        <v>0</v>
      </c>
    </row>
    <row r="103" spans="1:17" x14ac:dyDescent="0.3">
      <c r="A103" s="23">
        <v>45688</v>
      </c>
      <c r="B103" s="26">
        <f>[3]DATA!B35</f>
        <v>0</v>
      </c>
    </row>
    <row r="104" spans="1:17" x14ac:dyDescent="0.3">
      <c r="A104" s="23"/>
      <c r="B104" s="11"/>
    </row>
    <row r="105" spans="1:17" x14ac:dyDescent="0.3">
      <c r="B105" s="58" t="s">
        <v>53</v>
      </c>
      <c r="C105" s="58"/>
      <c r="D105" s="58"/>
      <c r="E105" s="58" t="s">
        <v>54</v>
      </c>
      <c r="F105" s="58"/>
      <c r="G105" s="58"/>
      <c r="H105" s="58" t="s">
        <v>55</v>
      </c>
      <c r="I105" s="58"/>
      <c r="J105" s="58"/>
      <c r="K105" s="58" t="s">
        <v>56</v>
      </c>
      <c r="L105" s="58"/>
      <c r="M105" s="58"/>
      <c r="N105" s="58" t="s">
        <v>57</v>
      </c>
      <c r="O105" s="58"/>
      <c r="P105" s="58"/>
    </row>
    <row r="106" spans="1:17" x14ac:dyDescent="0.3">
      <c r="B106" s="22" t="s">
        <v>60</v>
      </c>
      <c r="C106" s="22" t="s">
        <v>59</v>
      </c>
      <c r="D106" s="22" t="s">
        <v>58</v>
      </c>
      <c r="E106" s="22" t="s">
        <v>60</v>
      </c>
      <c r="F106" s="22" t="s">
        <v>59</v>
      </c>
      <c r="G106" s="22" t="s">
        <v>58</v>
      </c>
      <c r="H106" s="22" t="s">
        <v>60</v>
      </c>
      <c r="I106" s="22" t="s">
        <v>59</v>
      </c>
      <c r="J106" s="22" t="s">
        <v>58</v>
      </c>
      <c r="K106" s="22" t="s">
        <v>60</v>
      </c>
      <c r="L106" s="22" t="s">
        <v>59</v>
      </c>
      <c r="M106" s="22" t="s">
        <v>58</v>
      </c>
      <c r="N106" s="22" t="s">
        <v>60</v>
      </c>
      <c r="O106" s="22" t="s">
        <v>59</v>
      </c>
      <c r="P106" s="22" t="s">
        <v>58</v>
      </c>
      <c r="Q106" s="22" t="s">
        <v>20</v>
      </c>
    </row>
    <row r="107" spans="1:17" x14ac:dyDescent="0.3">
      <c r="B107" s="22">
        <v>2</v>
      </c>
      <c r="C107" s="22">
        <v>0</v>
      </c>
      <c r="D107" s="22">
        <v>20</v>
      </c>
      <c r="E107" s="22">
        <v>32</v>
      </c>
      <c r="F107" s="22">
        <v>16</v>
      </c>
      <c r="G107" s="22">
        <v>15</v>
      </c>
      <c r="H107" s="22">
        <v>20</v>
      </c>
      <c r="I107" s="22">
        <v>15</v>
      </c>
      <c r="J107" s="22">
        <v>19</v>
      </c>
      <c r="K107" s="22">
        <v>10</v>
      </c>
      <c r="L107" s="22">
        <v>9</v>
      </c>
      <c r="M107" s="22">
        <v>5</v>
      </c>
      <c r="N107" s="22">
        <v>13</v>
      </c>
      <c r="O107" s="22">
        <v>23</v>
      </c>
      <c r="P107" s="22">
        <v>1</v>
      </c>
      <c r="Q107">
        <f>AVERAGE(B107:P107)</f>
        <v>13.333333333333334</v>
      </c>
    </row>
    <row r="108" spans="1:17" x14ac:dyDescent="0.3">
      <c r="B108">
        <f>$Q$107</f>
        <v>13.333333333333334</v>
      </c>
      <c r="C108">
        <f t="shared" ref="C108:P108" si="9">$Q$107</f>
        <v>13.333333333333334</v>
      </c>
      <c r="D108">
        <f t="shared" si="9"/>
        <v>13.333333333333334</v>
      </c>
      <c r="E108">
        <f t="shared" si="9"/>
        <v>13.333333333333334</v>
      </c>
      <c r="F108">
        <f t="shared" si="9"/>
        <v>13.333333333333334</v>
      </c>
      <c r="G108">
        <f t="shared" si="9"/>
        <v>13.333333333333334</v>
      </c>
      <c r="H108">
        <f t="shared" si="9"/>
        <v>13.333333333333334</v>
      </c>
      <c r="I108">
        <f t="shared" si="9"/>
        <v>13.333333333333334</v>
      </c>
      <c r="J108">
        <f t="shared" si="9"/>
        <v>13.333333333333334</v>
      </c>
      <c r="K108">
        <f t="shared" si="9"/>
        <v>13.333333333333334</v>
      </c>
      <c r="L108">
        <f t="shared" si="9"/>
        <v>13.333333333333334</v>
      </c>
      <c r="M108">
        <f t="shared" si="9"/>
        <v>13.333333333333334</v>
      </c>
      <c r="N108">
        <f t="shared" si="9"/>
        <v>13.333333333333334</v>
      </c>
      <c r="O108">
        <f t="shared" si="9"/>
        <v>13.333333333333334</v>
      </c>
      <c r="P108">
        <f t="shared" si="9"/>
        <v>13.333333333333334</v>
      </c>
    </row>
    <row r="128" spans="22:22" x14ac:dyDescent="0.3">
      <c r="V128" t="s">
        <v>62</v>
      </c>
    </row>
  </sheetData>
  <mergeCells count="17">
    <mergeCell ref="N105:P105"/>
    <mergeCell ref="I28:L28"/>
    <mergeCell ref="F57:G57"/>
    <mergeCell ref="B105:D105"/>
    <mergeCell ref="E105:G105"/>
    <mergeCell ref="H105:J105"/>
    <mergeCell ref="K105:M105"/>
    <mergeCell ref="A35:D35"/>
    <mergeCell ref="A56:G56"/>
    <mergeCell ref="B57:C57"/>
    <mergeCell ref="D57:E57"/>
    <mergeCell ref="E28:H28"/>
    <mergeCell ref="A1:D1"/>
    <mergeCell ref="A10:D10"/>
    <mergeCell ref="A19:D19"/>
    <mergeCell ref="A27:D27"/>
    <mergeCell ref="A28:D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6C5A-82E4-4B40-8783-874E823AB97D}">
  <dimension ref="A1:Q112"/>
  <sheetViews>
    <sheetView topLeftCell="A110" zoomScale="96" zoomScaleNormal="96" workbookViewId="0">
      <selection activeCell="O131" sqref="O131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1</v>
      </c>
      <c r="C3" s="22">
        <v>0</v>
      </c>
      <c r="D3" s="11">
        <v>0</v>
      </c>
      <c r="E3">
        <f>SUM(B3:D3)</f>
        <v>1</v>
      </c>
    </row>
    <row r="4" spans="1:5" x14ac:dyDescent="0.3">
      <c r="A4" s="22" t="s">
        <v>1</v>
      </c>
      <c r="B4" s="22">
        <v>0</v>
      </c>
      <c r="C4" s="22">
        <v>0</v>
      </c>
      <c r="D4" s="11">
        <v>0</v>
      </c>
      <c r="E4">
        <f t="shared" ref="E4:E7" si="0">SUM(B4:D4)</f>
        <v>0</v>
      </c>
    </row>
    <row r="5" spans="1:5" x14ac:dyDescent="0.3">
      <c r="A5" s="22" t="s">
        <v>9</v>
      </c>
      <c r="B5" s="22">
        <v>0</v>
      </c>
      <c r="C5" s="22">
        <v>0</v>
      </c>
      <c r="D5" s="11">
        <v>0</v>
      </c>
      <c r="E5">
        <f t="shared" si="0"/>
        <v>0</v>
      </c>
    </row>
    <row r="6" spans="1:5" x14ac:dyDescent="0.3">
      <c r="A6" s="22" t="s">
        <v>10</v>
      </c>
      <c r="B6" s="22">
        <v>1</v>
      </c>
      <c r="C6" s="22">
        <v>0</v>
      </c>
      <c r="D6" s="11">
        <v>0</v>
      </c>
      <c r="E6">
        <f t="shared" si="0"/>
        <v>1</v>
      </c>
    </row>
    <row r="7" spans="1:5" x14ac:dyDescent="0.3">
      <c r="A7" s="22" t="s">
        <v>23</v>
      </c>
      <c r="B7" s="22">
        <v>2</v>
      </c>
      <c r="C7" s="22">
        <v>2</v>
      </c>
      <c r="D7" s="11">
        <v>1</v>
      </c>
      <c r="E7">
        <f t="shared" si="0"/>
        <v>5</v>
      </c>
    </row>
    <row r="8" spans="1:5" ht="18" x14ac:dyDescent="0.35">
      <c r="A8" s="22" t="s">
        <v>17</v>
      </c>
      <c r="B8" s="24">
        <f>SUM(B3:B7)</f>
        <v>4</v>
      </c>
      <c r="C8" s="24">
        <f>SUM(C3:C7)</f>
        <v>2</v>
      </c>
      <c r="D8" s="24">
        <f>SUM(D3:D7)</f>
        <v>1</v>
      </c>
      <c r="E8" s="20">
        <f>SUM(B8:D8)</f>
        <v>7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tr">
        <f>D2</f>
        <v>March'25</v>
      </c>
    </row>
    <row r="12" spans="1:5" x14ac:dyDescent="0.3">
      <c r="A12" s="22" t="s">
        <v>0</v>
      </c>
      <c r="B12" s="22">
        <v>1</v>
      </c>
      <c r="C12" s="22">
        <v>0</v>
      </c>
      <c r="D12" s="11">
        <v>0</v>
      </c>
      <c r="E12">
        <f>SUM(B12:D12)</f>
        <v>1</v>
      </c>
    </row>
    <row r="13" spans="1:5" x14ac:dyDescent="0.3">
      <c r="A13" s="22" t="s">
        <v>1</v>
      </c>
      <c r="B13" s="22">
        <v>0</v>
      </c>
      <c r="C13" s="22">
        <v>0</v>
      </c>
      <c r="D13" s="11">
        <v>0</v>
      </c>
      <c r="E13">
        <f t="shared" ref="E13:E16" si="1">SUM(B13:D13)</f>
        <v>0</v>
      </c>
    </row>
    <row r="14" spans="1:5" x14ac:dyDescent="0.3">
      <c r="A14" s="22" t="s">
        <v>9</v>
      </c>
      <c r="B14" s="22">
        <v>0</v>
      </c>
      <c r="C14" s="22">
        <v>0</v>
      </c>
      <c r="D14" s="11">
        <v>0</v>
      </c>
      <c r="E14">
        <f t="shared" si="1"/>
        <v>0</v>
      </c>
    </row>
    <row r="15" spans="1:5" x14ac:dyDescent="0.3">
      <c r="A15" s="22" t="s">
        <v>10</v>
      </c>
      <c r="B15" s="22">
        <v>1</v>
      </c>
      <c r="C15" s="22">
        <v>0</v>
      </c>
      <c r="D15" s="11">
        <v>0</v>
      </c>
      <c r="E15">
        <f t="shared" si="1"/>
        <v>1</v>
      </c>
    </row>
    <row r="16" spans="1:5" x14ac:dyDescent="0.3">
      <c r="A16" s="22" t="s">
        <v>23</v>
      </c>
      <c r="B16" s="22">
        <v>2</v>
      </c>
      <c r="C16" s="22">
        <v>2</v>
      </c>
      <c r="D16" s="11">
        <v>1</v>
      </c>
      <c r="E16">
        <f t="shared" si="1"/>
        <v>5</v>
      </c>
    </row>
    <row r="17" spans="1:12" ht="18" x14ac:dyDescent="0.35">
      <c r="A17" s="22" t="s">
        <v>17</v>
      </c>
      <c r="B17" s="24">
        <f>SUM(B12:B16)</f>
        <v>4</v>
      </c>
      <c r="C17" s="24">
        <f>SUM(C12:C16)</f>
        <v>2</v>
      </c>
      <c r="D17" s="24">
        <f>SUM(D12:D16)</f>
        <v>1</v>
      </c>
      <c r="E17" s="20">
        <f>SUM(B17:D17)</f>
        <v>7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tr">
        <f>D2</f>
        <v>March'25</v>
      </c>
    </row>
    <row r="21" spans="1:12" x14ac:dyDescent="0.3">
      <c r="A21" s="22" t="s">
        <v>0</v>
      </c>
      <c r="B21" s="22">
        <f>B3-B12</f>
        <v>0</v>
      </c>
      <c r="C21" s="22">
        <f t="shared" ref="C21:D21" si="2">C3-C12</f>
        <v>0</v>
      </c>
      <c r="D21" s="22">
        <f t="shared" si="2"/>
        <v>0</v>
      </c>
      <c r="E21">
        <f>SUM(B22:C22)</f>
        <v>0</v>
      </c>
    </row>
    <row r="22" spans="1:12" x14ac:dyDescent="0.3">
      <c r="A22" s="22" t="s">
        <v>1</v>
      </c>
      <c r="B22" s="22">
        <f t="shared" ref="B22:D24" si="3">B4-B13</f>
        <v>0</v>
      </c>
      <c r="C22" s="22">
        <f t="shared" si="3"/>
        <v>0</v>
      </c>
      <c r="D22" s="22">
        <f t="shared" si="3"/>
        <v>0</v>
      </c>
      <c r="E22">
        <f t="shared" ref="E22:E25" si="4">SUM(B23:C23)</f>
        <v>0</v>
      </c>
    </row>
    <row r="23" spans="1:12" x14ac:dyDescent="0.3">
      <c r="A23" s="22" t="s">
        <v>9</v>
      </c>
      <c r="B23" s="22">
        <f t="shared" si="3"/>
        <v>0</v>
      </c>
      <c r="C23" s="22">
        <f t="shared" si="3"/>
        <v>0</v>
      </c>
      <c r="D23" s="22">
        <f t="shared" si="3"/>
        <v>0</v>
      </c>
      <c r="E23">
        <f t="shared" si="4"/>
        <v>0</v>
      </c>
    </row>
    <row r="24" spans="1:12" x14ac:dyDescent="0.3">
      <c r="A24" s="22" t="s">
        <v>10</v>
      </c>
      <c r="B24" s="22">
        <f t="shared" si="3"/>
        <v>0</v>
      </c>
      <c r="C24" s="22">
        <f t="shared" si="3"/>
        <v>0</v>
      </c>
      <c r="D24" s="22">
        <f t="shared" si="3"/>
        <v>0</v>
      </c>
      <c r="E24">
        <f t="shared" si="4"/>
        <v>0</v>
      </c>
    </row>
    <row r="25" spans="1:12" x14ac:dyDescent="0.3">
      <c r="A25" s="22" t="s">
        <v>23</v>
      </c>
      <c r="C25" s="22">
        <f t="shared" ref="C25:D25" si="5">C7-C16</f>
        <v>0</v>
      </c>
      <c r="D25" s="22">
        <f t="shared" si="5"/>
        <v>0</v>
      </c>
      <c r="E25">
        <f t="shared" si="4"/>
        <v>0</v>
      </c>
    </row>
    <row r="26" spans="1:12" ht="18.600000000000001" thickBot="1" x14ac:dyDescent="0.4">
      <c r="A26" s="22" t="s">
        <v>17</v>
      </c>
      <c r="B26" s="24">
        <f>SUM(B21:B24)</f>
        <v>0</v>
      </c>
      <c r="D26" s="24">
        <f>SUM(C21:C24)</f>
        <v>0</v>
      </c>
      <c r="E26" s="20">
        <f>SUM(B26:D26)</f>
        <v>0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1</v>
      </c>
      <c r="D30" s="19">
        <v>8</v>
      </c>
      <c r="E30" s="16">
        <v>0</v>
      </c>
      <c r="F30" s="17">
        <v>0</v>
      </c>
      <c r="G30" s="18">
        <v>1</v>
      </c>
      <c r="H30" s="19">
        <v>6</v>
      </c>
      <c r="I30" s="16">
        <v>0</v>
      </c>
      <c r="J30" s="17">
        <v>0</v>
      </c>
      <c r="K30" s="18">
        <v>0</v>
      </c>
      <c r="L30" s="19">
        <v>0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6">C2</f>
        <v>Feb'25</v>
      </c>
      <c r="D36" s="21" t="str">
        <f t="shared" si="6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I30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0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4</v>
      </c>
      <c r="C59" s="7">
        <f>B17</f>
        <v>4</v>
      </c>
      <c r="D59" s="6">
        <f>C8</f>
        <v>2</v>
      </c>
      <c r="E59" s="6">
        <f>C17</f>
        <v>2</v>
      </c>
      <c r="F59" s="6">
        <f>D8</f>
        <v>1</v>
      </c>
      <c r="G59" s="6">
        <f>D17</f>
        <v>1</v>
      </c>
      <c r="H59" s="5"/>
    </row>
    <row r="60" spans="1:8" x14ac:dyDescent="0.3">
      <c r="B60">
        <f>B59</f>
        <v>4</v>
      </c>
      <c r="C60">
        <f>AVERAGE(B59,D59)</f>
        <v>3</v>
      </c>
      <c r="D60">
        <f>D59</f>
        <v>2</v>
      </c>
      <c r="E60">
        <f t="shared" ref="E60:G60" si="7">E59</f>
        <v>2</v>
      </c>
      <c r="F60">
        <f t="shared" si="7"/>
        <v>1</v>
      </c>
      <c r="G60">
        <f t="shared" si="7"/>
        <v>1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7" x14ac:dyDescent="0.3">
      <c r="A97" s="23">
        <v>45682</v>
      </c>
      <c r="B97" s="26">
        <f>[3]DATA!B29</f>
        <v>0</v>
      </c>
    </row>
    <row r="98" spans="1:17" x14ac:dyDescent="0.3">
      <c r="A98" s="23">
        <v>45683</v>
      </c>
      <c r="B98" s="26">
        <f>[3]DATA!B30</f>
        <v>0</v>
      </c>
    </row>
    <row r="99" spans="1:17" x14ac:dyDescent="0.3">
      <c r="A99" s="23">
        <v>45684</v>
      </c>
      <c r="B99" s="26">
        <f>[3]DATA!B31</f>
        <v>0</v>
      </c>
    </row>
    <row r="100" spans="1:17" x14ac:dyDescent="0.3">
      <c r="A100" s="23">
        <v>45685</v>
      </c>
      <c r="B100" s="26">
        <f>[3]DATA!B32</f>
        <v>0</v>
      </c>
    </row>
    <row r="101" spans="1:17" x14ac:dyDescent="0.3">
      <c r="A101" s="23">
        <v>45686</v>
      </c>
      <c r="B101" s="26">
        <f>[3]DATA!B33</f>
        <v>0</v>
      </c>
    </row>
    <row r="102" spans="1:17" x14ac:dyDescent="0.3">
      <c r="A102" s="23">
        <v>45687</v>
      </c>
      <c r="B102" s="26">
        <f>[3]DATA!B34</f>
        <v>0</v>
      </c>
    </row>
    <row r="103" spans="1:17" x14ac:dyDescent="0.3">
      <c r="A103" s="23">
        <v>45688</v>
      </c>
      <c r="B103" s="26">
        <f>[3]DATA!B35</f>
        <v>0</v>
      </c>
    </row>
    <row r="105" spans="1:17" x14ac:dyDescent="0.3">
      <c r="C105" s="22"/>
    </row>
    <row r="106" spans="1:17" x14ac:dyDescent="0.3">
      <c r="C106" s="22"/>
    </row>
    <row r="109" spans="1:17" x14ac:dyDescent="0.3">
      <c r="B109" s="58" t="s">
        <v>53</v>
      </c>
      <c r="C109" s="58"/>
      <c r="D109" s="58"/>
      <c r="E109" s="58" t="s">
        <v>54</v>
      </c>
      <c r="F109" s="58"/>
      <c r="G109" s="58"/>
      <c r="H109" s="58" t="s">
        <v>55</v>
      </c>
      <c r="I109" s="58"/>
      <c r="J109" s="58"/>
      <c r="K109" s="58" t="s">
        <v>56</v>
      </c>
      <c r="L109" s="58"/>
      <c r="M109" s="58"/>
      <c r="N109" s="58" t="s">
        <v>57</v>
      </c>
      <c r="O109" s="58"/>
      <c r="P109" s="58"/>
    </row>
    <row r="110" spans="1:17" x14ac:dyDescent="0.3">
      <c r="B110" s="22" t="s">
        <v>60</v>
      </c>
      <c r="C110" s="22" t="s">
        <v>59</v>
      </c>
      <c r="D110" s="22" t="s">
        <v>58</v>
      </c>
      <c r="E110" s="22" t="s">
        <v>60</v>
      </c>
      <c r="F110" s="22" t="s">
        <v>59</v>
      </c>
      <c r="G110" s="22" t="s">
        <v>58</v>
      </c>
      <c r="H110" s="22" t="s">
        <v>60</v>
      </c>
      <c r="I110" s="22" t="s">
        <v>59</v>
      </c>
      <c r="J110" s="22" t="s">
        <v>58</v>
      </c>
      <c r="K110" s="22" t="s">
        <v>60</v>
      </c>
      <c r="L110" s="22" t="s">
        <v>59</v>
      </c>
      <c r="M110" s="22" t="s">
        <v>58</v>
      </c>
      <c r="N110" s="22" t="s">
        <v>60</v>
      </c>
      <c r="O110" s="22" t="s">
        <v>59</v>
      </c>
      <c r="P110" s="22" t="s">
        <v>58</v>
      </c>
      <c r="Q110" s="22" t="s">
        <v>20</v>
      </c>
    </row>
    <row r="111" spans="1:17" x14ac:dyDescent="0.3">
      <c r="B111" s="22">
        <v>0</v>
      </c>
      <c r="C111" s="22">
        <v>0</v>
      </c>
      <c r="D111" s="22">
        <v>1</v>
      </c>
      <c r="E111" s="22">
        <v>3</v>
      </c>
      <c r="F111" s="22">
        <v>0</v>
      </c>
      <c r="G111" s="22">
        <v>0</v>
      </c>
      <c r="H111" s="22">
        <v>0</v>
      </c>
      <c r="I111" s="22">
        <v>1</v>
      </c>
      <c r="J111" s="22">
        <v>0</v>
      </c>
      <c r="K111" s="22">
        <v>0</v>
      </c>
      <c r="L111" s="22">
        <v>1</v>
      </c>
      <c r="M111" s="22">
        <v>0</v>
      </c>
      <c r="N111" s="22">
        <v>1</v>
      </c>
      <c r="O111" s="22">
        <v>0</v>
      </c>
      <c r="P111" s="22">
        <v>0</v>
      </c>
      <c r="Q111">
        <f>AVERAGE(B111:P111)</f>
        <v>0.46666666666666667</v>
      </c>
    </row>
    <row r="112" spans="1:17" x14ac:dyDescent="0.3">
      <c r="B112">
        <f>$Q$111</f>
        <v>0.46666666666666667</v>
      </c>
      <c r="C112">
        <f t="shared" ref="C112:P112" si="8">$Q$111</f>
        <v>0.46666666666666667</v>
      </c>
      <c r="D112">
        <f t="shared" si="8"/>
        <v>0.46666666666666667</v>
      </c>
      <c r="E112">
        <f t="shared" si="8"/>
        <v>0.46666666666666667</v>
      </c>
      <c r="F112">
        <f t="shared" si="8"/>
        <v>0.46666666666666667</v>
      </c>
      <c r="G112">
        <f t="shared" si="8"/>
        <v>0.46666666666666667</v>
      </c>
      <c r="H112">
        <f t="shared" si="8"/>
        <v>0.46666666666666667</v>
      </c>
      <c r="I112">
        <f t="shared" si="8"/>
        <v>0.46666666666666667</v>
      </c>
      <c r="J112">
        <f t="shared" si="8"/>
        <v>0.46666666666666667</v>
      </c>
      <c r="K112">
        <f t="shared" si="8"/>
        <v>0.46666666666666667</v>
      </c>
      <c r="L112">
        <f t="shared" si="8"/>
        <v>0.46666666666666667</v>
      </c>
      <c r="M112">
        <f t="shared" si="8"/>
        <v>0.46666666666666667</v>
      </c>
      <c r="N112">
        <f t="shared" si="8"/>
        <v>0.46666666666666667</v>
      </c>
      <c r="O112">
        <f t="shared" si="8"/>
        <v>0.46666666666666667</v>
      </c>
      <c r="P112">
        <f t="shared" si="8"/>
        <v>0.46666666666666667</v>
      </c>
    </row>
  </sheetData>
  <mergeCells count="17">
    <mergeCell ref="N109:P109"/>
    <mergeCell ref="I28:L28"/>
    <mergeCell ref="F57:G57"/>
    <mergeCell ref="B109:D109"/>
    <mergeCell ref="E109:G109"/>
    <mergeCell ref="H109:J109"/>
    <mergeCell ref="K109:M109"/>
    <mergeCell ref="A35:D35"/>
    <mergeCell ref="A56:G56"/>
    <mergeCell ref="B57:C57"/>
    <mergeCell ref="D57:E57"/>
    <mergeCell ref="E28:H28"/>
    <mergeCell ref="A1:D1"/>
    <mergeCell ref="A10:D10"/>
    <mergeCell ref="A19:D19"/>
    <mergeCell ref="A27:D27"/>
    <mergeCell ref="A28:D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67FD-57A6-4A2A-8354-CCA6E551D5AA}">
  <dimension ref="A1:Q112"/>
  <sheetViews>
    <sheetView topLeftCell="A105" zoomScale="74" zoomScaleNormal="166" workbookViewId="0">
      <selection activeCell="Q125" sqref="Q125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58" t="s">
        <v>8</v>
      </c>
      <c r="B1" s="58"/>
      <c r="C1" s="58"/>
      <c r="D1" s="58"/>
    </row>
    <row r="2" spans="1:5" x14ac:dyDescent="0.3">
      <c r="A2" s="22"/>
      <c r="B2" s="22" t="s">
        <v>21</v>
      </c>
      <c r="C2" s="22" t="s">
        <v>22</v>
      </c>
      <c r="D2" s="22" t="s">
        <v>51</v>
      </c>
    </row>
    <row r="3" spans="1:5" x14ac:dyDescent="0.3">
      <c r="A3" s="22" t="s">
        <v>0</v>
      </c>
      <c r="B3" s="22">
        <v>13</v>
      </c>
      <c r="C3" s="22">
        <v>11</v>
      </c>
      <c r="D3" s="11">
        <v>0</v>
      </c>
      <c r="E3">
        <f>SUM(B3:D3)</f>
        <v>24</v>
      </c>
    </row>
    <row r="4" spans="1:5" x14ac:dyDescent="0.3">
      <c r="A4" s="22" t="s">
        <v>1</v>
      </c>
      <c r="B4" s="22">
        <v>0</v>
      </c>
      <c r="C4" s="22">
        <v>0</v>
      </c>
      <c r="D4" s="11">
        <v>18</v>
      </c>
      <c r="E4">
        <f t="shared" ref="E4:E6" si="0">SUM(B4:D4)</f>
        <v>18</v>
      </c>
    </row>
    <row r="5" spans="1:5" x14ac:dyDescent="0.3">
      <c r="A5" s="22" t="s">
        <v>9</v>
      </c>
      <c r="B5" s="22">
        <v>0</v>
      </c>
      <c r="C5" s="22">
        <v>1</v>
      </c>
      <c r="D5" s="11">
        <v>0</v>
      </c>
      <c r="E5">
        <f t="shared" si="0"/>
        <v>1</v>
      </c>
    </row>
    <row r="6" spans="1:5" x14ac:dyDescent="0.3">
      <c r="A6" s="22" t="s">
        <v>10</v>
      </c>
      <c r="B6" s="22">
        <v>0</v>
      </c>
      <c r="C6" s="22">
        <v>0</v>
      </c>
      <c r="D6" s="11">
        <v>1</v>
      </c>
      <c r="E6">
        <f t="shared" si="0"/>
        <v>1</v>
      </c>
    </row>
    <row r="7" spans="1:5" x14ac:dyDescent="0.3">
      <c r="A7" s="22"/>
      <c r="B7" s="22"/>
      <c r="C7" s="22"/>
      <c r="D7" s="22"/>
    </row>
    <row r="8" spans="1:5" ht="18" x14ac:dyDescent="0.35">
      <c r="A8" s="22" t="s">
        <v>17</v>
      </c>
      <c r="B8" s="24">
        <f>SUM(B3:B7)</f>
        <v>13</v>
      </c>
      <c r="C8" s="24">
        <f>SUM(C3:C7)</f>
        <v>12</v>
      </c>
      <c r="D8" s="24">
        <f>SUM(D3:D7)</f>
        <v>19</v>
      </c>
      <c r="E8" s="20">
        <f>SUM(B8:D8)</f>
        <v>44</v>
      </c>
    </row>
    <row r="9" spans="1:5" x14ac:dyDescent="0.3">
      <c r="A9" s="22"/>
      <c r="B9" s="22"/>
      <c r="C9" s="22"/>
      <c r="D9" s="22"/>
    </row>
    <row r="10" spans="1:5" x14ac:dyDescent="0.3">
      <c r="A10" s="62" t="s">
        <v>18</v>
      </c>
      <c r="B10" s="62"/>
      <c r="C10" s="62"/>
      <c r="D10" s="6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 t="str">
        <f>D2</f>
        <v>March'25</v>
      </c>
    </row>
    <row r="12" spans="1:5" x14ac:dyDescent="0.3">
      <c r="A12" s="22" t="s">
        <v>0</v>
      </c>
      <c r="B12" s="22">
        <v>10</v>
      </c>
      <c r="C12" s="22">
        <v>8</v>
      </c>
      <c r="D12" s="11">
        <v>0</v>
      </c>
      <c r="E12">
        <f>SUM(B12:D12)</f>
        <v>18</v>
      </c>
    </row>
    <row r="13" spans="1:5" x14ac:dyDescent="0.3">
      <c r="A13" s="22" t="s">
        <v>1</v>
      </c>
      <c r="B13" s="22">
        <v>0</v>
      </c>
      <c r="C13" s="22">
        <v>0</v>
      </c>
      <c r="D13" s="11">
        <v>18</v>
      </c>
      <c r="E13">
        <f t="shared" ref="E13:E15" si="1">SUM(B13:D13)</f>
        <v>18</v>
      </c>
    </row>
    <row r="14" spans="1:5" x14ac:dyDescent="0.3">
      <c r="A14" s="22" t="s">
        <v>9</v>
      </c>
      <c r="B14" s="22">
        <v>0</v>
      </c>
      <c r="C14" s="22">
        <v>1</v>
      </c>
      <c r="D14" s="11">
        <v>0</v>
      </c>
      <c r="E14">
        <f t="shared" si="1"/>
        <v>1</v>
      </c>
    </row>
    <row r="15" spans="1:5" x14ac:dyDescent="0.3">
      <c r="A15" s="22" t="s">
        <v>10</v>
      </c>
      <c r="B15" s="22">
        <v>0</v>
      </c>
      <c r="C15" s="22">
        <v>0</v>
      </c>
      <c r="D15" s="11">
        <v>1</v>
      </c>
      <c r="E15">
        <f t="shared" si="1"/>
        <v>1</v>
      </c>
    </row>
    <row r="16" spans="1:5" x14ac:dyDescent="0.3">
      <c r="A16" s="22"/>
      <c r="B16" s="22"/>
      <c r="C16" s="22"/>
      <c r="D16" s="22"/>
    </row>
    <row r="17" spans="1:12" ht="18" x14ac:dyDescent="0.35">
      <c r="A17" s="22" t="s">
        <v>17</v>
      </c>
      <c r="B17" s="24">
        <f>SUM(B12:B16)</f>
        <v>10</v>
      </c>
      <c r="C17" s="24">
        <f>SUM(C12:C16)</f>
        <v>9</v>
      </c>
      <c r="D17" s="24">
        <f>SUM(D12:D16)</f>
        <v>19</v>
      </c>
      <c r="E17" s="20">
        <f>SUM(B17:D17)</f>
        <v>38</v>
      </c>
    </row>
    <row r="18" spans="1:12" x14ac:dyDescent="0.3">
      <c r="A18" s="22"/>
      <c r="B18" s="24"/>
      <c r="C18" s="24"/>
      <c r="D18" s="24"/>
    </row>
    <row r="19" spans="1:12" x14ac:dyDescent="0.3">
      <c r="A19" s="62" t="s">
        <v>11</v>
      </c>
      <c r="B19" s="62"/>
      <c r="C19" s="62"/>
      <c r="D19" s="62"/>
    </row>
    <row r="20" spans="1:12" x14ac:dyDescent="0.3">
      <c r="A20" s="22"/>
      <c r="B20" s="22" t="str">
        <f>B2</f>
        <v>Jan'25</v>
      </c>
      <c r="C20" s="22" t="str">
        <f>C2</f>
        <v>Feb'25</v>
      </c>
      <c r="D20" s="22" t="str">
        <f>D2</f>
        <v>March'25</v>
      </c>
    </row>
    <row r="21" spans="1:12" x14ac:dyDescent="0.3">
      <c r="A21" s="22" t="s">
        <v>0</v>
      </c>
      <c r="B21" s="22">
        <f>B3-B12</f>
        <v>3</v>
      </c>
      <c r="C21" s="22">
        <f t="shared" ref="C21:D21" si="2">C3-C12</f>
        <v>3</v>
      </c>
      <c r="D21" s="22">
        <f t="shared" si="2"/>
        <v>0</v>
      </c>
      <c r="E21">
        <f>SUM(B21:D21)</f>
        <v>6</v>
      </c>
    </row>
    <row r="22" spans="1:12" x14ac:dyDescent="0.3">
      <c r="A22" s="22" t="s">
        <v>1</v>
      </c>
      <c r="B22" s="22">
        <f t="shared" ref="B22:D24" si="3">B4-B13</f>
        <v>0</v>
      </c>
      <c r="C22" s="22">
        <f t="shared" si="3"/>
        <v>0</v>
      </c>
      <c r="D22" s="22">
        <f t="shared" si="3"/>
        <v>0</v>
      </c>
      <c r="E22">
        <f t="shared" ref="E22:E24" si="4">SUM(B22:D22)</f>
        <v>0</v>
      </c>
    </row>
    <row r="23" spans="1:12" x14ac:dyDescent="0.3">
      <c r="A23" s="22" t="s">
        <v>9</v>
      </c>
      <c r="B23" s="22">
        <f t="shared" si="3"/>
        <v>0</v>
      </c>
      <c r="C23" s="22">
        <f t="shared" si="3"/>
        <v>0</v>
      </c>
      <c r="D23" s="22">
        <f t="shared" si="3"/>
        <v>0</v>
      </c>
      <c r="E23">
        <f t="shared" si="4"/>
        <v>0</v>
      </c>
    </row>
    <row r="24" spans="1:12" x14ac:dyDescent="0.3">
      <c r="A24" s="22" t="s">
        <v>10</v>
      </c>
      <c r="B24" s="22">
        <f t="shared" si="3"/>
        <v>0</v>
      </c>
      <c r="C24" s="22">
        <f t="shared" si="3"/>
        <v>0</v>
      </c>
      <c r="D24" s="22">
        <f t="shared" si="3"/>
        <v>0</v>
      </c>
      <c r="E24">
        <f t="shared" si="4"/>
        <v>0</v>
      </c>
    </row>
    <row r="25" spans="1:12" x14ac:dyDescent="0.3">
      <c r="A25" s="22"/>
    </row>
    <row r="26" spans="1:12" ht="18.600000000000001" thickBot="1" x14ac:dyDescent="0.4">
      <c r="A26" s="22" t="s">
        <v>17</v>
      </c>
      <c r="B26" s="24">
        <f>SUM(B21:B24)</f>
        <v>3</v>
      </c>
      <c r="C26" s="24">
        <f t="shared" ref="C26:D26" si="5">SUM(C21:C24)</f>
        <v>3</v>
      </c>
      <c r="D26" s="24">
        <f t="shared" si="5"/>
        <v>0</v>
      </c>
      <c r="E26" s="20">
        <f>SUM(B26:D26)</f>
        <v>6</v>
      </c>
    </row>
    <row r="27" spans="1:12" ht="15" thickBot="1" x14ac:dyDescent="0.35">
      <c r="A27" s="63" t="s">
        <v>16</v>
      </c>
      <c r="B27" s="64"/>
      <c r="C27" s="64"/>
      <c r="D27" s="65"/>
    </row>
    <row r="28" spans="1:12" ht="15" thickBot="1" x14ac:dyDescent="0.35">
      <c r="A28" s="63" t="str">
        <f>B2</f>
        <v>Jan'25</v>
      </c>
      <c r="B28" s="64"/>
      <c r="C28" s="64"/>
      <c r="D28" s="65"/>
      <c r="E28" s="63" t="str">
        <f>C2</f>
        <v>Feb'25</v>
      </c>
      <c r="F28" s="64"/>
      <c r="G28" s="64"/>
      <c r="H28" s="65"/>
      <c r="I28" s="63" t="str">
        <f>D2</f>
        <v>March'25</v>
      </c>
      <c r="J28" s="64"/>
      <c r="K28" s="64"/>
      <c r="L28" s="65"/>
    </row>
    <row r="29" spans="1:12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  <c r="I29" s="12" t="s">
        <v>2</v>
      </c>
      <c r="J29" s="13" t="s">
        <v>7</v>
      </c>
      <c r="K29" s="14" t="s">
        <v>3</v>
      </c>
      <c r="L29" s="15" t="s">
        <v>4</v>
      </c>
    </row>
    <row r="30" spans="1:12" ht="15" thickBot="1" x14ac:dyDescent="0.35">
      <c r="A30" s="16">
        <v>0</v>
      </c>
      <c r="B30" s="17">
        <v>0</v>
      </c>
      <c r="C30" s="18">
        <v>1</v>
      </c>
      <c r="D30" s="19">
        <v>8</v>
      </c>
      <c r="E30" s="16">
        <v>0</v>
      </c>
      <c r="F30" s="17">
        <v>0</v>
      </c>
      <c r="G30" s="18">
        <v>1</v>
      </c>
      <c r="H30" s="19">
        <v>6</v>
      </c>
      <c r="I30" s="16">
        <v>0</v>
      </c>
      <c r="J30" s="17">
        <v>0</v>
      </c>
      <c r="K30" s="18">
        <v>0</v>
      </c>
      <c r="L30" s="19">
        <v>0</v>
      </c>
    </row>
    <row r="35" spans="1:4" x14ac:dyDescent="0.3">
      <c r="A35" s="69" t="s">
        <v>12</v>
      </c>
      <c r="B35" s="70"/>
      <c r="C35" s="70"/>
      <c r="D35" s="71"/>
    </row>
    <row r="36" spans="1:4" x14ac:dyDescent="0.3">
      <c r="A36" s="21"/>
      <c r="B36" s="21" t="str">
        <f>B2</f>
        <v>Jan'25</v>
      </c>
      <c r="C36" s="21" t="str">
        <f t="shared" ref="C36:D36" si="6">C2</f>
        <v>Feb'25</v>
      </c>
      <c r="D36" s="21" t="str">
        <f t="shared" si="6"/>
        <v>March'25</v>
      </c>
    </row>
    <row r="37" spans="1:4" x14ac:dyDescent="0.3">
      <c r="A37" s="2" t="s">
        <v>13</v>
      </c>
      <c r="B37" s="2">
        <v>0</v>
      </c>
      <c r="C37" s="2">
        <f>E30</f>
        <v>0</v>
      </c>
      <c r="D37" s="2">
        <f>I30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  <c r="D38" s="2">
        <f>J30</f>
        <v>0</v>
      </c>
    </row>
    <row r="56" spans="1:8" x14ac:dyDescent="0.3">
      <c r="A56" s="58" t="s">
        <v>15</v>
      </c>
      <c r="B56" s="58"/>
      <c r="C56" s="58"/>
      <c r="D56" s="58"/>
      <c r="E56" s="58"/>
      <c r="F56" s="58"/>
      <c r="G56" s="58"/>
    </row>
    <row r="57" spans="1:8" ht="43.95" customHeight="1" thickBot="1" x14ac:dyDescent="0.35">
      <c r="B57" s="67" t="str">
        <f>B2</f>
        <v>Jan'25</v>
      </c>
      <c r="C57" s="68"/>
      <c r="D57" s="66" t="str">
        <f>C2</f>
        <v>Feb'25</v>
      </c>
      <c r="E57" s="66"/>
      <c r="F57" s="66" t="str">
        <f>D2</f>
        <v>March'25</v>
      </c>
      <c r="G57" s="66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10" t="s">
        <v>5</v>
      </c>
      <c r="G58" s="10" t="s">
        <v>6</v>
      </c>
      <c r="H58" s="4"/>
    </row>
    <row r="59" spans="1:8" ht="82.05" customHeight="1" x14ac:dyDescent="0.3">
      <c r="A59" s="9"/>
      <c r="B59" s="7">
        <f>B8</f>
        <v>13</v>
      </c>
      <c r="C59" s="7">
        <f>B17</f>
        <v>10</v>
      </c>
      <c r="D59" s="6">
        <f>C8</f>
        <v>12</v>
      </c>
      <c r="E59" s="6">
        <f>C17</f>
        <v>9</v>
      </c>
      <c r="F59" s="6">
        <f>D8</f>
        <v>19</v>
      </c>
      <c r="G59" s="6">
        <f>D17</f>
        <v>19</v>
      </c>
      <c r="H59" s="5"/>
    </row>
    <row r="60" spans="1:8" x14ac:dyDescent="0.3">
      <c r="B60">
        <f>B59</f>
        <v>13</v>
      </c>
      <c r="C60">
        <f>AVERAGE(B59,D59)</f>
        <v>12.5</v>
      </c>
      <c r="D60">
        <f>D59</f>
        <v>12</v>
      </c>
      <c r="E60">
        <f>E59</f>
        <v>9</v>
      </c>
      <c r="F60">
        <f>F59</f>
        <v>19</v>
      </c>
      <c r="G60">
        <f>G59</f>
        <v>19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7" x14ac:dyDescent="0.3">
      <c r="A97" s="23">
        <v>45682</v>
      </c>
      <c r="B97" s="26">
        <f>[3]DATA!B29</f>
        <v>0</v>
      </c>
    </row>
    <row r="98" spans="1:17" x14ac:dyDescent="0.3">
      <c r="A98" s="23">
        <v>45683</v>
      </c>
      <c r="B98" s="26">
        <f>[3]DATA!B30</f>
        <v>0</v>
      </c>
    </row>
    <row r="99" spans="1:17" x14ac:dyDescent="0.3">
      <c r="A99" s="23">
        <v>45684</v>
      </c>
      <c r="B99" s="26">
        <f>[3]DATA!B31</f>
        <v>0</v>
      </c>
    </row>
    <row r="100" spans="1:17" x14ac:dyDescent="0.3">
      <c r="A100" s="23">
        <v>45685</v>
      </c>
      <c r="B100" s="26">
        <f>[3]DATA!B32</f>
        <v>0</v>
      </c>
    </row>
    <row r="101" spans="1:17" x14ac:dyDescent="0.3">
      <c r="A101" s="23">
        <v>45686</v>
      </c>
      <c r="B101" s="26">
        <f>[3]DATA!B33</f>
        <v>0</v>
      </c>
    </row>
    <row r="102" spans="1:17" x14ac:dyDescent="0.3">
      <c r="A102" s="23">
        <v>45687</v>
      </c>
      <c r="B102" s="26">
        <f>[3]DATA!B34</f>
        <v>0</v>
      </c>
    </row>
    <row r="103" spans="1:17" x14ac:dyDescent="0.3">
      <c r="A103" s="23">
        <v>45688</v>
      </c>
      <c r="B103" s="26">
        <f>[3]DATA!B35</f>
        <v>0</v>
      </c>
    </row>
    <row r="105" spans="1:17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N105" s="22"/>
    </row>
    <row r="106" spans="1:17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N106" s="22"/>
    </row>
    <row r="109" spans="1:17" x14ac:dyDescent="0.3">
      <c r="B109" s="58" t="s">
        <v>53</v>
      </c>
      <c r="C109" s="58"/>
      <c r="D109" s="58"/>
      <c r="E109" s="58" t="s">
        <v>54</v>
      </c>
      <c r="F109" s="58"/>
      <c r="G109" s="58"/>
      <c r="H109" s="58" t="s">
        <v>55</v>
      </c>
      <c r="I109" s="58"/>
      <c r="J109" s="58"/>
      <c r="K109" s="58" t="s">
        <v>56</v>
      </c>
      <c r="L109" s="58"/>
      <c r="M109" s="58"/>
      <c r="N109" s="58" t="s">
        <v>57</v>
      </c>
      <c r="O109" s="58"/>
      <c r="P109" s="58"/>
    </row>
    <row r="110" spans="1:17" x14ac:dyDescent="0.3">
      <c r="B110" s="22" t="s">
        <v>60</v>
      </c>
      <c r="C110" s="22" t="s">
        <v>59</v>
      </c>
      <c r="D110" s="22" t="s">
        <v>58</v>
      </c>
      <c r="E110" s="22" t="s">
        <v>60</v>
      </c>
      <c r="F110" s="22" t="s">
        <v>59</v>
      </c>
      <c r="G110" s="22" t="s">
        <v>58</v>
      </c>
      <c r="H110" s="22" t="s">
        <v>60</v>
      </c>
      <c r="I110" s="22" t="s">
        <v>59</v>
      </c>
      <c r="J110" s="22" t="s">
        <v>58</v>
      </c>
      <c r="K110" s="22" t="s">
        <v>60</v>
      </c>
      <c r="L110" s="22" t="s">
        <v>59</v>
      </c>
      <c r="M110" s="22" t="s">
        <v>58</v>
      </c>
      <c r="N110" s="22" t="s">
        <v>60</v>
      </c>
      <c r="O110" s="22" t="s">
        <v>59</v>
      </c>
      <c r="P110" s="22" t="s">
        <v>58</v>
      </c>
      <c r="Q110" s="22" t="s">
        <v>20</v>
      </c>
    </row>
    <row r="111" spans="1:17" x14ac:dyDescent="0.3">
      <c r="B111" s="22">
        <v>0</v>
      </c>
      <c r="C111" s="22">
        <v>0</v>
      </c>
      <c r="D111" s="22">
        <v>5</v>
      </c>
      <c r="E111" s="22">
        <v>4</v>
      </c>
      <c r="F111" s="22">
        <v>2</v>
      </c>
      <c r="G111" s="22">
        <v>0</v>
      </c>
      <c r="H111" s="22">
        <v>1</v>
      </c>
      <c r="I111" s="22">
        <v>3</v>
      </c>
      <c r="J111" s="22">
        <v>2</v>
      </c>
      <c r="K111" s="22">
        <v>2</v>
      </c>
      <c r="L111" s="22">
        <v>4</v>
      </c>
      <c r="M111" s="22">
        <v>0</v>
      </c>
      <c r="N111" s="22">
        <v>6</v>
      </c>
      <c r="O111" s="22">
        <v>3</v>
      </c>
      <c r="P111" s="22">
        <v>0</v>
      </c>
      <c r="Q111">
        <f>AVERAGE(B111:P111)</f>
        <v>2.1333333333333333</v>
      </c>
    </row>
    <row r="112" spans="1:17" x14ac:dyDescent="0.3">
      <c r="B112">
        <f>$Q$111</f>
        <v>2.1333333333333333</v>
      </c>
      <c r="C112">
        <f t="shared" ref="C112:P112" si="7">$Q$111</f>
        <v>2.1333333333333333</v>
      </c>
      <c r="D112">
        <f t="shared" si="7"/>
        <v>2.1333333333333333</v>
      </c>
      <c r="E112">
        <f t="shared" si="7"/>
        <v>2.1333333333333333</v>
      </c>
      <c r="F112">
        <f t="shared" si="7"/>
        <v>2.1333333333333333</v>
      </c>
      <c r="G112">
        <f t="shared" si="7"/>
        <v>2.1333333333333333</v>
      </c>
      <c r="H112">
        <f t="shared" si="7"/>
        <v>2.1333333333333333</v>
      </c>
      <c r="I112">
        <f t="shared" si="7"/>
        <v>2.1333333333333333</v>
      </c>
      <c r="J112">
        <f t="shared" si="7"/>
        <v>2.1333333333333333</v>
      </c>
      <c r="K112">
        <f t="shared" si="7"/>
        <v>2.1333333333333333</v>
      </c>
      <c r="L112">
        <f t="shared" si="7"/>
        <v>2.1333333333333333</v>
      </c>
      <c r="M112">
        <f t="shared" si="7"/>
        <v>2.1333333333333333</v>
      </c>
      <c r="N112">
        <f t="shared" si="7"/>
        <v>2.1333333333333333</v>
      </c>
      <c r="O112">
        <f t="shared" si="7"/>
        <v>2.1333333333333333</v>
      </c>
      <c r="P112">
        <f t="shared" si="7"/>
        <v>2.1333333333333333</v>
      </c>
    </row>
  </sheetData>
  <mergeCells count="17">
    <mergeCell ref="N109:P109"/>
    <mergeCell ref="I28:L28"/>
    <mergeCell ref="F57:G57"/>
    <mergeCell ref="B109:D109"/>
    <mergeCell ref="E109:G109"/>
    <mergeCell ref="H109:J109"/>
    <mergeCell ref="K109:M109"/>
    <mergeCell ref="A35:D35"/>
    <mergeCell ref="A56:G56"/>
    <mergeCell ref="B57:C57"/>
    <mergeCell ref="D57:E57"/>
    <mergeCell ref="E28:H28"/>
    <mergeCell ref="A1:D1"/>
    <mergeCell ref="A10:D10"/>
    <mergeCell ref="A19:D19"/>
    <mergeCell ref="A27:D27"/>
    <mergeCell ref="A28:D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D622-760D-431A-9BA7-270A7F804839}">
  <dimension ref="A1:Q30"/>
  <sheetViews>
    <sheetView topLeftCell="A27" workbookViewId="0">
      <selection activeCell="P50" sqref="P50"/>
    </sheetView>
  </sheetViews>
  <sheetFormatPr defaultRowHeight="14.4" x14ac:dyDescent="0.3"/>
  <sheetData>
    <row r="1" spans="1:7" x14ac:dyDescent="0.3">
      <c r="A1" t="s">
        <v>47</v>
      </c>
      <c r="B1" t="s">
        <v>48</v>
      </c>
    </row>
    <row r="2" spans="1:7" x14ac:dyDescent="0.3">
      <c r="A2">
        <v>1493</v>
      </c>
      <c r="B2">
        <v>1255</v>
      </c>
    </row>
    <row r="3" spans="1:7" ht="23.4" x14ac:dyDescent="0.3">
      <c r="B3" s="67" t="s">
        <v>21</v>
      </c>
      <c r="C3" s="68"/>
      <c r="D3" s="66" t="s">
        <v>22</v>
      </c>
      <c r="E3" s="66"/>
      <c r="F3" s="66" t="s">
        <v>51</v>
      </c>
      <c r="G3" s="66"/>
    </row>
    <row r="4" spans="1:7" ht="21" x14ac:dyDescent="0.3">
      <c r="B4" s="10" t="s">
        <v>5</v>
      </c>
      <c r="C4" s="10" t="s">
        <v>6</v>
      </c>
      <c r="D4" s="10" t="s">
        <v>5</v>
      </c>
      <c r="E4" s="10" t="s">
        <v>6</v>
      </c>
      <c r="F4" s="10" t="s">
        <v>5</v>
      </c>
      <c r="G4" s="10" t="s">
        <v>6</v>
      </c>
    </row>
    <row r="5" spans="1:7" ht="21" x14ac:dyDescent="0.3">
      <c r="B5" s="7">
        <v>505</v>
      </c>
      <c r="C5" s="7">
        <v>405</v>
      </c>
      <c r="D5" s="6">
        <v>487</v>
      </c>
      <c r="E5" s="6">
        <v>423</v>
      </c>
      <c r="F5">
        <v>501</v>
      </c>
      <c r="G5">
        <v>427</v>
      </c>
    </row>
    <row r="6" spans="1:7" x14ac:dyDescent="0.3">
      <c r="B6">
        <f>B5</f>
        <v>505</v>
      </c>
      <c r="C6">
        <f>AVERAGE(B5,D5)</f>
        <v>496</v>
      </c>
      <c r="D6">
        <f>D5</f>
        <v>487</v>
      </c>
      <c r="E6">
        <f t="shared" ref="E6:G6" si="0">E5</f>
        <v>423</v>
      </c>
      <c r="F6">
        <f t="shared" si="0"/>
        <v>501</v>
      </c>
      <c r="G6">
        <f t="shared" si="0"/>
        <v>427</v>
      </c>
    </row>
    <row r="23" spans="2:17" x14ac:dyDescent="0.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2:17" x14ac:dyDescent="0.3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7" spans="2:17" x14ac:dyDescent="0.3">
      <c r="B27" s="58" t="s">
        <v>53</v>
      </c>
      <c r="C27" s="58"/>
      <c r="D27" s="58"/>
      <c r="E27" s="58" t="s">
        <v>54</v>
      </c>
      <c r="F27" s="58"/>
      <c r="G27" s="58"/>
      <c r="H27" s="58" t="s">
        <v>55</v>
      </c>
      <c r="I27" s="58"/>
      <c r="J27" s="58"/>
      <c r="K27" s="58" t="s">
        <v>56</v>
      </c>
      <c r="L27" s="58"/>
      <c r="M27" s="58"/>
      <c r="N27" s="58" t="s">
        <v>57</v>
      </c>
      <c r="O27" s="58"/>
      <c r="P27" s="58"/>
    </row>
    <row r="28" spans="2:17" x14ac:dyDescent="0.3">
      <c r="B28" s="22" t="s">
        <v>60</v>
      </c>
      <c r="C28" s="22" t="s">
        <v>59</v>
      </c>
      <c r="D28" s="22" t="s">
        <v>58</v>
      </c>
      <c r="E28" s="22" t="s">
        <v>60</v>
      </c>
      <c r="F28" s="22" t="s">
        <v>59</v>
      </c>
      <c r="G28" s="22" t="s">
        <v>58</v>
      </c>
      <c r="H28" s="22" t="s">
        <v>60</v>
      </c>
      <c r="I28" s="22" t="s">
        <v>59</v>
      </c>
      <c r="J28" s="22" t="s">
        <v>58</v>
      </c>
      <c r="K28" s="22" t="s">
        <v>60</v>
      </c>
      <c r="L28" s="22" t="s">
        <v>59</v>
      </c>
      <c r="M28" s="22" t="s">
        <v>58</v>
      </c>
      <c r="N28" s="22" t="s">
        <v>60</v>
      </c>
      <c r="O28" s="22" t="s">
        <v>59</v>
      </c>
      <c r="P28" s="22" t="s">
        <v>58</v>
      </c>
      <c r="Q28" s="22" t="s">
        <v>20</v>
      </c>
    </row>
    <row r="29" spans="2:17" x14ac:dyDescent="0.3">
      <c r="B29" s="22">
        <v>63</v>
      </c>
      <c r="C29" s="22">
        <v>3</v>
      </c>
      <c r="D29" s="22">
        <v>286</v>
      </c>
      <c r="E29" s="22">
        <v>213</v>
      </c>
      <c r="F29" s="22">
        <v>391</v>
      </c>
      <c r="G29" s="22">
        <v>143</v>
      </c>
      <c r="H29" s="22">
        <v>196</v>
      </c>
      <c r="I29" s="22">
        <v>37</v>
      </c>
      <c r="J29" s="22">
        <v>46</v>
      </c>
      <c r="K29" s="22">
        <v>21</v>
      </c>
      <c r="L29" s="22">
        <v>39</v>
      </c>
      <c r="M29" s="22">
        <v>26</v>
      </c>
      <c r="N29" s="22">
        <v>12</v>
      </c>
      <c r="O29" s="22">
        <v>17</v>
      </c>
      <c r="P29" s="22">
        <v>1</v>
      </c>
      <c r="Q29">
        <f>AVERAGE(B29:P29)</f>
        <v>99.6</v>
      </c>
    </row>
    <row r="30" spans="2:17" x14ac:dyDescent="0.3">
      <c r="B30">
        <f>$Q$29</f>
        <v>99.6</v>
      </c>
      <c r="C30">
        <f t="shared" ref="C30:P30" si="1">$Q$29</f>
        <v>99.6</v>
      </c>
      <c r="D30">
        <f t="shared" si="1"/>
        <v>99.6</v>
      </c>
      <c r="E30">
        <f t="shared" si="1"/>
        <v>99.6</v>
      </c>
      <c r="F30">
        <f t="shared" si="1"/>
        <v>99.6</v>
      </c>
      <c r="G30">
        <f t="shared" si="1"/>
        <v>99.6</v>
      </c>
      <c r="H30">
        <f t="shared" si="1"/>
        <v>99.6</v>
      </c>
      <c r="I30">
        <f t="shared" si="1"/>
        <v>99.6</v>
      </c>
      <c r="J30">
        <f t="shared" si="1"/>
        <v>99.6</v>
      </c>
      <c r="K30">
        <f t="shared" si="1"/>
        <v>99.6</v>
      </c>
      <c r="L30">
        <f t="shared" si="1"/>
        <v>99.6</v>
      </c>
      <c r="M30">
        <f t="shared" si="1"/>
        <v>99.6</v>
      </c>
      <c r="N30">
        <f t="shared" si="1"/>
        <v>99.6</v>
      </c>
      <c r="O30">
        <f t="shared" si="1"/>
        <v>99.6</v>
      </c>
      <c r="P30">
        <f t="shared" si="1"/>
        <v>99.6</v>
      </c>
    </row>
  </sheetData>
  <mergeCells count="8">
    <mergeCell ref="H27:J27"/>
    <mergeCell ref="K27:M27"/>
    <mergeCell ref="N27:P27"/>
    <mergeCell ref="B3:C3"/>
    <mergeCell ref="D3:E3"/>
    <mergeCell ref="F3:G3"/>
    <mergeCell ref="B27:D27"/>
    <mergeCell ref="E27:G27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AMS_2025</vt:lpstr>
      <vt:lpstr>SLA Calculation</vt:lpstr>
      <vt:lpstr>DBMS</vt:lpstr>
      <vt:lpstr>MDM</vt:lpstr>
      <vt:lpstr>EDW &amp; Snowflake</vt:lpstr>
      <vt:lpstr>Google Cloud &amp; GCP </vt:lpstr>
      <vt:lpstr>Telecom</vt:lpstr>
      <vt:lpstr>Oracle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Sunita Panda</cp:lastModifiedBy>
  <dcterms:created xsi:type="dcterms:W3CDTF">2024-02-28T14:53:51Z</dcterms:created>
  <dcterms:modified xsi:type="dcterms:W3CDTF">2025-04-29T13:56:51Z</dcterms:modified>
</cp:coreProperties>
</file>